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4FE089C7-3061-4879-8FBA-002E465D9C5A}" xr6:coauthVersionLast="47" xr6:coauthVersionMax="47" xr10:uidLastSave="{00000000-0000-0000-0000-000000000000}"/>
  <bookViews>
    <workbookView xWindow="-110" yWindow="-110" windowWidth="21820" windowHeight="13120" xr2:uid="{412F4D21-AC2F-4715-A983-A8E16B9C1507}"/>
  </bookViews>
  <sheets>
    <sheet name="ROC analýza" sheetId="2" r:id="rId1"/>
  </sheets>
  <definedNames>
    <definedName name="_xlnm._FilterDatabase" localSheetId="0" hidden="1">'ROC analýza'!$A$1:$F$294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2" l="1"/>
  <c r="S4" i="2"/>
  <c r="X4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" i="2"/>
  <c r="E112" i="2"/>
  <c r="E133" i="2"/>
  <c r="E281" i="2"/>
  <c r="E107" i="2"/>
  <c r="E168" i="2"/>
  <c r="E27" i="2"/>
  <c r="E293" i="2"/>
  <c r="E55" i="2"/>
  <c r="E109" i="2"/>
  <c r="E9" i="2"/>
  <c r="E243" i="2"/>
  <c r="E286" i="2"/>
  <c r="E198" i="2"/>
  <c r="E224" i="2"/>
  <c r="E155" i="2"/>
  <c r="E156" i="2"/>
  <c r="E170" i="2"/>
  <c r="E250" i="2"/>
  <c r="E251" i="2"/>
  <c r="E181" i="2"/>
  <c r="E115" i="2"/>
  <c r="E204" i="2"/>
  <c r="E184" i="2"/>
  <c r="E7" i="2"/>
  <c r="E231" i="2"/>
  <c r="E53" i="2"/>
  <c r="E232" i="2"/>
  <c r="E127" i="2"/>
  <c r="E187" i="2"/>
  <c r="E29" i="2"/>
  <c r="E292" i="2"/>
  <c r="E259" i="2"/>
  <c r="E188" i="2"/>
  <c r="E273" i="2"/>
  <c r="E158" i="2"/>
  <c r="E189" i="2"/>
  <c r="E84" i="2"/>
  <c r="E89" i="2"/>
  <c r="E159" i="2"/>
  <c r="E129" i="2"/>
  <c r="E235" i="2"/>
  <c r="E73" i="2"/>
  <c r="E10" i="2"/>
  <c r="E118" i="2"/>
  <c r="E90" i="2"/>
  <c r="E173" i="2"/>
  <c r="E48" i="2"/>
  <c r="E216" i="2"/>
  <c r="E56" i="2"/>
  <c r="E217" i="2"/>
  <c r="E218" i="2"/>
  <c r="E94" i="2"/>
  <c r="E236" i="2"/>
  <c r="E63" i="2"/>
  <c r="E38" i="2"/>
  <c r="E237" i="2"/>
  <c r="E19" i="2"/>
  <c r="E144" i="2"/>
  <c r="E145" i="2"/>
  <c r="E95" i="2"/>
  <c r="E191" i="2"/>
  <c r="E102" i="2"/>
  <c r="E238" i="2"/>
  <c r="E277" i="2"/>
  <c r="E86" i="2"/>
  <c r="E174" i="2"/>
  <c r="E219" i="2"/>
  <c r="E163" i="2"/>
  <c r="E13" i="2"/>
  <c r="E192" i="2"/>
  <c r="E120" i="2"/>
  <c r="E49" i="2"/>
  <c r="E81" i="2"/>
  <c r="E103" i="2"/>
  <c r="E164" i="2"/>
  <c r="E131" i="2"/>
  <c r="E31" i="2"/>
  <c r="E132" i="2"/>
  <c r="E263" i="2"/>
  <c r="E121" i="2"/>
  <c r="E146" i="2"/>
  <c r="E278" i="2"/>
  <c r="E43" i="2"/>
  <c r="E284" i="2"/>
  <c r="E264" i="2"/>
  <c r="E97" i="2"/>
  <c r="E291" i="2"/>
  <c r="E265" i="2"/>
  <c r="E16" i="2"/>
  <c r="E122" i="2"/>
  <c r="E147" i="2"/>
  <c r="E23" i="2"/>
  <c r="E148" i="2"/>
  <c r="E240" i="2"/>
  <c r="E167" i="2"/>
  <c r="E98" i="2"/>
  <c r="E104" i="2"/>
  <c r="E105" i="2"/>
  <c r="E32" i="2"/>
  <c r="E57" i="2"/>
  <c r="E266" i="2"/>
  <c r="E285" i="2"/>
  <c r="E193" i="2"/>
  <c r="E106" i="2"/>
  <c r="E123" i="2"/>
  <c r="E279" i="2"/>
  <c r="E33" i="2"/>
  <c r="E280" i="2"/>
  <c r="E21" i="2"/>
  <c r="E58" i="2"/>
  <c r="E25" i="2"/>
  <c r="E149" i="2"/>
  <c r="E52" i="2"/>
  <c r="E50" i="2"/>
  <c r="E51" i="2"/>
  <c r="E150" i="2"/>
  <c r="E241" i="2"/>
  <c r="E26" i="2"/>
  <c r="E75" i="2"/>
  <c r="E169" i="2"/>
  <c r="E222" i="2"/>
  <c r="E194" i="2"/>
  <c r="E124" i="2"/>
  <c r="E108" i="2"/>
  <c r="E8" i="2"/>
  <c r="E76" i="2"/>
  <c r="E242" i="2"/>
  <c r="E268" i="2"/>
  <c r="E195" i="2"/>
  <c r="E82" i="2"/>
  <c r="E54" i="2"/>
  <c r="E41" i="2"/>
  <c r="E110" i="2"/>
  <c r="E88" i="2"/>
  <c r="E34" i="2"/>
  <c r="E111" i="2"/>
  <c r="E36" i="2"/>
  <c r="E65" i="2"/>
  <c r="E14" i="2"/>
  <c r="E59" i="2"/>
  <c r="E68" i="2"/>
  <c r="E152" i="2"/>
  <c r="E244" i="2"/>
  <c r="E177" i="2"/>
  <c r="E178" i="2"/>
  <c r="E60" i="2"/>
  <c r="E197" i="2"/>
  <c r="E92" i="2"/>
  <c r="E199" i="2"/>
  <c r="E113" i="2"/>
  <c r="E179" i="2"/>
  <c r="E180" i="2"/>
  <c r="E46" i="2"/>
  <c r="E154" i="2"/>
  <c r="E226" i="2"/>
  <c r="E282" i="2"/>
  <c r="E134" i="2"/>
  <c r="E114" i="2"/>
  <c r="E45" i="2"/>
  <c r="E247" i="2"/>
  <c r="E269" i="2"/>
  <c r="E78" i="2"/>
  <c r="E248" i="2"/>
  <c r="E249" i="2"/>
  <c r="E228" i="2"/>
  <c r="E61" i="2"/>
  <c r="E283" i="2"/>
  <c r="E6" i="2"/>
  <c r="E202" i="2"/>
  <c r="E229" i="2"/>
  <c r="E230" i="2"/>
  <c r="E182" i="2"/>
  <c r="E35" i="2"/>
  <c r="E136" i="2"/>
  <c r="E183" i="2"/>
  <c r="E157" i="2"/>
  <c r="E252" i="2"/>
  <c r="E18" i="2"/>
  <c r="E205" i="2"/>
  <c r="E206" i="2"/>
  <c r="E171" i="2"/>
  <c r="E137" i="2"/>
  <c r="E3" i="2"/>
  <c r="E37" i="2"/>
  <c r="E83" i="2"/>
  <c r="E207" i="2"/>
  <c r="E253" i="2"/>
  <c r="E138" i="2"/>
  <c r="E99" i="2"/>
  <c r="E254" i="2"/>
  <c r="E125" i="2"/>
  <c r="E255" i="2"/>
  <c r="E71" i="2"/>
  <c r="E22" i="2"/>
  <c r="E208" i="2"/>
  <c r="E256" i="2"/>
  <c r="E271" i="2"/>
  <c r="E185" i="2"/>
  <c r="E209" i="2"/>
  <c r="E100" i="2"/>
  <c r="E210" i="2"/>
  <c r="E126" i="2"/>
  <c r="E212" i="2"/>
  <c r="E42" i="2"/>
  <c r="E186" i="2"/>
  <c r="E66" i="2"/>
  <c r="E80" i="2"/>
  <c r="E257" i="2"/>
  <c r="E139" i="2"/>
  <c r="E272" i="2"/>
  <c r="E233" i="2"/>
  <c r="E93" i="2"/>
  <c r="E260" i="2"/>
  <c r="E261" i="2"/>
  <c r="E116" i="2"/>
  <c r="E172" i="2"/>
  <c r="E160" i="2"/>
  <c r="E140" i="2"/>
  <c r="E117" i="2"/>
  <c r="E141" i="2"/>
  <c r="E288" i="2"/>
  <c r="E234" i="2"/>
  <c r="E214" i="2"/>
  <c r="E274" i="2"/>
  <c r="E289" i="2"/>
  <c r="E190" i="2"/>
  <c r="E215" i="2"/>
  <c r="E62" i="2"/>
  <c r="E12" i="2"/>
  <c r="E4" i="2"/>
  <c r="E47" i="2"/>
  <c r="E161" i="2"/>
  <c r="E30" i="2"/>
  <c r="E39" i="2"/>
  <c r="E162" i="2"/>
  <c r="E142" i="2"/>
  <c r="E101" i="2"/>
  <c r="E275" i="2"/>
  <c r="E143" i="2"/>
  <c r="E20" i="2"/>
  <c r="E96" i="2"/>
  <c r="E130" i="2"/>
  <c r="E85" i="2"/>
  <c r="E119" i="2"/>
  <c r="E67" i="2"/>
  <c r="E262" i="2"/>
  <c r="E220" i="2"/>
  <c r="E290" i="2"/>
  <c r="E175" i="2"/>
  <c r="E176" i="2"/>
  <c r="E15" i="2"/>
  <c r="E239" i="2"/>
  <c r="E40" i="2"/>
  <c r="E28" i="2"/>
  <c r="E221" i="2"/>
  <c r="E166" i="2"/>
  <c r="E5" i="2"/>
  <c r="E24" i="2"/>
  <c r="E294" i="2"/>
  <c r="E74" i="2"/>
  <c r="E11" i="2"/>
  <c r="E267" i="2"/>
  <c r="E151" i="2"/>
  <c r="E91" i="2"/>
  <c r="E44" i="2"/>
  <c r="E196" i="2"/>
  <c r="E287" i="2"/>
  <c r="E77" i="2"/>
  <c r="E245" i="2"/>
  <c r="E223" i="2"/>
  <c r="E246" i="2"/>
  <c r="E200" i="2"/>
  <c r="E225" i="2"/>
  <c r="E201" i="2"/>
  <c r="E69" i="2"/>
  <c r="E135" i="2"/>
  <c r="E203" i="2"/>
  <c r="E270" i="2"/>
  <c r="E70" i="2"/>
  <c r="E79" i="2"/>
  <c r="E211" i="2"/>
  <c r="E128" i="2"/>
  <c r="E72" i="2"/>
  <c r="E258" i="2"/>
  <c r="E2" i="2"/>
  <c r="E213" i="2"/>
  <c r="E276" i="2"/>
  <c r="E64" i="2"/>
  <c r="E17" i="2"/>
  <c r="E153" i="2"/>
  <c r="E227" i="2"/>
  <c r="E165" i="2"/>
  <c r="E87" i="2"/>
  <c r="I11" i="2"/>
  <c r="I10" i="2"/>
  <c r="I9" i="2"/>
  <c r="I7" i="2"/>
  <c r="I6" i="2"/>
  <c r="I33" i="2" l="1"/>
  <c r="I30" i="2"/>
  <c r="I31" i="2"/>
  <c r="I32" i="2"/>
  <c r="R71" i="2"/>
  <c r="O71" i="2"/>
  <c r="R74" i="2"/>
  <c r="P73" i="2"/>
  <c r="P72" i="2"/>
  <c r="R72" i="2"/>
  <c r="R73" i="2"/>
  <c r="P71" i="2"/>
  <c r="P74" i="2"/>
  <c r="O5" i="2"/>
  <c r="O74" i="2"/>
  <c r="S74" i="2" s="1"/>
  <c r="Q74" i="2"/>
  <c r="Q71" i="2"/>
  <c r="O73" i="2"/>
  <c r="Q73" i="2"/>
  <c r="O72" i="2"/>
  <c r="Q72" i="2"/>
  <c r="R5" i="2"/>
  <c r="Q5" i="2"/>
  <c r="P5" i="2"/>
  <c r="AD6" i="2"/>
  <c r="AD12" i="2"/>
  <c r="AE5" i="2"/>
  <c r="AE6" i="2"/>
  <c r="AC10" i="2"/>
  <c r="AE11" i="2"/>
  <c r="I22" i="2"/>
  <c r="AD4" i="2"/>
  <c r="AC9" i="2"/>
  <c r="AE10" i="2"/>
  <c r="AC14" i="2"/>
  <c r="AD10" i="2"/>
  <c r="AE4" i="2"/>
  <c r="AB7" i="2"/>
  <c r="AB8" i="2"/>
  <c r="AD9" i="2"/>
  <c r="AB13" i="2"/>
  <c r="AD14" i="2"/>
  <c r="AB15" i="2"/>
  <c r="AB16" i="2"/>
  <c r="AD5" i="2"/>
  <c r="AC4" i="2"/>
  <c r="AC7" i="2"/>
  <c r="AC8" i="2"/>
  <c r="AE9" i="2"/>
  <c r="AC13" i="2"/>
  <c r="AE14" i="2"/>
  <c r="AC15" i="2"/>
  <c r="AC16" i="2"/>
  <c r="AD11" i="2"/>
  <c r="AB4" i="2"/>
  <c r="AE12" i="2"/>
  <c r="R22" i="2"/>
  <c r="AB9" i="2"/>
  <c r="AB14" i="2"/>
  <c r="AB5" i="2"/>
  <c r="AB6" i="2"/>
  <c r="AD7" i="2"/>
  <c r="AD8" i="2"/>
  <c r="AB11" i="2"/>
  <c r="AB12" i="2"/>
  <c r="AD13" i="2"/>
  <c r="AD15" i="2"/>
  <c r="AD16" i="2"/>
  <c r="AB10" i="2"/>
  <c r="AC5" i="2"/>
  <c r="AC6" i="2"/>
  <c r="AE7" i="2"/>
  <c r="AE8" i="2"/>
  <c r="AC11" i="2"/>
  <c r="AC12" i="2"/>
  <c r="AE13" i="2"/>
  <c r="AE15" i="2"/>
  <c r="AE16" i="2"/>
  <c r="O48" i="2"/>
  <c r="O58" i="2"/>
  <c r="Q39" i="2"/>
  <c r="R30" i="2"/>
  <c r="O47" i="2"/>
  <c r="O39" i="2"/>
  <c r="O57" i="2"/>
  <c r="P49" i="2"/>
  <c r="P41" i="2"/>
  <c r="P33" i="2"/>
  <c r="P25" i="2"/>
  <c r="P17" i="2"/>
  <c r="P9" i="2"/>
  <c r="Q46" i="2"/>
  <c r="Q38" i="2"/>
  <c r="Q30" i="2"/>
  <c r="Q22" i="2"/>
  <c r="Q14" i="2"/>
  <c r="Q6" i="2"/>
  <c r="P64" i="2"/>
  <c r="P56" i="2"/>
  <c r="Q69" i="2"/>
  <c r="Q61" i="2"/>
  <c r="Q53" i="2"/>
  <c r="R45" i="2"/>
  <c r="R37" i="2"/>
  <c r="R29" i="2"/>
  <c r="R21" i="2"/>
  <c r="R13" i="2"/>
  <c r="R63" i="2"/>
  <c r="R55" i="2"/>
  <c r="I19" i="2"/>
  <c r="O66" i="2"/>
  <c r="P10" i="2"/>
  <c r="P57" i="2"/>
  <c r="R56" i="2"/>
  <c r="O23" i="2"/>
  <c r="O46" i="2"/>
  <c r="O22" i="2"/>
  <c r="O56" i="2"/>
  <c r="P24" i="2"/>
  <c r="Q45" i="2"/>
  <c r="Q21" i="2"/>
  <c r="P63" i="2"/>
  <c r="P55" i="2"/>
  <c r="Q60" i="2"/>
  <c r="R44" i="2"/>
  <c r="R36" i="2"/>
  <c r="R28" i="2"/>
  <c r="R20" i="2"/>
  <c r="R12" i="2"/>
  <c r="R70" i="2"/>
  <c r="R62" i="2"/>
  <c r="R54" i="2"/>
  <c r="Q4" i="2"/>
  <c r="O16" i="2"/>
  <c r="P18" i="2"/>
  <c r="Q7" i="2"/>
  <c r="R46" i="2"/>
  <c r="R64" i="2"/>
  <c r="O31" i="2"/>
  <c r="I13" i="2"/>
  <c r="O38" i="2"/>
  <c r="O14" i="2"/>
  <c r="O64" i="2"/>
  <c r="P40" i="2"/>
  <c r="P8" i="2"/>
  <c r="Q29" i="2"/>
  <c r="Q68" i="2"/>
  <c r="O45" i="2"/>
  <c r="O37" i="2"/>
  <c r="O29" i="2"/>
  <c r="O21" i="2"/>
  <c r="O13" i="2"/>
  <c r="O63" i="2"/>
  <c r="O55" i="2"/>
  <c r="P47" i="2"/>
  <c r="P39" i="2"/>
  <c r="P31" i="2"/>
  <c r="P23" i="2"/>
  <c r="P15" i="2"/>
  <c r="P7" i="2"/>
  <c r="Q44" i="2"/>
  <c r="Q36" i="2"/>
  <c r="Q28" i="2"/>
  <c r="Q20" i="2"/>
  <c r="Q12" i="2"/>
  <c r="P70" i="2"/>
  <c r="P62" i="2"/>
  <c r="P54" i="2"/>
  <c r="Q67" i="2"/>
  <c r="Q59" i="2"/>
  <c r="Q51" i="2"/>
  <c r="R43" i="2"/>
  <c r="R35" i="2"/>
  <c r="R27" i="2"/>
  <c r="R19" i="2"/>
  <c r="R11" i="2"/>
  <c r="R69" i="2"/>
  <c r="R61" i="2"/>
  <c r="R53" i="2"/>
  <c r="I20" i="2"/>
  <c r="O40" i="2"/>
  <c r="P34" i="2"/>
  <c r="Q15" i="2"/>
  <c r="T15" i="2" s="1"/>
  <c r="V15" i="2" s="1"/>
  <c r="Q54" i="2"/>
  <c r="R6" i="2"/>
  <c r="O7" i="2"/>
  <c r="O30" i="2"/>
  <c r="O6" i="2"/>
  <c r="P48" i="2"/>
  <c r="P32" i="2"/>
  <c r="P16" i="2"/>
  <c r="Q37" i="2"/>
  <c r="Q13" i="2"/>
  <c r="Q52" i="2"/>
  <c r="O44" i="2"/>
  <c r="O36" i="2"/>
  <c r="O28" i="2"/>
  <c r="O20" i="2"/>
  <c r="O12" i="2"/>
  <c r="O70" i="2"/>
  <c r="O62" i="2"/>
  <c r="O54" i="2"/>
  <c r="P46" i="2"/>
  <c r="P38" i="2"/>
  <c r="P30" i="2"/>
  <c r="P22" i="2"/>
  <c r="P14" i="2"/>
  <c r="P6" i="2"/>
  <c r="Q43" i="2"/>
  <c r="Q35" i="2"/>
  <c r="Q27" i="2"/>
  <c r="Q19" i="2"/>
  <c r="Q11" i="2"/>
  <c r="P69" i="2"/>
  <c r="P61" i="2"/>
  <c r="P53" i="2"/>
  <c r="Q66" i="2"/>
  <c r="Q58" i="2"/>
  <c r="Q50" i="2"/>
  <c r="R42" i="2"/>
  <c r="R34" i="2"/>
  <c r="R26" i="2"/>
  <c r="R18" i="2"/>
  <c r="R10" i="2"/>
  <c r="R68" i="2"/>
  <c r="R60" i="2"/>
  <c r="R52" i="2"/>
  <c r="P4" i="2"/>
  <c r="O8" i="2"/>
  <c r="P26" i="2"/>
  <c r="Q31" i="2"/>
  <c r="Q70" i="2"/>
  <c r="R14" i="2"/>
  <c r="O43" i="2"/>
  <c r="O35" i="2"/>
  <c r="O27" i="2"/>
  <c r="O19" i="2"/>
  <c r="O11" i="2"/>
  <c r="O69" i="2"/>
  <c r="O61" i="2"/>
  <c r="O53" i="2"/>
  <c r="P45" i="2"/>
  <c r="P37" i="2"/>
  <c r="P29" i="2"/>
  <c r="P21" i="2"/>
  <c r="P13" i="2"/>
  <c r="Q42" i="2"/>
  <c r="Q34" i="2"/>
  <c r="Q26" i="2"/>
  <c r="Q18" i="2"/>
  <c r="Q10" i="2"/>
  <c r="P68" i="2"/>
  <c r="P60" i="2"/>
  <c r="P52" i="2"/>
  <c r="Q65" i="2"/>
  <c r="Q57" i="2"/>
  <c r="R49" i="2"/>
  <c r="R41" i="2"/>
  <c r="R33" i="2"/>
  <c r="R25" i="2"/>
  <c r="R17" i="2"/>
  <c r="R9" i="2"/>
  <c r="R67" i="2"/>
  <c r="R59" i="2"/>
  <c r="R51" i="2"/>
  <c r="I21" i="2"/>
  <c r="O24" i="2"/>
  <c r="O50" i="2"/>
  <c r="Q47" i="2"/>
  <c r="P65" i="2"/>
  <c r="R38" i="2"/>
  <c r="O4" i="2"/>
  <c r="O15" i="2"/>
  <c r="O42" i="2"/>
  <c r="O34" i="2"/>
  <c r="O26" i="2"/>
  <c r="O18" i="2"/>
  <c r="O10" i="2"/>
  <c r="O68" i="2"/>
  <c r="O60" i="2"/>
  <c r="O52" i="2"/>
  <c r="P44" i="2"/>
  <c r="P36" i="2"/>
  <c r="P28" i="2"/>
  <c r="P20" i="2"/>
  <c r="P12" i="2"/>
  <c r="Q49" i="2"/>
  <c r="Q41" i="2"/>
  <c r="T41" i="2" s="1"/>
  <c r="V41" i="2" s="1"/>
  <c r="Q33" i="2"/>
  <c r="Q25" i="2"/>
  <c r="Q17" i="2"/>
  <c r="Q9" i="2"/>
  <c r="P67" i="2"/>
  <c r="P59" i="2"/>
  <c r="P51" i="2"/>
  <c r="Q64" i="2"/>
  <c r="Q56" i="2"/>
  <c r="R48" i="2"/>
  <c r="S48" i="2" s="1"/>
  <c r="R40" i="2"/>
  <c r="R32" i="2"/>
  <c r="R24" i="2"/>
  <c r="R16" i="2"/>
  <c r="R8" i="2"/>
  <c r="R66" i="2"/>
  <c r="R58" i="2"/>
  <c r="R50" i="2"/>
  <c r="R4" i="2"/>
  <c r="O32" i="2"/>
  <c r="P42" i="2"/>
  <c r="Q23" i="2"/>
  <c r="T23" i="2" s="1"/>
  <c r="V23" i="2" s="1"/>
  <c r="Q62" i="2"/>
  <c r="T62" i="2" s="1"/>
  <c r="V62" i="2" s="1"/>
  <c r="O65" i="2"/>
  <c r="O49" i="2"/>
  <c r="S49" i="2" s="1"/>
  <c r="O41" i="2"/>
  <c r="S41" i="2" s="1"/>
  <c r="U41" i="2" s="1"/>
  <c r="O33" i="2"/>
  <c r="S33" i="2" s="1"/>
  <c r="O25" i="2"/>
  <c r="S25" i="2" s="1"/>
  <c r="U25" i="2" s="1"/>
  <c r="O17" i="2"/>
  <c r="S17" i="2" s="1"/>
  <c r="U17" i="2" s="1"/>
  <c r="O9" i="2"/>
  <c r="S9" i="2" s="1"/>
  <c r="U9" i="2" s="1"/>
  <c r="O67" i="2"/>
  <c r="S67" i="2" s="1"/>
  <c r="O59" i="2"/>
  <c r="S59" i="2" s="1"/>
  <c r="O51" i="2"/>
  <c r="S51" i="2" s="1"/>
  <c r="P43" i="2"/>
  <c r="P35" i="2"/>
  <c r="P27" i="2"/>
  <c r="P19" i="2"/>
  <c r="P11" i="2"/>
  <c r="Q48" i="2"/>
  <c r="Q40" i="2"/>
  <c r="T40" i="2" s="1"/>
  <c r="V40" i="2" s="1"/>
  <c r="Q32" i="2"/>
  <c r="Q24" i="2"/>
  <c r="T24" i="2" s="1"/>
  <c r="V24" i="2" s="1"/>
  <c r="Q16" i="2"/>
  <c r="Q8" i="2"/>
  <c r="T8" i="2" s="1"/>
  <c r="V8" i="2" s="1"/>
  <c r="P66" i="2"/>
  <c r="P58" i="2"/>
  <c r="P50" i="2"/>
  <c r="Q63" i="2"/>
  <c r="Q55" i="2"/>
  <c r="R47" i="2"/>
  <c r="R39" i="2"/>
  <c r="R31" i="2"/>
  <c r="R23" i="2"/>
  <c r="R15" i="2"/>
  <c r="R7" i="2"/>
  <c r="R65" i="2"/>
  <c r="R57" i="2"/>
  <c r="I12" i="2"/>
  <c r="I8" i="2"/>
  <c r="J6" i="2" s="1"/>
  <c r="T54" i="2" l="1"/>
  <c r="V54" i="2" s="1"/>
  <c r="T73" i="2"/>
  <c r="V73" i="2" s="1"/>
  <c r="J7" i="2"/>
  <c r="AG15" i="2"/>
  <c r="T43" i="2"/>
  <c r="V43" i="2" s="1"/>
  <c r="T25" i="2"/>
  <c r="V25" i="2" s="1"/>
  <c r="T44" i="2"/>
  <c r="V44" i="2" s="1"/>
  <c r="T57" i="2"/>
  <c r="V57" i="2" s="1"/>
  <c r="T6" i="2"/>
  <c r="V6" i="2" s="1"/>
  <c r="T72" i="2"/>
  <c r="V72" i="2" s="1"/>
  <c r="S72" i="2"/>
  <c r="AG7" i="2"/>
  <c r="S71" i="2"/>
  <c r="U71" i="2" s="1"/>
  <c r="S19" i="2"/>
  <c r="U19" i="2" s="1"/>
  <c r="AG9" i="2"/>
  <c r="S32" i="2"/>
  <c r="U32" i="2" s="1"/>
  <c r="S73" i="2"/>
  <c r="W73" i="2" s="1"/>
  <c r="AF6" i="2"/>
  <c r="S12" i="2"/>
  <c r="U12" i="2" s="1"/>
  <c r="S21" i="2"/>
  <c r="U21" i="2" s="1"/>
  <c r="T29" i="2"/>
  <c r="V29" i="2" s="1"/>
  <c r="T71" i="2"/>
  <c r="T48" i="2"/>
  <c r="V48" i="2" s="1"/>
  <c r="AG14" i="2"/>
  <c r="T74" i="2"/>
  <c r="V74" i="2" s="1"/>
  <c r="S5" i="2"/>
  <c r="U5" i="2" s="1"/>
  <c r="U74" i="2"/>
  <c r="T64" i="2"/>
  <c r="V64" i="2" s="1"/>
  <c r="T63" i="2"/>
  <c r="V63" i="2" s="1"/>
  <c r="T13" i="2"/>
  <c r="V13" i="2" s="1"/>
  <c r="T26" i="2"/>
  <c r="V26" i="2" s="1"/>
  <c r="S29" i="2"/>
  <c r="U29" i="2" s="1"/>
  <c r="S22" i="2"/>
  <c r="U22" i="2" s="1"/>
  <c r="S7" i="2"/>
  <c r="U7" i="2" s="1"/>
  <c r="T21" i="2"/>
  <c r="V21" i="2" s="1"/>
  <c r="S28" i="2"/>
  <c r="U28" i="2" s="1"/>
  <c r="AG16" i="2"/>
  <c r="AG13" i="2"/>
  <c r="T16" i="2"/>
  <c r="V16" i="2" s="1"/>
  <c r="T35" i="2"/>
  <c r="V35" i="2" s="1"/>
  <c r="T17" i="2"/>
  <c r="V17" i="2" s="1"/>
  <c r="T36" i="2"/>
  <c r="V36" i="2" s="1"/>
  <c r="S30" i="2"/>
  <c r="U30" i="2" s="1"/>
  <c r="S14" i="2"/>
  <c r="U14" i="2" s="1"/>
  <c r="S18" i="2"/>
  <c r="U18" i="2" s="1"/>
  <c r="S37" i="2"/>
  <c r="U37" i="2" s="1"/>
  <c r="AF5" i="2"/>
  <c r="AF8" i="2"/>
  <c r="S16" i="2"/>
  <c r="U16" i="2" s="1"/>
  <c r="AG8" i="2"/>
  <c r="AG10" i="2"/>
  <c r="T9" i="2"/>
  <c r="V9" i="2" s="1"/>
  <c r="S26" i="2"/>
  <c r="S27" i="2"/>
  <c r="U27" i="2" s="1"/>
  <c r="T19" i="2"/>
  <c r="V19" i="2" s="1"/>
  <c r="T38" i="2"/>
  <c r="V38" i="2" s="1"/>
  <c r="S6" i="2"/>
  <c r="U6" i="2" s="1"/>
  <c r="S43" i="2"/>
  <c r="U43" i="2" s="1"/>
  <c r="S45" i="2"/>
  <c r="U45" i="2" s="1"/>
  <c r="S46" i="2"/>
  <c r="U46" i="2" s="1"/>
  <c r="T32" i="2"/>
  <c r="V32" i="2" s="1"/>
  <c r="S68" i="2"/>
  <c r="U68" i="2" s="1"/>
  <c r="S69" i="2"/>
  <c r="U69" i="2" s="1"/>
  <c r="AF16" i="2"/>
  <c r="AF4" i="2"/>
  <c r="T46" i="2"/>
  <c r="V46" i="2" s="1"/>
  <c r="S39" i="2"/>
  <c r="U39" i="2" s="1"/>
  <c r="S63" i="2"/>
  <c r="U63" i="2" s="1"/>
  <c r="T5" i="2"/>
  <c r="V5" i="2" s="1"/>
  <c r="S60" i="2"/>
  <c r="U60" i="2" s="1"/>
  <c r="T34" i="2"/>
  <c r="V34" i="2" s="1"/>
  <c r="S61" i="2"/>
  <c r="U61" i="2" s="1"/>
  <c r="T70" i="2"/>
  <c r="V70" i="2" s="1"/>
  <c r="S70" i="2"/>
  <c r="AF14" i="2"/>
  <c r="AF10" i="2"/>
  <c r="T20" i="2"/>
  <c r="V20" i="2" s="1"/>
  <c r="T56" i="2"/>
  <c r="V56" i="2" s="1"/>
  <c r="S62" i="2"/>
  <c r="W62" i="2" s="1"/>
  <c r="T55" i="2"/>
  <c r="V55" i="2" s="1"/>
  <c r="U4" i="2"/>
  <c r="S11" i="2"/>
  <c r="U11" i="2" s="1"/>
  <c r="S13" i="2"/>
  <c r="U13" i="2" s="1"/>
  <c r="S20" i="2"/>
  <c r="U20" i="2" s="1"/>
  <c r="T45" i="2"/>
  <c r="V45" i="2" s="1"/>
  <c r="T10" i="2"/>
  <c r="V10" i="2" s="1"/>
  <c r="T14" i="2"/>
  <c r="V14" i="2" s="1"/>
  <c r="T42" i="2"/>
  <c r="V42" i="2" s="1"/>
  <c r="S56" i="2"/>
  <c r="U56" i="2" s="1"/>
  <c r="S24" i="2"/>
  <c r="U24" i="2" s="1"/>
  <c r="T12" i="2"/>
  <c r="V12" i="2" s="1"/>
  <c r="T31" i="2"/>
  <c r="V31" i="2" s="1"/>
  <c r="S38" i="2"/>
  <c r="U38" i="2" s="1"/>
  <c r="V4" i="2"/>
  <c r="AG4" i="2"/>
  <c r="AG5" i="2"/>
  <c r="AF7" i="2"/>
  <c r="T11" i="2"/>
  <c r="V11" i="2" s="1"/>
  <c r="S10" i="2"/>
  <c r="U10" i="2" s="1"/>
  <c r="T53" i="2"/>
  <c r="V53" i="2" s="1"/>
  <c r="T30" i="2"/>
  <c r="V30" i="2" s="1"/>
  <c r="AF13" i="2"/>
  <c r="AG12" i="2"/>
  <c r="AG11" i="2"/>
  <c r="T37" i="2"/>
  <c r="V37" i="2" s="1"/>
  <c r="T51" i="2"/>
  <c r="V51" i="2" s="1"/>
  <c r="T28" i="2"/>
  <c r="V28" i="2" s="1"/>
  <c r="AF15" i="2"/>
  <c r="AG6" i="2"/>
  <c r="S34" i="2"/>
  <c r="U34" i="2" s="1"/>
  <c r="S35" i="2"/>
  <c r="U35" i="2" s="1"/>
  <c r="T50" i="2"/>
  <c r="V50" i="2" s="1"/>
  <c r="T27" i="2"/>
  <c r="V27" i="2" s="1"/>
  <c r="I23" i="2"/>
  <c r="T18" i="2"/>
  <c r="V18" i="2" s="1"/>
  <c r="S54" i="2"/>
  <c r="W54" i="2" s="1"/>
  <c r="AF11" i="2"/>
  <c r="AF9" i="2"/>
  <c r="AF12" i="2"/>
  <c r="T33" i="2"/>
  <c r="V33" i="2" s="1"/>
  <c r="U49" i="2"/>
  <c r="S52" i="2"/>
  <c r="S15" i="2"/>
  <c r="U15" i="2" s="1"/>
  <c r="T58" i="2"/>
  <c r="V58" i="2" s="1"/>
  <c r="T52" i="2"/>
  <c r="V52" i="2" s="1"/>
  <c r="T59" i="2"/>
  <c r="V59" i="2" s="1"/>
  <c r="S55" i="2"/>
  <c r="T68" i="2"/>
  <c r="V68" i="2" s="1"/>
  <c r="T60" i="2"/>
  <c r="V60" i="2" s="1"/>
  <c r="T61" i="2"/>
  <c r="V61" i="2" s="1"/>
  <c r="S57" i="2"/>
  <c r="S53" i="2"/>
  <c r="T66" i="2"/>
  <c r="V66" i="2" s="1"/>
  <c r="T67" i="2"/>
  <c r="V67" i="2" s="1"/>
  <c r="S31" i="2"/>
  <c r="U31" i="2" s="1"/>
  <c r="S23" i="2"/>
  <c r="T69" i="2"/>
  <c r="V69" i="2" s="1"/>
  <c r="S44" i="2"/>
  <c r="U44" i="2" s="1"/>
  <c r="U67" i="2"/>
  <c r="T49" i="2"/>
  <c r="V49" i="2" s="1"/>
  <c r="T65" i="2"/>
  <c r="V65" i="2" s="1"/>
  <c r="S47" i="2"/>
  <c r="S65" i="2"/>
  <c r="U51" i="2"/>
  <c r="U59" i="2"/>
  <c r="T47" i="2"/>
  <c r="V47" i="2" s="1"/>
  <c r="T7" i="2"/>
  <c r="T39" i="2"/>
  <c r="V39" i="2" s="1"/>
  <c r="S50" i="2"/>
  <c r="S8" i="2"/>
  <c r="U8" i="2" s="1"/>
  <c r="S40" i="2"/>
  <c r="U40" i="2" s="1"/>
  <c r="S64" i="2"/>
  <c r="S66" i="2"/>
  <c r="S58" i="2"/>
  <c r="S42" i="2"/>
  <c r="U42" i="2" s="1"/>
  <c r="S36" i="2"/>
  <c r="T22" i="2"/>
  <c r="V22" i="2" s="1"/>
  <c r="I26" i="2"/>
  <c r="I25" i="2"/>
  <c r="W41" i="2"/>
  <c r="U33" i="2"/>
  <c r="U48" i="2"/>
  <c r="W72" i="2" l="1"/>
  <c r="W25" i="2"/>
  <c r="U72" i="2"/>
  <c r="W21" i="2"/>
  <c r="W24" i="2"/>
  <c r="U73" i="2"/>
  <c r="W17" i="2"/>
  <c r="W48" i="2"/>
  <c r="W43" i="2"/>
  <c r="AH16" i="2"/>
  <c r="W26" i="2"/>
  <c r="U26" i="2"/>
  <c r="V71" i="2"/>
  <c r="W71" i="2"/>
  <c r="W74" i="2"/>
  <c r="X74" i="2"/>
  <c r="X71" i="2"/>
  <c r="X72" i="2"/>
  <c r="X70" i="2"/>
  <c r="X73" i="2"/>
  <c r="W28" i="2"/>
  <c r="W33" i="2"/>
  <c r="W29" i="2"/>
  <c r="W70" i="2"/>
  <c r="W35" i="2"/>
  <c r="AH8" i="2"/>
  <c r="W19" i="2"/>
  <c r="W32" i="2"/>
  <c r="W16" i="2"/>
  <c r="W6" i="2"/>
  <c r="W46" i="2"/>
  <c r="W56" i="2"/>
  <c r="W12" i="2"/>
  <c r="W9" i="2"/>
  <c r="W69" i="2"/>
  <c r="W63" i="2"/>
  <c r="W11" i="2"/>
  <c r="U62" i="2"/>
  <c r="W14" i="2"/>
  <c r="W8" i="2"/>
  <c r="U70" i="2"/>
  <c r="W45" i="2"/>
  <c r="AH14" i="2"/>
  <c r="W10" i="2"/>
  <c r="W27" i="2"/>
  <c r="W4" i="2"/>
  <c r="W31" i="2"/>
  <c r="W38" i="2"/>
  <c r="W5" i="2"/>
  <c r="AH10" i="2"/>
  <c r="W20" i="2"/>
  <c r="W13" i="2"/>
  <c r="W42" i="2"/>
  <c r="X5" i="2"/>
  <c r="W59" i="2"/>
  <c r="W51" i="2"/>
  <c r="AI15" i="2"/>
  <c r="AH15" i="2"/>
  <c r="AI4" i="2"/>
  <c r="AI12" i="2"/>
  <c r="AI10" i="2"/>
  <c r="AI13" i="2"/>
  <c r="AI5" i="2"/>
  <c r="AI16" i="2"/>
  <c r="AI9" i="2"/>
  <c r="AI6" i="2"/>
  <c r="AI8" i="2"/>
  <c r="AI14" i="2"/>
  <c r="AH4" i="2"/>
  <c r="AH6" i="2"/>
  <c r="AI11" i="2"/>
  <c r="AH11" i="2"/>
  <c r="W44" i="2"/>
  <c r="AH13" i="2"/>
  <c r="W37" i="2"/>
  <c r="AI7" i="2"/>
  <c r="AH7" i="2"/>
  <c r="AH9" i="2"/>
  <c r="W34" i="2"/>
  <c r="U54" i="2"/>
  <c r="AH5" i="2"/>
  <c r="W18" i="2"/>
  <c r="W30" i="2"/>
  <c r="AH12" i="2"/>
  <c r="U64" i="2"/>
  <c r="W64" i="2"/>
  <c r="W52" i="2"/>
  <c r="U52" i="2"/>
  <c r="W66" i="2"/>
  <c r="U66" i="2"/>
  <c r="W22" i="2"/>
  <c r="W36" i="2"/>
  <c r="U36" i="2"/>
  <c r="W50" i="2"/>
  <c r="U50" i="2"/>
  <c r="W61" i="2"/>
  <c r="U55" i="2"/>
  <c r="W55" i="2"/>
  <c r="W39" i="2"/>
  <c r="W15" i="2"/>
  <c r="U23" i="2"/>
  <c r="W23" i="2"/>
  <c r="W53" i="2"/>
  <c r="U53" i="2"/>
  <c r="W47" i="2"/>
  <c r="U47" i="2"/>
  <c r="W67" i="2"/>
  <c r="W40" i="2"/>
  <c r="W49" i="2"/>
  <c r="W57" i="2"/>
  <c r="U57" i="2"/>
  <c r="W58" i="2"/>
  <c r="U58" i="2"/>
  <c r="V7" i="2"/>
  <c r="W7" i="2"/>
  <c r="U65" i="2"/>
  <c r="W65" i="2"/>
  <c r="W68" i="2"/>
  <c r="W60" i="2"/>
  <c r="X13" i="2"/>
  <c r="X21" i="2"/>
  <c r="X29" i="2"/>
  <c r="X37" i="2"/>
  <c r="X45" i="2"/>
  <c r="X53" i="2"/>
  <c r="X61" i="2"/>
  <c r="X69" i="2"/>
  <c r="X11" i="2"/>
  <c r="X51" i="2"/>
  <c r="X67" i="2"/>
  <c r="X6" i="2"/>
  <c r="X14" i="2"/>
  <c r="X22" i="2"/>
  <c r="X30" i="2"/>
  <c r="X38" i="2"/>
  <c r="X46" i="2"/>
  <c r="X54" i="2"/>
  <c r="X62" i="2"/>
  <c r="X16" i="2"/>
  <c r="X56" i="2"/>
  <c r="X19" i="2"/>
  <c r="X36" i="2"/>
  <c r="X7" i="2"/>
  <c r="X15" i="2"/>
  <c r="X23" i="2"/>
  <c r="X31" i="2"/>
  <c r="X39" i="2"/>
  <c r="X47" i="2"/>
  <c r="X55" i="2"/>
  <c r="X63" i="2"/>
  <c r="X8" i="2"/>
  <c r="X32" i="2"/>
  <c r="X40" i="2"/>
  <c r="X48" i="2"/>
  <c r="X64" i="2"/>
  <c r="X43" i="2"/>
  <c r="X20" i="2"/>
  <c r="X24" i="2"/>
  <c r="X35" i="2"/>
  <c r="X59" i="2"/>
  <c r="X12" i="2"/>
  <c r="X44" i="2"/>
  <c r="X52" i="2"/>
  <c r="X60" i="2"/>
  <c r="X9" i="2"/>
  <c r="X17" i="2"/>
  <c r="X25" i="2"/>
  <c r="X33" i="2"/>
  <c r="X41" i="2"/>
  <c r="X49" i="2"/>
  <c r="X57" i="2"/>
  <c r="X65" i="2"/>
  <c r="X10" i="2"/>
  <c r="X18" i="2"/>
  <c r="X26" i="2"/>
  <c r="X34" i="2"/>
  <c r="X42" i="2"/>
  <c r="X50" i="2"/>
  <c r="X58" i="2"/>
  <c r="X66" i="2"/>
  <c r="X27" i="2"/>
  <c r="X28" i="2"/>
  <c r="X68" i="2"/>
</calcChain>
</file>

<file path=xl/sharedStrings.xml><?xml version="1.0" encoding="utf-8"?>
<sst xmlns="http://schemas.openxmlformats.org/spreadsheetml/2006/main" count="49" uniqueCount="33">
  <si>
    <t>pohlaví</t>
  </si>
  <si>
    <t>text</t>
  </si>
  <si>
    <t>Cut-off</t>
  </si>
  <si>
    <t>TP</t>
  </si>
  <si>
    <t>FP</t>
  </si>
  <si>
    <t>TN</t>
  </si>
  <si>
    <t>FN</t>
  </si>
  <si>
    <t>Senzitivita</t>
  </si>
  <si>
    <t>Specificita</t>
  </si>
  <si>
    <t>1-Senzitivita</t>
  </si>
  <si>
    <t>1-Specificita</t>
  </si>
  <si>
    <t>J</t>
  </si>
  <si>
    <t>I</t>
  </si>
  <si>
    <t>základní parametry</t>
  </si>
  <si>
    <t>ženy</t>
  </si>
  <si>
    <t>muži</t>
  </si>
  <si>
    <t>celkem</t>
  </si>
  <si>
    <t>cut off</t>
  </si>
  <si>
    <t>p</t>
  </si>
  <si>
    <t>q</t>
  </si>
  <si>
    <t>jí zdravě</t>
  </si>
  <si>
    <t>nejí zdravě</t>
  </si>
  <si>
    <t>HS průměr</t>
  </si>
  <si>
    <t>HS max</t>
  </si>
  <si>
    <t>HS min</t>
  </si>
  <si>
    <t>HS</t>
  </si>
  <si>
    <t>věk</t>
  </si>
  <si>
    <t>převod</t>
  </si>
  <si>
    <t>ročník</t>
  </si>
  <si>
    <t>věk průměr</t>
  </si>
  <si>
    <t>věk max</t>
  </si>
  <si>
    <t>věk min</t>
  </si>
  <si>
    <t>věk medián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</si>
</sst>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ptos"/>
      <family val="2"/>
    </font>
    <font>
      <b/>
      <sz val="12"/>
      <color theme="1"/>
      <name val="Aptos"/>
      <family val="2"/>
    </font>
    <font>
      <sz val="12"/>
      <color rgb="FF000000"/>
      <name val="Aptos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5" fillId="0" borderId="0" xfId="0" applyFont="1" applyAlignment="1">
      <alignment horizontal="center"/>
    </xf>
    <xf numFmtId="9" fontId="5" fillId="0" borderId="0" xfId="1" applyFont="1" applyFill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3" xfId="0" applyFont="1" applyBorder="1"/>
    <xf numFmtId="0" fontId="0" fillId="0" borderId="4" xfId="0" applyBorder="1"/>
    <xf numFmtId="1" fontId="0" fillId="0" borderId="4" xfId="0" applyNumberFormat="1" applyBorder="1"/>
    <xf numFmtId="0" fontId="8" fillId="0" borderId="5" xfId="0" applyFont="1" applyBorder="1"/>
    <xf numFmtId="0" fontId="0" fillId="0" borderId="6" xfId="0" applyBorder="1"/>
    <xf numFmtId="1" fontId="0" fillId="0" borderId="0" xfId="0" applyNumberFormat="1"/>
    <xf numFmtId="0" fontId="3" fillId="0" borderId="0" xfId="0" applyFont="1" applyAlignment="1">
      <alignment horizontal="center"/>
    </xf>
    <xf numFmtId="9" fontId="3" fillId="0" borderId="0" xfId="1" applyFont="1" applyFill="1" applyAlignment="1">
      <alignment horizontal="center"/>
    </xf>
    <xf numFmtId="9" fontId="3" fillId="0" borderId="0" xfId="0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9" fontId="5" fillId="2" borderId="0" xfId="0" applyNumberFormat="1" applyFont="1" applyFill="1" applyAlignment="1">
      <alignment horizontal="right"/>
    </xf>
    <xf numFmtId="0" fontId="3" fillId="2" borderId="5" xfId="0" applyFont="1" applyFill="1" applyBorder="1" applyAlignment="1">
      <alignment horizontal="right"/>
    </xf>
    <xf numFmtId="9" fontId="5" fillId="2" borderId="8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9" fontId="12" fillId="0" borderId="0" xfId="1" applyFont="1" applyFill="1" applyAlignment="1">
      <alignment horizontal="center"/>
    </xf>
    <xf numFmtId="2" fontId="12" fillId="0" borderId="0" xfId="1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1" applyFont="1" applyFill="1" applyAlignment="1">
      <alignment horizontal="center"/>
    </xf>
    <xf numFmtId="2" fontId="10" fillId="0" borderId="0" xfId="1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0" fillId="0" borderId="1" xfId="0" applyBorder="1"/>
    <xf numFmtId="1" fontId="0" fillId="0" borderId="2" xfId="0" applyNumberFormat="1" applyBorder="1"/>
    <xf numFmtId="0" fontId="0" fillId="0" borderId="3" xfId="0" applyBorder="1"/>
    <xf numFmtId="0" fontId="0" fillId="0" borderId="5" xfId="0" applyBorder="1"/>
    <xf numFmtId="1" fontId="0" fillId="0" borderId="6" xfId="0" applyNumberFormat="1" applyBorder="1"/>
    <xf numFmtId="9" fontId="0" fillId="0" borderId="0" xfId="1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Normální" xfId="0" builtinId="0"/>
    <cellStyle name="Normální 2" xfId="2" xr:uid="{E6ED2CA1-3629-4952-B4AF-F571BDFDF406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ptos" panose="020B0004020202020204" pitchFamily="34" charset="0"/>
                <a:cs typeface="Arial" panose="020B0604020202020204" pitchFamily="34" charset="0"/>
              </a:rPr>
              <a:t>ROC křivka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994-4FEA-B2B3-D94E2E390A2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</c:marker>
            <c:bubble3D val="0"/>
            <c:spPr>
              <a:ln w="22225" cap="flat">
                <a:solidFill>
                  <a:schemeClr val="bg1">
                    <a:lumMod val="65000"/>
                    <a:alpha val="83000"/>
                  </a:schemeClr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94-4FEA-B2B3-D94E2E390A21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C994-4FEA-B2B3-D94E2E390A21}"/>
            </c:ext>
          </c:extLst>
        </c:ser>
        <c:ser>
          <c:idx val="0"/>
          <c:order val="1"/>
          <c:spPr>
            <a:ln w="222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'ROC analýza'!$V$4:$V$70</c:f>
              <c:numCache>
                <c:formatCode>0%</c:formatCode>
                <c:ptCount val="67"/>
                <c:pt idx="0">
                  <c:v>1</c:v>
                </c:pt>
                <c:pt idx="1">
                  <c:v>0.99337748344370858</c:v>
                </c:pt>
                <c:pt idx="2">
                  <c:v>0.99337748344370858</c:v>
                </c:pt>
                <c:pt idx="3">
                  <c:v>0.98675496688741726</c:v>
                </c:pt>
                <c:pt idx="4">
                  <c:v>0.98675496688741726</c:v>
                </c:pt>
                <c:pt idx="5">
                  <c:v>0.9668874172185431</c:v>
                </c:pt>
                <c:pt idx="6">
                  <c:v>0.96026490066225167</c:v>
                </c:pt>
                <c:pt idx="7">
                  <c:v>0.94039735099337751</c:v>
                </c:pt>
                <c:pt idx="8">
                  <c:v>0.93377483443708609</c:v>
                </c:pt>
                <c:pt idx="9">
                  <c:v>0.93377483443708609</c:v>
                </c:pt>
                <c:pt idx="10">
                  <c:v>0.93377483443708609</c:v>
                </c:pt>
                <c:pt idx="11">
                  <c:v>0.92715231788079466</c:v>
                </c:pt>
                <c:pt idx="12">
                  <c:v>0.92715231788079466</c:v>
                </c:pt>
                <c:pt idx="13">
                  <c:v>0.91390728476821192</c:v>
                </c:pt>
                <c:pt idx="14">
                  <c:v>0.91390728476821192</c:v>
                </c:pt>
                <c:pt idx="15">
                  <c:v>0.90066225165562919</c:v>
                </c:pt>
                <c:pt idx="16">
                  <c:v>0.89403973509933776</c:v>
                </c:pt>
                <c:pt idx="17">
                  <c:v>0.88079470198675502</c:v>
                </c:pt>
                <c:pt idx="18">
                  <c:v>0.86754966887417218</c:v>
                </c:pt>
                <c:pt idx="19">
                  <c:v>0.84768211920529801</c:v>
                </c:pt>
                <c:pt idx="20">
                  <c:v>0.82781456953642385</c:v>
                </c:pt>
                <c:pt idx="21">
                  <c:v>0.814569536423841</c:v>
                </c:pt>
                <c:pt idx="22">
                  <c:v>0.80794701986754969</c:v>
                </c:pt>
                <c:pt idx="23">
                  <c:v>0.78807947019867552</c:v>
                </c:pt>
                <c:pt idx="24">
                  <c:v>0.76158940397350994</c:v>
                </c:pt>
                <c:pt idx="25">
                  <c:v>0.73509933774834435</c:v>
                </c:pt>
                <c:pt idx="26">
                  <c:v>0.72185430463576161</c:v>
                </c:pt>
                <c:pt idx="27">
                  <c:v>0.6887417218543046</c:v>
                </c:pt>
                <c:pt idx="28">
                  <c:v>0.63576158940397354</c:v>
                </c:pt>
                <c:pt idx="29">
                  <c:v>0.60264900662251653</c:v>
                </c:pt>
                <c:pt idx="30">
                  <c:v>0.56953642384105962</c:v>
                </c:pt>
                <c:pt idx="31">
                  <c:v>0.5298013245033113</c:v>
                </c:pt>
                <c:pt idx="32">
                  <c:v>0.49006622516556286</c:v>
                </c:pt>
                <c:pt idx="33">
                  <c:v>0.45695364238410596</c:v>
                </c:pt>
                <c:pt idx="34">
                  <c:v>0.41059602649006621</c:v>
                </c:pt>
                <c:pt idx="35">
                  <c:v>0.40397350993377479</c:v>
                </c:pt>
                <c:pt idx="36">
                  <c:v>0.37086092715231789</c:v>
                </c:pt>
                <c:pt idx="37">
                  <c:v>0.33774834437086088</c:v>
                </c:pt>
                <c:pt idx="38">
                  <c:v>0.27814569536423839</c:v>
                </c:pt>
                <c:pt idx="39">
                  <c:v>0.23178807947019864</c:v>
                </c:pt>
                <c:pt idx="40">
                  <c:v>0.2185430463576159</c:v>
                </c:pt>
                <c:pt idx="41">
                  <c:v>0.17218543046357615</c:v>
                </c:pt>
                <c:pt idx="42">
                  <c:v>0.16556291390728473</c:v>
                </c:pt>
                <c:pt idx="43">
                  <c:v>0.14569536423841056</c:v>
                </c:pt>
                <c:pt idx="44">
                  <c:v>0.13907284768211925</c:v>
                </c:pt>
                <c:pt idx="45">
                  <c:v>0.11920529801324509</c:v>
                </c:pt>
                <c:pt idx="46">
                  <c:v>0.10596026490066224</c:v>
                </c:pt>
                <c:pt idx="47">
                  <c:v>7.2847682119205337E-2</c:v>
                </c:pt>
                <c:pt idx="48">
                  <c:v>5.9602649006622488E-2</c:v>
                </c:pt>
                <c:pt idx="49">
                  <c:v>3.9735099337748325E-2</c:v>
                </c:pt>
                <c:pt idx="50">
                  <c:v>3.3112582781456901E-2</c:v>
                </c:pt>
                <c:pt idx="51">
                  <c:v>2.6490066225165587E-2</c:v>
                </c:pt>
                <c:pt idx="52">
                  <c:v>1.9867549668874163E-2</c:v>
                </c:pt>
                <c:pt idx="53">
                  <c:v>1.3245033112582738E-2</c:v>
                </c:pt>
                <c:pt idx="54">
                  <c:v>1.3245033112582738E-2</c:v>
                </c:pt>
                <c:pt idx="55">
                  <c:v>6.6225165562914245E-3</c:v>
                </c:pt>
                <c:pt idx="56">
                  <c:v>6.6225165562914245E-3</c:v>
                </c:pt>
                <c:pt idx="57">
                  <c:v>6.6225165562914245E-3</c:v>
                </c:pt>
                <c:pt idx="58">
                  <c:v>6.6225165562914245E-3</c:v>
                </c:pt>
                <c:pt idx="59">
                  <c:v>6.6225165562914245E-3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</c:numCache>
            </c:numRef>
          </c:xVal>
          <c:yVal>
            <c:numRef>
              <c:f>'ROC analýza'!$S$4:$S$70</c:f>
              <c:numCache>
                <c:formatCode>0%</c:formatCode>
                <c:ptCount val="6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0.99295774647887325</c:v>
                </c:pt>
                <c:pt idx="17">
                  <c:v>0.99295774647887325</c:v>
                </c:pt>
                <c:pt idx="18">
                  <c:v>0.9859154929577465</c:v>
                </c:pt>
                <c:pt idx="19">
                  <c:v>0.9859154929577465</c:v>
                </c:pt>
                <c:pt idx="20">
                  <c:v>0.9859154929577465</c:v>
                </c:pt>
                <c:pt idx="21">
                  <c:v>0.97887323943661975</c:v>
                </c:pt>
                <c:pt idx="22">
                  <c:v>0.97887323943661975</c:v>
                </c:pt>
                <c:pt idx="23">
                  <c:v>0.971830985915493</c:v>
                </c:pt>
                <c:pt idx="24">
                  <c:v>0.971830985915493</c:v>
                </c:pt>
                <c:pt idx="25">
                  <c:v>0.96478873239436624</c:v>
                </c:pt>
                <c:pt idx="26">
                  <c:v>0.96478873239436624</c:v>
                </c:pt>
                <c:pt idx="27">
                  <c:v>0.95070422535211263</c:v>
                </c:pt>
                <c:pt idx="28">
                  <c:v>0.93661971830985913</c:v>
                </c:pt>
                <c:pt idx="29">
                  <c:v>0.92957746478873238</c:v>
                </c:pt>
                <c:pt idx="30">
                  <c:v>0.92957746478873238</c:v>
                </c:pt>
                <c:pt idx="31">
                  <c:v>0.92253521126760563</c:v>
                </c:pt>
                <c:pt idx="32">
                  <c:v>0.91549295774647887</c:v>
                </c:pt>
                <c:pt idx="33">
                  <c:v>0.90140845070422537</c:v>
                </c:pt>
                <c:pt idx="34">
                  <c:v>0.88732394366197187</c:v>
                </c:pt>
                <c:pt idx="35">
                  <c:v>0.86619718309859151</c:v>
                </c:pt>
                <c:pt idx="36">
                  <c:v>0.86619718309859151</c:v>
                </c:pt>
                <c:pt idx="37">
                  <c:v>0.8380281690140845</c:v>
                </c:pt>
                <c:pt idx="38">
                  <c:v>0.80281690140845074</c:v>
                </c:pt>
                <c:pt idx="39">
                  <c:v>0.78873239436619713</c:v>
                </c:pt>
                <c:pt idx="40">
                  <c:v>0.76760563380281688</c:v>
                </c:pt>
                <c:pt idx="41">
                  <c:v>0.73943661971830987</c:v>
                </c:pt>
                <c:pt idx="42">
                  <c:v>0.69718309859154926</c:v>
                </c:pt>
                <c:pt idx="43">
                  <c:v>0.6619718309859155</c:v>
                </c:pt>
                <c:pt idx="44">
                  <c:v>0.63380281690140849</c:v>
                </c:pt>
                <c:pt idx="45">
                  <c:v>0.58450704225352113</c:v>
                </c:pt>
                <c:pt idx="46">
                  <c:v>0.528169014084507</c:v>
                </c:pt>
                <c:pt idx="47">
                  <c:v>0.52112676056338025</c:v>
                </c:pt>
                <c:pt idx="48">
                  <c:v>0.49295774647887325</c:v>
                </c:pt>
                <c:pt idx="49">
                  <c:v>0.47183098591549294</c:v>
                </c:pt>
                <c:pt idx="50">
                  <c:v>0.40140845070422537</c:v>
                </c:pt>
                <c:pt idx="51">
                  <c:v>0.352112676056338</c:v>
                </c:pt>
                <c:pt idx="52">
                  <c:v>0.33098591549295775</c:v>
                </c:pt>
                <c:pt idx="53">
                  <c:v>0.29577464788732394</c:v>
                </c:pt>
                <c:pt idx="54">
                  <c:v>0.25352112676056338</c:v>
                </c:pt>
                <c:pt idx="55">
                  <c:v>0.22535211267605634</c:v>
                </c:pt>
                <c:pt idx="56">
                  <c:v>0.19718309859154928</c:v>
                </c:pt>
                <c:pt idx="57">
                  <c:v>0.18309859154929578</c:v>
                </c:pt>
                <c:pt idx="58">
                  <c:v>0.14788732394366197</c:v>
                </c:pt>
                <c:pt idx="59">
                  <c:v>0.14084507042253522</c:v>
                </c:pt>
                <c:pt idx="60">
                  <c:v>0.10563380281690141</c:v>
                </c:pt>
                <c:pt idx="61">
                  <c:v>9.8591549295774641E-2</c:v>
                </c:pt>
                <c:pt idx="62">
                  <c:v>7.746478873239436E-2</c:v>
                </c:pt>
                <c:pt idx="63">
                  <c:v>6.3380281690140844E-2</c:v>
                </c:pt>
                <c:pt idx="64">
                  <c:v>6.3380281690140844E-2</c:v>
                </c:pt>
                <c:pt idx="65">
                  <c:v>5.6338028169014086E-2</c:v>
                </c:pt>
                <c:pt idx="66">
                  <c:v>4.9295774647887321E-2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994-4FEA-B2B3-D94E2E390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630856"/>
        <c:axId val="734631216"/>
      </c:scatterChart>
      <c:valAx>
        <c:axId val="73463085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>
                    <a:latin typeface="Aptos" panose="020B0004020202020204" pitchFamily="34" charset="0"/>
                  </a:rPr>
                  <a:t>1-Specificita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34631216"/>
        <c:crosses val="autoZero"/>
        <c:crossBetween val="midCat"/>
        <c:majorUnit val="0.1"/>
        <c:minorUnit val="2.0000000000000004E-2"/>
      </c:valAx>
      <c:valAx>
        <c:axId val="7346312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>
                    <a:latin typeface="Aptos" panose="020B0004020202020204" pitchFamily="34" charset="0"/>
                  </a:rPr>
                  <a:t>Senzitivita</a:t>
                </a:r>
              </a:p>
            </c:rich>
          </c:tx>
          <c:layout>
            <c:manualLayout>
              <c:xMode val="edge"/>
              <c:yMode val="edge"/>
              <c:x val="2.448979019419685E-2"/>
              <c:y val="0.45621701803403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3463085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486832</xdr:colOff>
      <xdr:row>20</xdr:row>
      <xdr:rowOff>63501</xdr:rowOff>
    </xdr:from>
    <xdr:to>
      <xdr:col>36</xdr:col>
      <xdr:colOff>52917</xdr:colOff>
      <xdr:row>47</xdr:row>
      <xdr:rowOff>116417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0DAFF8A-F291-4C6F-81F4-49CAAC2A3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61CF7-CEE5-45D8-9CE9-1007F0AC3599}">
  <dimension ref="A1:AI294"/>
  <sheetViews>
    <sheetView tabSelected="1" zoomScale="60" zoomScaleNormal="60" workbookViewId="0">
      <selection activeCell="T5" sqref="T5"/>
    </sheetView>
  </sheetViews>
  <sheetFormatPr defaultRowHeight="14.5" x14ac:dyDescent="0.35"/>
  <cols>
    <col min="3" max="3" width="8.453125" customWidth="1"/>
    <col min="8" max="8" width="15.81640625" customWidth="1"/>
    <col min="9" max="9" width="11" bestFit="1" customWidth="1"/>
    <col min="32" max="32" width="11.90625" customWidth="1"/>
    <col min="33" max="33" width="13.26953125" customWidth="1"/>
    <col min="34" max="34" width="8.81640625" customWidth="1"/>
    <col min="35" max="35" width="9.453125" customWidth="1"/>
  </cols>
  <sheetData>
    <row r="1" spans="1:35" x14ac:dyDescent="0.35">
      <c r="A1" s="30" t="s">
        <v>0</v>
      </c>
      <c r="B1" s="30" t="s">
        <v>28</v>
      </c>
      <c r="C1" s="30" t="s">
        <v>26</v>
      </c>
      <c r="D1" s="30" t="s">
        <v>1</v>
      </c>
      <c r="E1" s="30" t="s">
        <v>27</v>
      </c>
      <c r="F1" s="31" t="s">
        <v>25</v>
      </c>
    </row>
    <row r="2" spans="1:35" x14ac:dyDescent="0.35">
      <c r="A2">
        <v>1</v>
      </c>
      <c r="B2">
        <v>1935</v>
      </c>
      <c r="C2" s="11">
        <f>2025-B2</f>
        <v>90</v>
      </c>
      <c r="D2">
        <v>4</v>
      </c>
      <c r="E2">
        <f t="shared" ref="E2:E65" si="0">IF(D2&lt;3,1,0)</f>
        <v>0</v>
      </c>
      <c r="F2" s="11">
        <v>63</v>
      </c>
    </row>
    <row r="3" spans="1:35" ht="16" x14ac:dyDescent="0.4">
      <c r="A3">
        <v>0</v>
      </c>
      <c r="B3">
        <v>1962</v>
      </c>
      <c r="C3" s="11">
        <f t="shared" ref="C3:C66" si="1">2025-B3</f>
        <v>63</v>
      </c>
      <c r="D3">
        <v>3</v>
      </c>
      <c r="E3">
        <f t="shared" si="0"/>
        <v>0</v>
      </c>
      <c r="F3" s="11">
        <v>55</v>
      </c>
      <c r="N3" s="17" t="s">
        <v>2</v>
      </c>
      <c r="O3" s="17" t="s">
        <v>3</v>
      </c>
      <c r="P3" s="17" t="s">
        <v>4</v>
      </c>
      <c r="Q3" s="17" t="s">
        <v>5</v>
      </c>
      <c r="R3" s="17" t="s">
        <v>6</v>
      </c>
      <c r="S3" s="17" t="s">
        <v>7</v>
      </c>
      <c r="T3" s="17" t="s">
        <v>8</v>
      </c>
      <c r="U3" s="17" t="s">
        <v>9</v>
      </c>
      <c r="V3" s="17" t="s">
        <v>10</v>
      </c>
      <c r="W3" s="17" t="s">
        <v>11</v>
      </c>
      <c r="X3" s="18" t="s">
        <v>12</v>
      </c>
      <c r="AA3" s="32" t="s">
        <v>2</v>
      </c>
      <c r="AB3" s="32" t="s">
        <v>3</v>
      </c>
      <c r="AC3" s="32" t="s">
        <v>4</v>
      </c>
      <c r="AD3" s="32" t="s">
        <v>5</v>
      </c>
      <c r="AE3" s="32" t="s">
        <v>6</v>
      </c>
      <c r="AF3" s="32" t="s">
        <v>7</v>
      </c>
      <c r="AG3" s="32" t="s">
        <v>8</v>
      </c>
      <c r="AH3" s="32" t="s">
        <v>11</v>
      </c>
      <c r="AI3" s="33" t="s">
        <v>12</v>
      </c>
    </row>
    <row r="4" spans="1:35" ht="16.5" thickBot="1" x14ac:dyDescent="0.45">
      <c r="A4">
        <v>0</v>
      </c>
      <c r="B4">
        <v>1962</v>
      </c>
      <c r="C4" s="11">
        <f t="shared" si="1"/>
        <v>63</v>
      </c>
      <c r="D4">
        <v>3</v>
      </c>
      <c r="E4">
        <f t="shared" si="0"/>
        <v>0</v>
      </c>
      <c r="F4" s="11">
        <v>65</v>
      </c>
      <c r="N4" s="1">
        <v>27</v>
      </c>
      <c r="O4" s="1">
        <f>COUNTIFS($E$2:$E$294,1,$F$2:$F$294,CONCATENATE("&gt;=",$N4))</f>
        <v>142</v>
      </c>
      <c r="P4" s="1">
        <f>COUNTIFS($E$2:$E$294,0,$F$2:$F$294,CONCATENATE("&gt;=",$N4))</f>
        <v>151</v>
      </c>
      <c r="Q4" s="1">
        <f>COUNTIFS($E$2:$E$294,0,$F$2:$F$294,CONCATENATE("&lt;",$N4))</f>
        <v>0</v>
      </c>
      <c r="R4" s="1">
        <f>COUNTIFS($E$2:$E$294,1,$F$2:$F$294,CONCATENATE("&lt;",$N4))</f>
        <v>0</v>
      </c>
      <c r="S4" s="2">
        <f xml:space="preserve"> O4/(O4+R4)</f>
        <v>1</v>
      </c>
      <c r="T4" s="2">
        <f>Q4/(Q4+P4)</f>
        <v>0</v>
      </c>
      <c r="U4" s="3">
        <f>1-S4</f>
        <v>0</v>
      </c>
      <c r="V4" s="3">
        <f>1-T4</f>
        <v>1</v>
      </c>
      <c r="W4" s="4">
        <f>S4+T4-1</f>
        <v>0</v>
      </c>
      <c r="X4" s="5">
        <f>$I$25*S4+$I$26*T4</f>
        <v>0.48464163822525597</v>
      </c>
      <c r="AA4" s="34">
        <v>27</v>
      </c>
      <c r="AB4" s="34">
        <f>COUNTIFS($E$2:$E$294,1,$F$2:$F$294,CONCATENATE("&gt;=",$N4))</f>
        <v>142</v>
      </c>
      <c r="AC4" s="34">
        <f>COUNTIFS($E$2:$E$294,0,$F$2:$F$294,CONCATENATE("&gt;=",$N4))</f>
        <v>151</v>
      </c>
      <c r="AD4" s="34">
        <f>COUNTIFS($E$2:$E$294,0,$F$2:$F$294,CONCATENATE("&lt;",$N4))</f>
        <v>0</v>
      </c>
      <c r="AE4" s="34">
        <f>COUNTIFS($E$2:$E$294,1,$F$2:$F$294,CONCATENATE("&lt;",$N4))</f>
        <v>0</v>
      </c>
      <c r="AF4" s="35">
        <f xml:space="preserve"> AB4/(AB4+AE4)</f>
        <v>1</v>
      </c>
      <c r="AG4" s="35">
        <f>AD4/(AD4+AC4)</f>
        <v>0</v>
      </c>
      <c r="AH4" s="36">
        <f t="shared" ref="AH4:AH16" si="2">AF4+AG4-1</f>
        <v>0</v>
      </c>
      <c r="AI4" s="37">
        <f t="shared" ref="AI4:AI16" si="3">$I$25*AF4+$I$26*AG4</f>
        <v>0.48464163822525597</v>
      </c>
    </row>
    <row r="5" spans="1:35" ht="16" x14ac:dyDescent="0.4">
      <c r="A5">
        <v>1</v>
      </c>
      <c r="B5">
        <v>1962</v>
      </c>
      <c r="C5" s="11">
        <f t="shared" si="1"/>
        <v>63</v>
      </c>
      <c r="D5">
        <v>3</v>
      </c>
      <c r="E5">
        <f t="shared" si="0"/>
        <v>0</v>
      </c>
      <c r="F5" s="11">
        <v>75</v>
      </c>
      <c r="H5" s="48" t="s">
        <v>13</v>
      </c>
      <c r="I5" s="49"/>
      <c r="N5" s="1">
        <v>28</v>
      </c>
      <c r="O5" s="1">
        <f t="shared" ref="O5" si="4">COUNTIFS($E$2:$E$294,1,$F$2:$F$294,CONCATENATE("&gt;=",$N5))</f>
        <v>142</v>
      </c>
      <c r="P5" s="1">
        <f t="shared" ref="P5" si="5">COUNTIFS($E$2:$E$294,0,$F$2:$F$294,CONCATENATE("&gt;=",$N5))</f>
        <v>150</v>
      </c>
      <c r="Q5" s="1">
        <f t="shared" ref="Q5" si="6">COUNTIFS($E$2:$E$294,0,$F$2:$F$294,CONCATENATE("&lt;",$N5))</f>
        <v>1</v>
      </c>
      <c r="R5" s="1">
        <f t="shared" ref="R5" si="7">COUNTIFS($E$2:$E$294,1,$F$2:$F$294,CONCATENATE("&lt;",$N5))</f>
        <v>0</v>
      </c>
      <c r="S5" s="2">
        <f t="shared" ref="S5:S67" si="8" xml:space="preserve"> O5/(O5+R5)</f>
        <v>1</v>
      </c>
      <c r="T5" s="2">
        <f t="shared" ref="T5:T67" si="9">Q5/(Q5+P5)</f>
        <v>6.6225165562913907E-3</v>
      </c>
      <c r="U5" s="3">
        <f t="shared" ref="U5:V28" si="10">1-S5</f>
        <v>0</v>
      </c>
      <c r="V5" s="3">
        <f t="shared" si="10"/>
        <v>0.99337748344370858</v>
      </c>
      <c r="W5" s="4">
        <f t="shared" ref="W5:W67" si="11">S5+T5-1</f>
        <v>6.6225165562914245E-3</v>
      </c>
      <c r="X5" s="5">
        <f t="shared" ref="X5" si="12">$I$25*S5+$I$26*T5</f>
        <v>0.48805460750853241</v>
      </c>
      <c r="AA5" s="34">
        <v>34</v>
      </c>
      <c r="AB5" s="34">
        <f>COUNTIFS($E$2:$E$294,1,$F$2:$F$294,CONCATENATE("&gt;=",$N11))</f>
        <v>142</v>
      </c>
      <c r="AC5" s="34">
        <f>COUNTIFS($E$2:$E$294,0,$F$2:$F$294,CONCATENATE("&gt;=",$N11))</f>
        <v>142</v>
      </c>
      <c r="AD5" s="34">
        <f>COUNTIFS($E$2:$E$294,0,$F$2:$F$294,CONCATENATE("&lt;",$N11))</f>
        <v>9</v>
      </c>
      <c r="AE5" s="34">
        <f>COUNTIFS($E$2:$E$294,1,$F$2:$F$294,CONCATENATE("&lt;",$N11))</f>
        <v>0</v>
      </c>
      <c r="AF5" s="35">
        <f t="shared" ref="AF5:AF15" si="13" xml:space="preserve"> AB5/(AB5+AE5)</f>
        <v>1</v>
      </c>
      <c r="AG5" s="35">
        <f t="shared" ref="AG5:AG15" si="14">AD5/(AD5+AC5)</f>
        <v>5.9602649006622516E-2</v>
      </c>
      <c r="AH5" s="36">
        <f t="shared" si="2"/>
        <v>5.9602649006622599E-2</v>
      </c>
      <c r="AI5" s="37">
        <f t="shared" si="3"/>
        <v>0.51535836177474403</v>
      </c>
    </row>
    <row r="6" spans="1:35" ht="16" x14ac:dyDescent="0.4">
      <c r="A6">
        <v>1</v>
      </c>
      <c r="B6">
        <v>1963</v>
      </c>
      <c r="C6" s="11">
        <f t="shared" si="1"/>
        <v>62</v>
      </c>
      <c r="D6">
        <v>3</v>
      </c>
      <c r="E6">
        <f t="shared" si="0"/>
        <v>0</v>
      </c>
      <c r="F6" s="11">
        <v>53</v>
      </c>
      <c r="H6" s="6" t="s">
        <v>14</v>
      </c>
      <c r="I6" s="7">
        <f>COUNTIF(A:A,0)</f>
        <v>234</v>
      </c>
      <c r="J6" s="47">
        <f>I6/I8</f>
        <v>0.79863481228668942</v>
      </c>
      <c r="N6" s="1">
        <v>29</v>
      </c>
      <c r="O6" s="1">
        <f t="shared" ref="O6:O37" si="15">COUNTIFS($E$2:$E$294,1,$F$2:$F$294,CONCATENATE("&gt;=",$N6))</f>
        <v>142</v>
      </c>
      <c r="P6" s="1">
        <f t="shared" ref="P6:P37" si="16">COUNTIFS($E$2:$E$294,0,$F$2:$F$294,CONCATENATE("&gt;=",$N6))</f>
        <v>150</v>
      </c>
      <c r="Q6" s="1">
        <f t="shared" ref="Q6:Q37" si="17">COUNTIFS($E$2:$E$294,0,$F$2:$F$294,CONCATENATE("&lt;",$N6))</f>
        <v>1</v>
      </c>
      <c r="R6" s="1">
        <f t="shared" ref="R6:R37" si="18">COUNTIFS($E$2:$E$294,1,$F$2:$F$294,CONCATENATE("&lt;",$N6))</f>
        <v>0</v>
      </c>
      <c r="S6" s="2">
        <f t="shared" si="8"/>
        <v>1</v>
      </c>
      <c r="T6" s="2">
        <f t="shared" si="9"/>
        <v>6.6225165562913907E-3</v>
      </c>
      <c r="U6" s="3">
        <f t="shared" si="10"/>
        <v>0</v>
      </c>
      <c r="V6" s="3">
        <f t="shared" si="10"/>
        <v>0.99337748344370858</v>
      </c>
      <c r="W6" s="4">
        <f t="shared" si="11"/>
        <v>6.6225165562914245E-3</v>
      </c>
      <c r="X6" s="5">
        <f t="shared" ref="X6:X37" si="19">$I$25*S6+$I$26*T6</f>
        <v>0.48805460750853241</v>
      </c>
      <c r="AA6" s="34">
        <v>43</v>
      </c>
      <c r="AB6" s="34">
        <f>COUNTIFS($E$2:$E$294,1,$F$2:$F$294,CONCATENATE("&gt;=",$N20))</f>
        <v>141</v>
      </c>
      <c r="AC6" s="34">
        <f>COUNTIFS($E$2:$E$294,0,$F$2:$F$294,CONCATENATE("&gt;=",$N20))</f>
        <v>135</v>
      </c>
      <c r="AD6" s="34">
        <f>COUNTIFS($E$2:$E$294,0,$F$2:$F$294,CONCATENATE("&lt;",$N20))</f>
        <v>16</v>
      </c>
      <c r="AE6" s="34">
        <f>COUNTIFS($E$2:$E$294,1,$F$2:$F$294,CONCATENATE("&lt;",$N20))</f>
        <v>1</v>
      </c>
      <c r="AF6" s="35">
        <f t="shared" si="13"/>
        <v>0.99295774647887325</v>
      </c>
      <c r="AG6" s="35">
        <f t="shared" si="14"/>
        <v>0.10596026490066225</v>
      </c>
      <c r="AH6" s="36">
        <f t="shared" si="2"/>
        <v>9.8918011379535598E-2</v>
      </c>
      <c r="AI6" s="37">
        <f t="shared" si="3"/>
        <v>0.53583617747440271</v>
      </c>
    </row>
    <row r="7" spans="1:35" ht="16" x14ac:dyDescent="0.4">
      <c r="A7">
        <v>0</v>
      </c>
      <c r="B7">
        <v>1963</v>
      </c>
      <c r="C7" s="11">
        <f t="shared" si="1"/>
        <v>62</v>
      </c>
      <c r="D7">
        <v>2</v>
      </c>
      <c r="E7">
        <f t="shared" si="0"/>
        <v>1</v>
      </c>
      <c r="F7" s="11">
        <v>58</v>
      </c>
      <c r="H7" s="6" t="s">
        <v>15</v>
      </c>
      <c r="I7" s="7">
        <f>COUNTIF(A:A,1)</f>
        <v>59</v>
      </c>
      <c r="J7" s="47">
        <f>I7/I8</f>
        <v>0.20136518771331058</v>
      </c>
      <c r="N7" s="1">
        <v>30</v>
      </c>
      <c r="O7" s="1">
        <f t="shared" si="15"/>
        <v>142</v>
      </c>
      <c r="P7" s="1">
        <f t="shared" si="16"/>
        <v>149</v>
      </c>
      <c r="Q7" s="1">
        <f t="shared" si="17"/>
        <v>2</v>
      </c>
      <c r="R7" s="1">
        <f t="shared" si="18"/>
        <v>0</v>
      </c>
      <c r="S7" s="2">
        <f t="shared" si="8"/>
        <v>1</v>
      </c>
      <c r="T7" s="2">
        <f t="shared" si="9"/>
        <v>1.3245033112582781E-2</v>
      </c>
      <c r="U7" s="3">
        <f t="shared" si="10"/>
        <v>0</v>
      </c>
      <c r="V7" s="3">
        <f t="shared" si="10"/>
        <v>0.98675496688741726</v>
      </c>
      <c r="W7" s="4">
        <f t="shared" si="11"/>
        <v>1.3245033112582849E-2</v>
      </c>
      <c r="X7" s="5">
        <f t="shared" si="19"/>
        <v>0.49146757679180886</v>
      </c>
      <c r="AA7" s="34">
        <v>48</v>
      </c>
      <c r="AB7" s="34">
        <f>COUNTIFS($E$2:$E$294,1,$F$2:$F$294,CONCATENATE("&gt;=",$N25))</f>
        <v>139</v>
      </c>
      <c r="AC7" s="34">
        <f>COUNTIFS($E$2:$E$294,0,$F$2:$F$294,CONCATENATE("&gt;=",$N25))</f>
        <v>123</v>
      </c>
      <c r="AD7" s="34">
        <f>COUNTIFS($E$2:$E$294,0,$F$2:$F$294,CONCATENATE("&lt;",$N25))</f>
        <v>28</v>
      </c>
      <c r="AE7" s="34">
        <f>COUNTIFS($E$2:$E$294,1,$F$2:$F$294,CONCATENATE("&lt;",$N25))</f>
        <v>3</v>
      </c>
      <c r="AF7" s="35">
        <f t="shared" si="13"/>
        <v>0.97887323943661975</v>
      </c>
      <c r="AG7" s="35">
        <f t="shared" si="14"/>
        <v>0.18543046357615894</v>
      </c>
      <c r="AH7" s="36">
        <f t="shared" si="2"/>
        <v>0.16430370301277875</v>
      </c>
      <c r="AI7" s="37">
        <f t="shared" si="3"/>
        <v>0.56996587030716728</v>
      </c>
    </row>
    <row r="8" spans="1:35" ht="16" x14ac:dyDescent="0.4">
      <c r="A8">
        <v>0</v>
      </c>
      <c r="B8">
        <v>1963</v>
      </c>
      <c r="C8" s="11">
        <f t="shared" si="1"/>
        <v>62</v>
      </c>
      <c r="D8">
        <v>2</v>
      </c>
      <c r="E8">
        <f t="shared" si="0"/>
        <v>1</v>
      </c>
      <c r="F8" s="11">
        <v>84</v>
      </c>
      <c r="H8" s="6" t="s">
        <v>16</v>
      </c>
      <c r="I8" s="7">
        <f>SUM(I6:I7)</f>
        <v>293</v>
      </c>
      <c r="N8" s="1">
        <v>31</v>
      </c>
      <c r="O8" s="1">
        <f t="shared" si="15"/>
        <v>142</v>
      </c>
      <c r="P8" s="1">
        <f t="shared" si="16"/>
        <v>149</v>
      </c>
      <c r="Q8" s="1">
        <f t="shared" si="17"/>
        <v>2</v>
      </c>
      <c r="R8" s="1">
        <f t="shared" si="18"/>
        <v>0</v>
      </c>
      <c r="S8" s="2">
        <f t="shared" si="8"/>
        <v>1</v>
      </c>
      <c r="T8" s="2">
        <f t="shared" si="9"/>
        <v>1.3245033112582781E-2</v>
      </c>
      <c r="U8" s="3">
        <f t="shared" si="10"/>
        <v>0</v>
      </c>
      <c r="V8" s="3">
        <f t="shared" si="10"/>
        <v>0.98675496688741726</v>
      </c>
      <c r="W8" s="4">
        <f t="shared" si="11"/>
        <v>1.3245033112582849E-2</v>
      </c>
      <c r="X8" s="5">
        <f t="shared" si="19"/>
        <v>0.49146757679180886</v>
      </c>
      <c r="AA8" s="34">
        <v>53</v>
      </c>
      <c r="AB8" s="34">
        <f>COUNTIFS($E$2:$E$294,1,$F$2:$F$294,CONCATENATE("&gt;=",$N30))</f>
        <v>137</v>
      </c>
      <c r="AC8" s="34">
        <f>COUNTIFS($E$2:$E$294,0,$F$2:$F$294,CONCATENATE("&gt;=",$N30))</f>
        <v>109</v>
      </c>
      <c r="AD8" s="34">
        <f>COUNTIFS($E$2:$E$294,0,$F$2:$F$294,CONCATENATE("&lt;",$N30))</f>
        <v>42</v>
      </c>
      <c r="AE8" s="34">
        <f>COUNTIFS($E$2:$E$294,1,$F$2:$F$294,CONCATENATE("&lt;",$N30))</f>
        <v>5</v>
      </c>
      <c r="AF8" s="35">
        <f t="shared" si="13"/>
        <v>0.96478873239436624</v>
      </c>
      <c r="AG8" s="35">
        <f t="shared" si="14"/>
        <v>0.27814569536423839</v>
      </c>
      <c r="AH8" s="36">
        <f t="shared" si="2"/>
        <v>0.24293442775860452</v>
      </c>
      <c r="AI8" s="37">
        <f t="shared" si="3"/>
        <v>0.61092150170648463</v>
      </c>
    </row>
    <row r="9" spans="1:35" ht="16" x14ac:dyDescent="0.4">
      <c r="A9">
        <v>1</v>
      </c>
      <c r="B9">
        <v>1963</v>
      </c>
      <c r="C9" s="11">
        <f t="shared" si="1"/>
        <v>62</v>
      </c>
      <c r="D9">
        <v>1</v>
      </c>
      <c r="E9">
        <f t="shared" si="0"/>
        <v>1</v>
      </c>
      <c r="F9" s="11">
        <v>93</v>
      </c>
      <c r="H9" s="6" t="s">
        <v>22</v>
      </c>
      <c r="I9" s="8">
        <f>AVERAGE(F:F)</f>
        <v>65.283276450511948</v>
      </c>
      <c r="N9" s="1">
        <v>32</v>
      </c>
      <c r="O9" s="1">
        <f t="shared" si="15"/>
        <v>142</v>
      </c>
      <c r="P9" s="1">
        <f t="shared" si="16"/>
        <v>146</v>
      </c>
      <c r="Q9" s="1">
        <f t="shared" si="17"/>
        <v>5</v>
      </c>
      <c r="R9" s="1">
        <f t="shared" si="18"/>
        <v>0</v>
      </c>
      <c r="S9" s="2">
        <f t="shared" si="8"/>
        <v>1</v>
      </c>
      <c r="T9" s="2">
        <f t="shared" si="9"/>
        <v>3.3112582781456956E-2</v>
      </c>
      <c r="U9" s="3">
        <f t="shared" si="10"/>
        <v>0</v>
      </c>
      <c r="V9" s="3">
        <f t="shared" si="10"/>
        <v>0.9668874172185431</v>
      </c>
      <c r="W9" s="4">
        <f t="shared" si="11"/>
        <v>3.3112582781456901E-2</v>
      </c>
      <c r="X9" s="5">
        <f t="shared" si="19"/>
        <v>0.50170648464163825</v>
      </c>
      <c r="AA9" s="34">
        <v>58</v>
      </c>
      <c r="AB9" s="34">
        <f>COUNTIFS($E$2:$E$294,1,$F$2:$F$294,CONCATENATE("&gt;=",$N35))</f>
        <v>131</v>
      </c>
      <c r="AC9" s="34">
        <f>COUNTIFS($E$2:$E$294,0,$F$2:$F$294,CONCATENATE("&gt;=",$N35))</f>
        <v>80</v>
      </c>
      <c r="AD9" s="34">
        <f>COUNTIFS($E$2:$E$294,0,$F$2:$F$294,CONCATENATE("&lt;",$N35))</f>
        <v>71</v>
      </c>
      <c r="AE9" s="34">
        <f>COUNTIFS($E$2:$E$294,1,$F$2:$F$294,CONCATENATE("&lt;",$N35))</f>
        <v>11</v>
      </c>
      <c r="AF9" s="35">
        <f t="shared" si="13"/>
        <v>0.92253521126760563</v>
      </c>
      <c r="AG9" s="35">
        <f t="shared" si="14"/>
        <v>0.47019867549668876</v>
      </c>
      <c r="AH9" s="36">
        <f t="shared" si="2"/>
        <v>0.39273388676429444</v>
      </c>
      <c r="AI9" s="37">
        <f t="shared" si="3"/>
        <v>0.68941979522184305</v>
      </c>
    </row>
    <row r="10" spans="1:35" ht="16" x14ac:dyDescent="0.4">
      <c r="A10">
        <v>0</v>
      </c>
      <c r="B10">
        <v>1964</v>
      </c>
      <c r="C10" s="11">
        <f t="shared" si="1"/>
        <v>61</v>
      </c>
      <c r="D10">
        <v>2</v>
      </c>
      <c r="E10">
        <f t="shared" si="0"/>
        <v>1</v>
      </c>
      <c r="F10" s="11">
        <v>66</v>
      </c>
      <c r="H10" s="6" t="s">
        <v>23</v>
      </c>
      <c r="I10" s="8">
        <f>MAX(F:F)</f>
        <v>97</v>
      </c>
      <c r="N10" s="1">
        <v>33</v>
      </c>
      <c r="O10" s="1">
        <f t="shared" si="15"/>
        <v>142</v>
      </c>
      <c r="P10" s="1">
        <f t="shared" si="16"/>
        <v>145</v>
      </c>
      <c r="Q10" s="1">
        <f t="shared" si="17"/>
        <v>6</v>
      </c>
      <c r="R10" s="1">
        <f t="shared" si="18"/>
        <v>0</v>
      </c>
      <c r="S10" s="2">
        <f t="shared" si="8"/>
        <v>1</v>
      </c>
      <c r="T10" s="2">
        <f t="shared" si="9"/>
        <v>3.9735099337748346E-2</v>
      </c>
      <c r="U10" s="3">
        <f t="shared" si="10"/>
        <v>0</v>
      </c>
      <c r="V10" s="3">
        <f t="shared" si="10"/>
        <v>0.96026490066225167</v>
      </c>
      <c r="W10" s="4">
        <f t="shared" si="11"/>
        <v>3.9735099337748325E-2</v>
      </c>
      <c r="X10" s="5">
        <f t="shared" si="19"/>
        <v>0.50511945392491464</v>
      </c>
      <c r="AA10" s="34">
        <v>63</v>
      </c>
      <c r="AB10" s="34">
        <f>COUNTIFS($E$2:$E$294,1,$F$2:$F$294,CONCATENATE("&gt;=",$N40))</f>
        <v>123</v>
      </c>
      <c r="AC10" s="34">
        <f>COUNTIFS($E$2:$E$294,0,$F$2:$F$294,CONCATENATE("&gt;=",$N40))</f>
        <v>56</v>
      </c>
      <c r="AD10" s="34">
        <f>COUNTIFS($E$2:$E$294,0,$F$2:$F$294,CONCATENATE("&lt;",$N40))</f>
        <v>95</v>
      </c>
      <c r="AE10" s="34">
        <f>COUNTIFS($E$2:$E$294,1,$F$2:$F$294,CONCATENATE("&lt;",$N40))</f>
        <v>19</v>
      </c>
      <c r="AF10" s="35">
        <f t="shared" si="13"/>
        <v>0.86619718309859151</v>
      </c>
      <c r="AG10" s="35">
        <f t="shared" si="14"/>
        <v>0.62913907284768211</v>
      </c>
      <c r="AH10" s="36">
        <f t="shared" si="2"/>
        <v>0.49533625594627351</v>
      </c>
      <c r="AI10" s="37">
        <f t="shared" si="3"/>
        <v>0.74402730375426618</v>
      </c>
    </row>
    <row r="11" spans="1:35" ht="16" x14ac:dyDescent="0.4">
      <c r="A11">
        <v>0</v>
      </c>
      <c r="B11">
        <v>1964</v>
      </c>
      <c r="C11" s="11">
        <f t="shared" si="1"/>
        <v>61</v>
      </c>
      <c r="D11">
        <v>3</v>
      </c>
      <c r="E11">
        <f t="shared" si="0"/>
        <v>0</v>
      </c>
      <c r="F11" s="11">
        <v>79</v>
      </c>
      <c r="H11" s="6" t="s">
        <v>24</v>
      </c>
      <c r="I11" s="8">
        <f>MIN(F:F)</f>
        <v>27</v>
      </c>
      <c r="N11" s="1">
        <v>34</v>
      </c>
      <c r="O11" s="1">
        <f t="shared" si="15"/>
        <v>142</v>
      </c>
      <c r="P11" s="1">
        <f t="shared" si="16"/>
        <v>142</v>
      </c>
      <c r="Q11" s="1">
        <f t="shared" si="17"/>
        <v>9</v>
      </c>
      <c r="R11" s="1">
        <f t="shared" si="18"/>
        <v>0</v>
      </c>
      <c r="S11" s="2">
        <f t="shared" si="8"/>
        <v>1</v>
      </c>
      <c r="T11" s="2">
        <f t="shared" si="9"/>
        <v>5.9602649006622516E-2</v>
      </c>
      <c r="U11" s="3">
        <f t="shared" si="10"/>
        <v>0</v>
      </c>
      <c r="V11" s="3">
        <f t="shared" si="10"/>
        <v>0.94039735099337751</v>
      </c>
      <c r="W11" s="4">
        <f t="shared" si="11"/>
        <v>5.9602649006622599E-2</v>
      </c>
      <c r="X11" s="5">
        <f t="shared" si="19"/>
        <v>0.51535836177474403</v>
      </c>
      <c r="AA11" s="38">
        <v>68</v>
      </c>
      <c r="AB11" s="38">
        <f>COUNTIFS($E$2:$E$294,1,$F$2:$F$294,CONCATENATE("&gt;=",$N45))</f>
        <v>105</v>
      </c>
      <c r="AC11" s="38">
        <f>COUNTIFS($E$2:$E$294,0,$F$2:$F$294,CONCATENATE("&gt;=",$N45))</f>
        <v>26</v>
      </c>
      <c r="AD11" s="38">
        <f>COUNTIFS($E$2:$E$294,0,$F$2:$F$294,CONCATENATE("&lt;",$N45))</f>
        <v>125</v>
      </c>
      <c r="AE11" s="38">
        <f>COUNTIFS($E$2:$E$294,1,$F$2:$F$294,CONCATENATE("&lt;",$N45))</f>
        <v>37</v>
      </c>
      <c r="AF11" s="39">
        <f t="shared" si="13"/>
        <v>0.73943661971830987</v>
      </c>
      <c r="AG11" s="39">
        <f t="shared" si="14"/>
        <v>0.82781456953642385</v>
      </c>
      <c r="AH11" s="40">
        <f t="shared" si="2"/>
        <v>0.56725118925473383</v>
      </c>
      <c r="AI11" s="41">
        <f t="shared" si="3"/>
        <v>0.78498293515358364</v>
      </c>
    </row>
    <row r="12" spans="1:35" ht="16" x14ac:dyDescent="0.4">
      <c r="A12">
        <v>1</v>
      </c>
      <c r="B12">
        <v>1965</v>
      </c>
      <c r="C12" s="11">
        <f t="shared" si="1"/>
        <v>60</v>
      </c>
      <c r="D12">
        <v>3</v>
      </c>
      <c r="E12">
        <f t="shared" si="0"/>
        <v>0</v>
      </c>
      <c r="F12" s="11">
        <v>65</v>
      </c>
      <c r="H12" s="6" t="s">
        <v>20</v>
      </c>
      <c r="I12" s="7">
        <f>COUNTIF(E:E,1)</f>
        <v>142</v>
      </c>
      <c r="N12" s="1">
        <v>35</v>
      </c>
      <c r="O12" s="1">
        <f t="shared" si="15"/>
        <v>142</v>
      </c>
      <c r="P12" s="1">
        <f t="shared" si="16"/>
        <v>141</v>
      </c>
      <c r="Q12" s="1">
        <f t="shared" si="17"/>
        <v>10</v>
      </c>
      <c r="R12" s="1">
        <f t="shared" si="18"/>
        <v>0</v>
      </c>
      <c r="S12" s="2">
        <f t="shared" si="8"/>
        <v>1</v>
      </c>
      <c r="T12" s="2">
        <f t="shared" si="9"/>
        <v>6.6225165562913912E-2</v>
      </c>
      <c r="U12" s="3">
        <f t="shared" si="10"/>
        <v>0</v>
      </c>
      <c r="V12" s="3">
        <f t="shared" si="10"/>
        <v>0.93377483443708609</v>
      </c>
      <c r="W12" s="4">
        <f t="shared" si="11"/>
        <v>6.6225165562913801E-2</v>
      </c>
      <c r="X12" s="5">
        <f t="shared" si="19"/>
        <v>0.51877133105802042</v>
      </c>
      <c r="AA12" s="34">
        <v>73</v>
      </c>
      <c r="AB12" s="34">
        <f>COUNTIFS($E$2:$E$294,1,$F$2:$F$294,CONCATENATE("&gt;=",$N50))</f>
        <v>75</v>
      </c>
      <c r="AC12" s="34">
        <f>COUNTIFS($E$2:$E$294,0,$F$2:$F$294,CONCATENATE("&gt;=",$N50))</f>
        <v>16</v>
      </c>
      <c r="AD12" s="34">
        <f>COUNTIFS($E$2:$E$294,0,$F$2:$F$294,CONCATENATE("&lt;",$N50))</f>
        <v>135</v>
      </c>
      <c r="AE12" s="34">
        <f>COUNTIFS($E$2:$E$294,1,$F$2:$F$294,CONCATENATE("&lt;",$N50))</f>
        <v>67</v>
      </c>
      <c r="AF12" s="35">
        <f t="shared" si="13"/>
        <v>0.528169014084507</v>
      </c>
      <c r="AG12" s="35">
        <f t="shared" si="14"/>
        <v>0.89403973509933776</v>
      </c>
      <c r="AH12" s="36">
        <f t="shared" si="2"/>
        <v>0.42220874918384466</v>
      </c>
      <c r="AI12" s="37">
        <f t="shared" si="3"/>
        <v>0.71672354948805461</v>
      </c>
    </row>
    <row r="13" spans="1:35" ht="16.5" thickBot="1" x14ac:dyDescent="0.45">
      <c r="A13">
        <v>0</v>
      </c>
      <c r="B13">
        <v>1965</v>
      </c>
      <c r="C13" s="11">
        <f t="shared" si="1"/>
        <v>60</v>
      </c>
      <c r="D13">
        <v>2</v>
      </c>
      <c r="E13">
        <f t="shared" si="0"/>
        <v>1</v>
      </c>
      <c r="F13" s="11">
        <v>71</v>
      </c>
      <c r="H13" s="9" t="s">
        <v>21</v>
      </c>
      <c r="I13" s="10">
        <f>COUNTIF(E:E,0)</f>
        <v>151</v>
      </c>
      <c r="N13" s="1">
        <v>36</v>
      </c>
      <c r="O13" s="1">
        <f t="shared" si="15"/>
        <v>142</v>
      </c>
      <c r="P13" s="1">
        <f t="shared" si="16"/>
        <v>141</v>
      </c>
      <c r="Q13" s="1">
        <f t="shared" si="17"/>
        <v>10</v>
      </c>
      <c r="R13" s="1">
        <f t="shared" si="18"/>
        <v>0</v>
      </c>
      <c r="S13" s="2">
        <f t="shared" si="8"/>
        <v>1</v>
      </c>
      <c r="T13" s="2">
        <f t="shared" si="9"/>
        <v>6.6225165562913912E-2</v>
      </c>
      <c r="U13" s="3">
        <f t="shared" si="10"/>
        <v>0</v>
      </c>
      <c r="V13" s="3">
        <f t="shared" si="10"/>
        <v>0.93377483443708609</v>
      </c>
      <c r="W13" s="4">
        <f t="shared" si="11"/>
        <v>6.6225165562913801E-2</v>
      </c>
      <c r="X13" s="5">
        <f t="shared" si="19"/>
        <v>0.51877133105802042</v>
      </c>
      <c r="AA13" s="34">
        <v>78</v>
      </c>
      <c r="AB13" s="34">
        <f>COUNTIFS($E$2:$E$294,1,$F$2:$F$294,CONCATENATE("&gt;=",$N55))</f>
        <v>50</v>
      </c>
      <c r="AC13" s="34">
        <f>COUNTIFS($E$2:$E$294,0,$F$2:$F$294,CONCATENATE("&gt;=",$N55))</f>
        <v>4</v>
      </c>
      <c r="AD13" s="34">
        <f>COUNTIFS($E$2:$E$294,0,$F$2:$F$294,CONCATENATE("&lt;",$N55))</f>
        <v>147</v>
      </c>
      <c r="AE13" s="34">
        <f>COUNTIFS($E$2:$E$294,1,$F$2:$F$294,CONCATENATE("&lt;",$N55))</f>
        <v>92</v>
      </c>
      <c r="AF13" s="35">
        <f t="shared" si="13"/>
        <v>0.352112676056338</v>
      </c>
      <c r="AG13" s="35">
        <f t="shared" si="14"/>
        <v>0.97350993377483441</v>
      </c>
      <c r="AH13" s="36">
        <f t="shared" si="2"/>
        <v>0.3256226098311723</v>
      </c>
      <c r="AI13" s="37">
        <f t="shared" si="3"/>
        <v>0.67235494880546076</v>
      </c>
    </row>
    <row r="14" spans="1:35" ht="16" x14ac:dyDescent="0.4">
      <c r="A14">
        <v>0</v>
      </c>
      <c r="B14">
        <v>1965</v>
      </c>
      <c r="C14" s="11">
        <f t="shared" si="1"/>
        <v>60</v>
      </c>
      <c r="D14">
        <v>2</v>
      </c>
      <c r="E14">
        <f t="shared" si="0"/>
        <v>1</v>
      </c>
      <c r="F14" s="11">
        <v>93</v>
      </c>
      <c r="N14" s="1">
        <v>37</v>
      </c>
      <c r="O14" s="1">
        <f t="shared" si="15"/>
        <v>142</v>
      </c>
      <c r="P14" s="1">
        <f t="shared" si="16"/>
        <v>141</v>
      </c>
      <c r="Q14" s="1">
        <f t="shared" si="17"/>
        <v>10</v>
      </c>
      <c r="R14" s="1">
        <f t="shared" si="18"/>
        <v>0</v>
      </c>
      <c r="S14" s="2">
        <f t="shared" si="8"/>
        <v>1</v>
      </c>
      <c r="T14" s="2">
        <f t="shared" si="9"/>
        <v>6.6225165562913912E-2</v>
      </c>
      <c r="U14" s="3">
        <f t="shared" si="10"/>
        <v>0</v>
      </c>
      <c r="V14" s="3">
        <f t="shared" si="10"/>
        <v>0.93377483443708609</v>
      </c>
      <c r="W14" s="4">
        <f t="shared" si="11"/>
        <v>6.6225165562913801E-2</v>
      </c>
      <c r="X14" s="5">
        <f t="shared" si="19"/>
        <v>0.51877133105802042</v>
      </c>
      <c r="AA14" s="34">
        <v>83</v>
      </c>
      <c r="AB14" s="34">
        <f>COUNTIFS($E$2:$E$294,1,$F$2:$F$294,CONCATENATE("&gt;=",$N60))</f>
        <v>28</v>
      </c>
      <c r="AC14" s="34">
        <f>COUNTIFS($E$2:$E$294,0,$F$2:$F$294,CONCATENATE("&gt;=",$N60))</f>
        <v>1</v>
      </c>
      <c r="AD14" s="34">
        <f>COUNTIFS($E$2:$E$294,0,$F$2:$F$294,CONCATENATE("&lt;",$N60))</f>
        <v>150</v>
      </c>
      <c r="AE14" s="34">
        <f>COUNTIFS($E$2:$E$294,1,$F$2:$F$294,CONCATENATE("&lt;",$N60))</f>
        <v>114</v>
      </c>
      <c r="AF14" s="35">
        <f t="shared" si="13"/>
        <v>0.19718309859154928</v>
      </c>
      <c r="AG14" s="35">
        <f t="shared" si="14"/>
        <v>0.99337748344370858</v>
      </c>
      <c r="AH14" s="36">
        <f t="shared" si="2"/>
        <v>0.19056058203525783</v>
      </c>
      <c r="AI14" s="37">
        <f t="shared" si="3"/>
        <v>0.60750853242320813</v>
      </c>
    </row>
    <row r="15" spans="1:35" ht="16" x14ac:dyDescent="0.4">
      <c r="A15">
        <v>0</v>
      </c>
      <c r="B15">
        <v>1968</v>
      </c>
      <c r="C15" s="11">
        <f t="shared" si="1"/>
        <v>57</v>
      </c>
      <c r="D15">
        <v>3</v>
      </c>
      <c r="E15">
        <f t="shared" si="0"/>
        <v>0</v>
      </c>
      <c r="F15" s="11">
        <v>73</v>
      </c>
      <c r="N15" s="1">
        <v>38</v>
      </c>
      <c r="O15" s="1">
        <f t="shared" si="15"/>
        <v>142</v>
      </c>
      <c r="P15" s="1">
        <f t="shared" si="16"/>
        <v>140</v>
      </c>
      <c r="Q15" s="1">
        <f t="shared" si="17"/>
        <v>11</v>
      </c>
      <c r="R15" s="1">
        <f t="shared" si="18"/>
        <v>0</v>
      </c>
      <c r="S15" s="2">
        <f t="shared" si="8"/>
        <v>1</v>
      </c>
      <c r="T15" s="2">
        <f t="shared" si="9"/>
        <v>7.2847682119205295E-2</v>
      </c>
      <c r="U15" s="3">
        <f t="shared" si="10"/>
        <v>0</v>
      </c>
      <c r="V15" s="3">
        <f t="shared" si="10"/>
        <v>0.92715231788079466</v>
      </c>
      <c r="W15" s="4">
        <f t="shared" si="11"/>
        <v>7.2847682119205226E-2</v>
      </c>
      <c r="X15" s="5">
        <f t="shared" si="19"/>
        <v>0.52218430034129693</v>
      </c>
      <c r="AA15" s="34">
        <v>88</v>
      </c>
      <c r="AB15" s="34">
        <f>COUNTIFS($E$2:$E$294,1,$F$2:$F$294,CONCATENATE("&gt;=",$N65))</f>
        <v>14</v>
      </c>
      <c r="AC15" s="34">
        <f>COUNTIFS($E$2:$E$294,0,$F$2:$F$294,CONCATENATE("&gt;=",$N65))</f>
        <v>0</v>
      </c>
      <c r="AD15" s="34">
        <f>COUNTIFS($E$2:$E$294,0,$F$2:$F$294,CONCATENATE("&lt;",$N65))</f>
        <v>151</v>
      </c>
      <c r="AE15" s="34">
        <f>COUNTIFS($E$2:$E$294,1,$F$2:$F$294,CONCATENATE("&lt;",$N65))</f>
        <v>128</v>
      </c>
      <c r="AF15" s="35">
        <f t="shared" si="13"/>
        <v>9.8591549295774641E-2</v>
      </c>
      <c r="AG15" s="35">
        <f t="shared" si="14"/>
        <v>1</v>
      </c>
      <c r="AH15" s="36">
        <f t="shared" si="2"/>
        <v>9.8591549295774739E-2</v>
      </c>
      <c r="AI15" s="37">
        <f t="shared" si="3"/>
        <v>0.56313993174061439</v>
      </c>
    </row>
    <row r="16" spans="1:35" ht="16.5" thickBot="1" x14ac:dyDescent="0.45">
      <c r="A16">
        <v>0</v>
      </c>
      <c r="B16">
        <v>1968</v>
      </c>
      <c r="C16" s="11">
        <f t="shared" si="1"/>
        <v>57</v>
      </c>
      <c r="D16">
        <v>2</v>
      </c>
      <c r="E16">
        <f t="shared" si="0"/>
        <v>1</v>
      </c>
      <c r="F16" s="11">
        <v>76</v>
      </c>
      <c r="N16" s="1">
        <v>39</v>
      </c>
      <c r="O16" s="1">
        <f t="shared" si="15"/>
        <v>142</v>
      </c>
      <c r="P16" s="1">
        <f t="shared" si="16"/>
        <v>140</v>
      </c>
      <c r="Q16" s="1">
        <f t="shared" si="17"/>
        <v>11</v>
      </c>
      <c r="R16" s="1">
        <f t="shared" si="18"/>
        <v>0</v>
      </c>
      <c r="S16" s="2">
        <f t="shared" si="8"/>
        <v>1</v>
      </c>
      <c r="T16" s="2">
        <f t="shared" si="9"/>
        <v>7.2847682119205295E-2</v>
      </c>
      <c r="U16" s="3">
        <f t="shared" si="10"/>
        <v>0</v>
      </c>
      <c r="V16" s="3">
        <f t="shared" si="10"/>
        <v>0.92715231788079466</v>
      </c>
      <c r="W16" s="4">
        <f t="shared" si="11"/>
        <v>7.2847682119205226E-2</v>
      </c>
      <c r="X16" s="5">
        <f t="shared" si="19"/>
        <v>0.52218430034129693</v>
      </c>
      <c r="AA16" s="34">
        <v>93</v>
      </c>
      <c r="AB16" s="34">
        <f>COUNTIFS($E$2:$E$294,1,$F$2:$F$294,CONCATENATE("&gt;=",$N70))</f>
        <v>7</v>
      </c>
      <c r="AC16" s="34">
        <f>COUNTIFS($E$2:$E$294,0,$F$2:$F$294,CONCATENATE("&gt;=",$N70))</f>
        <v>0</v>
      </c>
      <c r="AD16" s="34">
        <f>COUNTIFS($E$2:$E$294,0,$F$2:$F$294,CONCATENATE("&lt;",$N70))</f>
        <v>151</v>
      </c>
      <c r="AE16" s="34">
        <f>COUNTIFS($E$2:$E$294,1,$F$2:$F$294,CONCATENATE("&lt;",$N70))</f>
        <v>135</v>
      </c>
      <c r="AF16" s="35">
        <f t="shared" ref="AF16" si="20" xml:space="preserve"> AB16/(AB16+AE16)</f>
        <v>4.9295774647887321E-2</v>
      </c>
      <c r="AG16" s="35">
        <f t="shared" ref="AG16" si="21">AD16/(AD16+AC16)</f>
        <v>1</v>
      </c>
      <c r="AH16" s="36">
        <f t="shared" si="2"/>
        <v>4.9295774647887258E-2</v>
      </c>
      <c r="AI16" s="37">
        <f t="shared" si="3"/>
        <v>0.53924914675767921</v>
      </c>
    </row>
    <row r="17" spans="1:35" ht="16" x14ac:dyDescent="0.4">
      <c r="A17">
        <v>0</v>
      </c>
      <c r="B17">
        <v>1970</v>
      </c>
      <c r="C17" s="11">
        <f t="shared" si="1"/>
        <v>55</v>
      </c>
      <c r="D17">
        <v>5</v>
      </c>
      <c r="E17">
        <f t="shared" si="0"/>
        <v>0</v>
      </c>
      <c r="F17" s="11">
        <v>32</v>
      </c>
      <c r="H17" s="19" t="s">
        <v>17</v>
      </c>
      <c r="I17" s="20">
        <v>50</v>
      </c>
      <c r="J17" s="21"/>
      <c r="N17" s="1">
        <v>40</v>
      </c>
      <c r="O17" s="1">
        <f t="shared" si="15"/>
        <v>142</v>
      </c>
      <c r="P17" s="1">
        <f t="shared" si="16"/>
        <v>138</v>
      </c>
      <c r="Q17" s="1">
        <f t="shared" si="17"/>
        <v>13</v>
      </c>
      <c r="R17" s="1">
        <f t="shared" si="18"/>
        <v>0</v>
      </c>
      <c r="S17" s="2">
        <f t="shared" si="8"/>
        <v>1</v>
      </c>
      <c r="T17" s="2">
        <f t="shared" si="9"/>
        <v>8.6092715231788075E-2</v>
      </c>
      <c r="U17" s="3">
        <f t="shared" si="10"/>
        <v>0</v>
      </c>
      <c r="V17" s="3">
        <f t="shared" si="10"/>
        <v>0.91390728476821192</v>
      </c>
      <c r="W17" s="4">
        <f t="shared" si="11"/>
        <v>8.6092715231788075E-2</v>
      </c>
      <c r="X17" s="5">
        <f t="shared" si="19"/>
        <v>0.52901023890784982</v>
      </c>
      <c r="AA17" s="34">
        <v>97</v>
      </c>
      <c r="AB17" s="34">
        <v>1</v>
      </c>
      <c r="AC17" s="34">
        <v>0</v>
      </c>
      <c r="AD17" s="34">
        <v>151</v>
      </c>
      <c r="AE17" s="34">
        <v>141</v>
      </c>
      <c r="AF17" s="35">
        <v>7.0422535211267607E-3</v>
      </c>
      <c r="AG17" s="35">
        <v>1</v>
      </c>
      <c r="AH17" s="36">
        <v>7.0422535211267512E-3</v>
      </c>
      <c r="AI17" s="37">
        <v>0.51877133105802054</v>
      </c>
    </row>
    <row r="18" spans="1:35" x14ac:dyDescent="0.35">
      <c r="A18">
        <v>0</v>
      </c>
      <c r="B18">
        <v>1971</v>
      </c>
      <c r="C18" s="11">
        <f t="shared" si="1"/>
        <v>54</v>
      </c>
      <c r="D18">
        <v>3</v>
      </c>
      <c r="E18">
        <f t="shared" si="0"/>
        <v>0</v>
      </c>
      <c r="F18" s="11">
        <v>54</v>
      </c>
      <c r="H18" s="22"/>
      <c r="I18" s="23"/>
      <c r="J18" s="24"/>
      <c r="N18" s="1">
        <v>41</v>
      </c>
      <c r="O18" s="1">
        <f t="shared" si="15"/>
        <v>142</v>
      </c>
      <c r="P18" s="1">
        <f t="shared" si="16"/>
        <v>138</v>
      </c>
      <c r="Q18" s="1">
        <f t="shared" si="17"/>
        <v>13</v>
      </c>
      <c r="R18" s="1">
        <f t="shared" si="18"/>
        <v>0</v>
      </c>
      <c r="S18" s="2">
        <f t="shared" si="8"/>
        <v>1</v>
      </c>
      <c r="T18" s="2">
        <f t="shared" si="9"/>
        <v>8.6092715231788075E-2</v>
      </c>
      <c r="U18" s="3">
        <f t="shared" si="10"/>
        <v>0</v>
      </c>
      <c r="V18" s="3">
        <f t="shared" si="10"/>
        <v>0.91390728476821192</v>
      </c>
      <c r="W18" s="4">
        <f t="shared" si="11"/>
        <v>8.6092715231788075E-2</v>
      </c>
      <c r="X18" s="5">
        <f t="shared" si="19"/>
        <v>0.52901023890784982</v>
      </c>
    </row>
    <row r="19" spans="1:35" x14ac:dyDescent="0.35">
      <c r="A19">
        <v>0</v>
      </c>
      <c r="B19">
        <v>1972</v>
      </c>
      <c r="C19" s="11">
        <f t="shared" si="1"/>
        <v>53</v>
      </c>
      <c r="D19">
        <v>2</v>
      </c>
      <c r="E19">
        <f t="shared" si="0"/>
        <v>1</v>
      </c>
      <c r="F19" s="11">
        <v>69</v>
      </c>
      <c r="H19" s="25" t="s">
        <v>3</v>
      </c>
      <c r="I19" s="23">
        <f>COUNTIFS($E$2:$E$294,1,$F$2:$F$294,CONCATENATE("&gt;=",$I$17))</f>
        <v>138</v>
      </c>
      <c r="J19" s="24"/>
      <c r="N19" s="1">
        <v>42</v>
      </c>
      <c r="O19" s="1">
        <f t="shared" si="15"/>
        <v>142</v>
      </c>
      <c r="P19" s="1">
        <f t="shared" si="16"/>
        <v>136</v>
      </c>
      <c r="Q19" s="1">
        <f t="shared" si="17"/>
        <v>15</v>
      </c>
      <c r="R19" s="1">
        <f t="shared" si="18"/>
        <v>0</v>
      </c>
      <c r="S19" s="2">
        <f t="shared" si="8"/>
        <v>1</v>
      </c>
      <c r="T19" s="2">
        <f t="shared" si="9"/>
        <v>9.9337748344370855E-2</v>
      </c>
      <c r="U19" s="3">
        <f t="shared" si="10"/>
        <v>0</v>
      </c>
      <c r="V19" s="3">
        <f t="shared" si="10"/>
        <v>0.90066225165562919</v>
      </c>
      <c r="W19" s="4">
        <f t="shared" si="11"/>
        <v>9.9337748344370924E-2</v>
      </c>
      <c r="X19" s="5">
        <f t="shared" si="19"/>
        <v>0.53583617747440271</v>
      </c>
    </row>
    <row r="20" spans="1:35" x14ac:dyDescent="0.35">
      <c r="A20">
        <v>0</v>
      </c>
      <c r="B20">
        <v>1973</v>
      </c>
      <c r="C20" s="11">
        <f t="shared" si="1"/>
        <v>52</v>
      </c>
      <c r="D20">
        <v>3</v>
      </c>
      <c r="E20">
        <f t="shared" si="0"/>
        <v>0</v>
      </c>
      <c r="F20" s="11">
        <v>68</v>
      </c>
      <c r="H20" s="25" t="s">
        <v>5</v>
      </c>
      <c r="I20" s="23">
        <f>COUNTIFS($E$2:$E$294,0,$F$2:$F$294,CONCATENATE("&lt;",I17))</f>
        <v>32</v>
      </c>
      <c r="J20" s="24"/>
      <c r="N20" s="1">
        <v>43</v>
      </c>
      <c r="O20" s="1">
        <f t="shared" si="15"/>
        <v>141</v>
      </c>
      <c r="P20" s="1">
        <f t="shared" si="16"/>
        <v>135</v>
      </c>
      <c r="Q20" s="1">
        <f t="shared" si="17"/>
        <v>16</v>
      </c>
      <c r="R20" s="1">
        <f t="shared" si="18"/>
        <v>1</v>
      </c>
      <c r="S20" s="2">
        <f t="shared" si="8"/>
        <v>0.99295774647887325</v>
      </c>
      <c r="T20" s="2">
        <f t="shared" si="9"/>
        <v>0.10596026490066225</v>
      </c>
      <c r="U20" s="3">
        <f t="shared" si="10"/>
        <v>7.0422535211267512E-3</v>
      </c>
      <c r="V20" s="3">
        <f t="shared" si="10"/>
        <v>0.89403973509933776</v>
      </c>
      <c r="W20" s="4">
        <f t="shared" si="11"/>
        <v>9.8918011379535598E-2</v>
      </c>
      <c r="X20" s="5">
        <f t="shared" si="19"/>
        <v>0.53583617747440271</v>
      </c>
    </row>
    <row r="21" spans="1:35" x14ac:dyDescent="0.35">
      <c r="A21">
        <v>0</v>
      </c>
      <c r="B21">
        <v>1973</v>
      </c>
      <c r="C21" s="11">
        <f t="shared" si="1"/>
        <v>52</v>
      </c>
      <c r="D21">
        <v>2</v>
      </c>
      <c r="E21">
        <f t="shared" si="0"/>
        <v>1</v>
      </c>
      <c r="F21" s="11">
        <v>79</v>
      </c>
      <c r="H21" s="25" t="s">
        <v>4</v>
      </c>
      <c r="I21" s="23">
        <f>COUNTIFS($E$2:$E$294,0,$F$2:$F$294,CONCATENATE("&gt;=",I17))</f>
        <v>119</v>
      </c>
      <c r="J21" s="24"/>
      <c r="N21" s="1">
        <v>44</v>
      </c>
      <c r="O21" s="1">
        <f t="shared" si="15"/>
        <v>141</v>
      </c>
      <c r="P21" s="1">
        <f t="shared" si="16"/>
        <v>133</v>
      </c>
      <c r="Q21" s="1">
        <f t="shared" si="17"/>
        <v>18</v>
      </c>
      <c r="R21" s="1">
        <f t="shared" si="18"/>
        <v>1</v>
      </c>
      <c r="S21" s="2">
        <f t="shared" si="8"/>
        <v>0.99295774647887325</v>
      </c>
      <c r="T21" s="2">
        <f t="shared" si="9"/>
        <v>0.11920529801324503</v>
      </c>
      <c r="U21" s="3">
        <f t="shared" si="10"/>
        <v>7.0422535211267512E-3</v>
      </c>
      <c r="V21" s="3">
        <f t="shared" si="10"/>
        <v>0.88079470198675502</v>
      </c>
      <c r="W21" s="4">
        <f t="shared" si="11"/>
        <v>0.11216304449211822</v>
      </c>
      <c r="X21" s="5">
        <f t="shared" si="19"/>
        <v>0.5426621160409556</v>
      </c>
    </row>
    <row r="22" spans="1:35" x14ac:dyDescent="0.35">
      <c r="A22">
        <v>1</v>
      </c>
      <c r="B22">
        <v>1974</v>
      </c>
      <c r="C22" s="11">
        <f t="shared" si="1"/>
        <v>51</v>
      </c>
      <c r="D22">
        <v>3</v>
      </c>
      <c r="E22">
        <f t="shared" si="0"/>
        <v>0</v>
      </c>
      <c r="F22" s="11">
        <v>58</v>
      </c>
      <c r="H22" s="25" t="s">
        <v>6</v>
      </c>
      <c r="I22" s="23">
        <f>COUNTIFS($E$2:$E$294,1,$F$2:$F$294,CONCATENATE("&lt;",I17))</f>
        <v>4</v>
      </c>
      <c r="J22" s="24"/>
      <c r="N22" s="1">
        <v>45</v>
      </c>
      <c r="O22" s="1">
        <f t="shared" si="15"/>
        <v>140</v>
      </c>
      <c r="P22" s="1">
        <f t="shared" si="16"/>
        <v>131</v>
      </c>
      <c r="Q22" s="1">
        <f t="shared" si="17"/>
        <v>20</v>
      </c>
      <c r="R22" s="1">
        <f t="shared" si="18"/>
        <v>2</v>
      </c>
      <c r="S22" s="2">
        <f t="shared" si="8"/>
        <v>0.9859154929577465</v>
      </c>
      <c r="T22" s="2">
        <f t="shared" si="9"/>
        <v>0.13245033112582782</v>
      </c>
      <c r="U22" s="3">
        <f t="shared" si="10"/>
        <v>1.4084507042253502E-2</v>
      </c>
      <c r="V22" s="3">
        <f t="shared" si="10"/>
        <v>0.86754966887417218</v>
      </c>
      <c r="W22" s="4">
        <f t="shared" si="11"/>
        <v>0.11836582408357432</v>
      </c>
      <c r="X22" s="5">
        <f t="shared" si="19"/>
        <v>0.5460750853242321</v>
      </c>
    </row>
    <row r="23" spans="1:35" x14ac:dyDescent="0.35">
      <c r="A23">
        <v>1</v>
      </c>
      <c r="B23">
        <v>1974</v>
      </c>
      <c r="C23" s="11">
        <f t="shared" si="1"/>
        <v>51</v>
      </c>
      <c r="D23">
        <v>2</v>
      </c>
      <c r="E23">
        <f t="shared" si="0"/>
        <v>1</v>
      </c>
      <c r="F23" s="11">
        <v>76</v>
      </c>
      <c r="H23" s="22" t="s">
        <v>16</v>
      </c>
      <c r="I23" s="23">
        <f>SUM(I19:I22)</f>
        <v>293</v>
      </c>
      <c r="J23" s="24"/>
      <c r="N23" s="1">
        <v>46</v>
      </c>
      <c r="O23" s="1">
        <f t="shared" si="15"/>
        <v>140</v>
      </c>
      <c r="P23" s="1">
        <f t="shared" si="16"/>
        <v>128</v>
      </c>
      <c r="Q23" s="1">
        <f t="shared" si="17"/>
        <v>23</v>
      </c>
      <c r="R23" s="1">
        <f t="shared" si="18"/>
        <v>2</v>
      </c>
      <c r="S23" s="2">
        <f t="shared" si="8"/>
        <v>0.9859154929577465</v>
      </c>
      <c r="T23" s="2">
        <f t="shared" si="9"/>
        <v>0.15231788079470199</v>
      </c>
      <c r="U23" s="3">
        <f t="shared" si="10"/>
        <v>1.4084507042253502E-2</v>
      </c>
      <c r="V23" s="3">
        <f t="shared" si="10"/>
        <v>0.84768211920529801</v>
      </c>
      <c r="W23" s="4">
        <f t="shared" si="11"/>
        <v>0.1382333737524486</v>
      </c>
      <c r="X23" s="5">
        <f t="shared" si="19"/>
        <v>0.55631399317406149</v>
      </c>
    </row>
    <row r="24" spans="1:35" x14ac:dyDescent="0.35">
      <c r="A24">
        <v>0</v>
      </c>
      <c r="B24">
        <v>1974</v>
      </c>
      <c r="C24" s="11">
        <f t="shared" si="1"/>
        <v>51</v>
      </c>
      <c r="D24">
        <v>3</v>
      </c>
      <c r="E24">
        <f t="shared" si="0"/>
        <v>0</v>
      </c>
      <c r="F24" s="11">
        <v>76</v>
      </c>
      <c r="H24" s="22"/>
      <c r="I24" s="23"/>
      <c r="J24" s="24"/>
      <c r="N24" s="1">
        <v>47</v>
      </c>
      <c r="O24" s="1">
        <f t="shared" si="15"/>
        <v>140</v>
      </c>
      <c r="P24" s="1">
        <f t="shared" si="16"/>
        <v>125</v>
      </c>
      <c r="Q24" s="1">
        <f t="shared" si="17"/>
        <v>26</v>
      </c>
      <c r="R24" s="1">
        <f t="shared" si="18"/>
        <v>2</v>
      </c>
      <c r="S24" s="2">
        <f t="shared" si="8"/>
        <v>0.9859154929577465</v>
      </c>
      <c r="T24" s="2">
        <f t="shared" si="9"/>
        <v>0.17218543046357615</v>
      </c>
      <c r="U24" s="3">
        <f t="shared" si="10"/>
        <v>1.4084507042253502E-2</v>
      </c>
      <c r="V24" s="3">
        <f t="shared" si="10"/>
        <v>0.82781456953642385</v>
      </c>
      <c r="W24" s="4">
        <f t="shared" si="11"/>
        <v>0.15810092342132265</v>
      </c>
      <c r="X24" s="5">
        <f t="shared" si="19"/>
        <v>0.56655290102389078</v>
      </c>
    </row>
    <row r="25" spans="1:35" x14ac:dyDescent="0.35">
      <c r="A25">
        <v>0</v>
      </c>
      <c r="B25">
        <v>1974</v>
      </c>
      <c r="C25" s="11">
        <f t="shared" si="1"/>
        <v>51</v>
      </c>
      <c r="D25">
        <v>2</v>
      </c>
      <c r="E25">
        <f t="shared" si="0"/>
        <v>1</v>
      </c>
      <c r="F25" s="11">
        <v>80</v>
      </c>
      <c r="H25" s="25" t="s">
        <v>18</v>
      </c>
      <c r="I25" s="26">
        <f>I12/I8</f>
        <v>0.48464163822525597</v>
      </c>
      <c r="J25" s="24" t="s">
        <v>20</v>
      </c>
      <c r="N25" s="1">
        <v>48</v>
      </c>
      <c r="O25" s="1">
        <f t="shared" si="15"/>
        <v>139</v>
      </c>
      <c r="P25" s="1">
        <f t="shared" si="16"/>
        <v>123</v>
      </c>
      <c r="Q25" s="1">
        <f t="shared" si="17"/>
        <v>28</v>
      </c>
      <c r="R25" s="1">
        <f t="shared" si="18"/>
        <v>3</v>
      </c>
      <c r="S25" s="2">
        <f t="shared" si="8"/>
        <v>0.97887323943661975</v>
      </c>
      <c r="T25" s="2">
        <f t="shared" si="9"/>
        <v>0.18543046357615894</v>
      </c>
      <c r="U25" s="3">
        <f t="shared" si="10"/>
        <v>2.1126760563380254E-2</v>
      </c>
      <c r="V25" s="3">
        <f t="shared" si="10"/>
        <v>0.814569536423841</v>
      </c>
      <c r="W25" s="4">
        <f t="shared" si="11"/>
        <v>0.16430370301277875</v>
      </c>
      <c r="X25" s="5">
        <f t="shared" si="19"/>
        <v>0.56996587030716728</v>
      </c>
    </row>
    <row r="26" spans="1:35" ht="15" thickBot="1" x14ac:dyDescent="0.4">
      <c r="A26">
        <v>0</v>
      </c>
      <c r="B26">
        <v>1974</v>
      </c>
      <c r="C26" s="11">
        <f t="shared" si="1"/>
        <v>51</v>
      </c>
      <c r="D26">
        <v>2</v>
      </c>
      <c r="E26">
        <f t="shared" si="0"/>
        <v>1</v>
      </c>
      <c r="F26" s="11">
        <v>81</v>
      </c>
      <c r="H26" s="27" t="s">
        <v>19</v>
      </c>
      <c r="I26" s="28">
        <f>I13/I8</f>
        <v>0.51535836177474403</v>
      </c>
      <c r="J26" s="29" t="s">
        <v>21</v>
      </c>
      <c r="N26" s="1">
        <v>49</v>
      </c>
      <c r="O26" s="1">
        <f t="shared" si="15"/>
        <v>139</v>
      </c>
      <c r="P26" s="1">
        <f t="shared" si="16"/>
        <v>122</v>
      </c>
      <c r="Q26" s="1">
        <f t="shared" si="17"/>
        <v>29</v>
      </c>
      <c r="R26" s="1">
        <f t="shared" si="18"/>
        <v>3</v>
      </c>
      <c r="S26" s="2">
        <f t="shared" si="8"/>
        <v>0.97887323943661975</v>
      </c>
      <c r="T26" s="2">
        <f t="shared" si="9"/>
        <v>0.19205298013245034</v>
      </c>
      <c r="U26" s="3">
        <f t="shared" si="10"/>
        <v>2.1126760563380254E-2</v>
      </c>
      <c r="V26" s="3">
        <f t="shared" si="10"/>
        <v>0.80794701986754969</v>
      </c>
      <c r="W26" s="4">
        <f t="shared" si="11"/>
        <v>0.17092621956907017</v>
      </c>
      <c r="X26" s="5">
        <f t="shared" si="19"/>
        <v>0.57337883959044367</v>
      </c>
    </row>
    <row r="27" spans="1:35" x14ac:dyDescent="0.35">
      <c r="A27">
        <v>0</v>
      </c>
      <c r="B27">
        <v>1974</v>
      </c>
      <c r="C27" s="11">
        <f t="shared" si="1"/>
        <v>51</v>
      </c>
      <c r="D27">
        <v>1</v>
      </c>
      <c r="E27">
        <f t="shared" si="0"/>
        <v>1</v>
      </c>
      <c r="F27" s="11">
        <v>86</v>
      </c>
      <c r="N27" s="1">
        <v>50</v>
      </c>
      <c r="O27" s="1">
        <f t="shared" si="15"/>
        <v>138</v>
      </c>
      <c r="P27" s="1">
        <f t="shared" si="16"/>
        <v>119</v>
      </c>
      <c r="Q27" s="1">
        <f t="shared" si="17"/>
        <v>32</v>
      </c>
      <c r="R27" s="1">
        <f t="shared" si="18"/>
        <v>4</v>
      </c>
      <c r="S27" s="2">
        <f t="shared" si="8"/>
        <v>0.971830985915493</v>
      </c>
      <c r="T27" s="2">
        <f t="shared" si="9"/>
        <v>0.2119205298013245</v>
      </c>
      <c r="U27" s="3">
        <f t="shared" si="10"/>
        <v>2.8169014084507005E-2</v>
      </c>
      <c r="V27" s="3">
        <f t="shared" si="10"/>
        <v>0.78807947019867552</v>
      </c>
      <c r="W27" s="4">
        <f t="shared" si="11"/>
        <v>0.18375151571681747</v>
      </c>
      <c r="X27" s="5">
        <f t="shared" si="19"/>
        <v>0.58020477815699656</v>
      </c>
    </row>
    <row r="28" spans="1:35" x14ac:dyDescent="0.35">
      <c r="A28">
        <v>0</v>
      </c>
      <c r="B28">
        <v>1976</v>
      </c>
      <c r="C28" s="11">
        <f t="shared" si="1"/>
        <v>49</v>
      </c>
      <c r="D28">
        <v>3</v>
      </c>
      <c r="E28">
        <f t="shared" si="0"/>
        <v>0</v>
      </c>
      <c r="F28" s="11">
        <v>74</v>
      </c>
      <c r="N28" s="1">
        <v>51</v>
      </c>
      <c r="O28" s="1">
        <f t="shared" si="15"/>
        <v>138</v>
      </c>
      <c r="P28" s="1">
        <f t="shared" si="16"/>
        <v>115</v>
      </c>
      <c r="Q28" s="1">
        <f t="shared" si="17"/>
        <v>36</v>
      </c>
      <c r="R28" s="1">
        <f t="shared" si="18"/>
        <v>4</v>
      </c>
      <c r="S28" s="2">
        <f t="shared" si="8"/>
        <v>0.971830985915493</v>
      </c>
      <c r="T28" s="2">
        <f t="shared" si="9"/>
        <v>0.23841059602649006</v>
      </c>
      <c r="U28" s="3">
        <f t="shared" si="10"/>
        <v>2.8169014084507005E-2</v>
      </c>
      <c r="V28" s="3">
        <f t="shared" si="10"/>
        <v>0.76158940397350994</v>
      </c>
      <c r="W28" s="4">
        <f t="shared" si="11"/>
        <v>0.21024158194198295</v>
      </c>
      <c r="X28" s="5">
        <f t="shared" si="19"/>
        <v>0.59385665529010234</v>
      </c>
    </row>
    <row r="29" spans="1:35" ht="15" thickBot="1" x14ac:dyDescent="0.4">
      <c r="A29">
        <v>0</v>
      </c>
      <c r="B29">
        <v>1977</v>
      </c>
      <c r="C29" s="11">
        <f t="shared" si="1"/>
        <v>48</v>
      </c>
      <c r="D29">
        <v>2</v>
      </c>
      <c r="E29">
        <f t="shared" si="0"/>
        <v>1</v>
      </c>
      <c r="F29" s="11">
        <v>61</v>
      </c>
      <c r="N29" s="1">
        <v>52</v>
      </c>
      <c r="O29" s="1">
        <f t="shared" si="15"/>
        <v>137</v>
      </c>
      <c r="P29" s="1">
        <f t="shared" si="16"/>
        <v>111</v>
      </c>
      <c r="Q29" s="1">
        <f t="shared" si="17"/>
        <v>40</v>
      </c>
      <c r="R29" s="1">
        <f t="shared" si="18"/>
        <v>5</v>
      </c>
      <c r="S29" s="2">
        <f t="shared" si="8"/>
        <v>0.96478873239436624</v>
      </c>
      <c r="T29" s="2">
        <f t="shared" si="9"/>
        <v>0.26490066225165565</v>
      </c>
      <c r="U29" s="3">
        <f t="shared" ref="U29:V50" si="22">1-S29</f>
        <v>3.5211267605633756E-2</v>
      </c>
      <c r="V29" s="3">
        <f t="shared" si="22"/>
        <v>0.73509933774834435</v>
      </c>
      <c r="W29" s="4">
        <f t="shared" si="11"/>
        <v>0.22968939464602189</v>
      </c>
      <c r="X29" s="5">
        <f t="shared" si="19"/>
        <v>0.60409556313993173</v>
      </c>
    </row>
    <row r="30" spans="1:35" x14ac:dyDescent="0.35">
      <c r="A30">
        <v>0</v>
      </c>
      <c r="B30">
        <v>1977</v>
      </c>
      <c r="C30" s="11">
        <f t="shared" si="1"/>
        <v>48</v>
      </c>
      <c r="D30">
        <v>3</v>
      </c>
      <c r="E30">
        <f t="shared" si="0"/>
        <v>0</v>
      </c>
      <c r="F30" s="11">
        <v>66</v>
      </c>
      <c r="H30" s="42" t="s">
        <v>29</v>
      </c>
      <c r="I30" s="43">
        <f>AVERAGE(C:C)</f>
        <v>29.590443686006825</v>
      </c>
      <c r="N30" s="1">
        <v>53</v>
      </c>
      <c r="O30" s="1">
        <f t="shared" si="15"/>
        <v>137</v>
      </c>
      <c r="P30" s="1">
        <f t="shared" si="16"/>
        <v>109</v>
      </c>
      <c r="Q30" s="1">
        <f t="shared" si="17"/>
        <v>42</v>
      </c>
      <c r="R30" s="1">
        <f t="shared" si="18"/>
        <v>5</v>
      </c>
      <c r="S30" s="2">
        <f t="shared" si="8"/>
        <v>0.96478873239436624</v>
      </c>
      <c r="T30" s="2">
        <f t="shared" si="9"/>
        <v>0.27814569536423839</v>
      </c>
      <c r="U30" s="3">
        <f t="shared" si="22"/>
        <v>3.5211267605633756E-2</v>
      </c>
      <c r="V30" s="3">
        <f t="shared" si="22"/>
        <v>0.72185430463576161</v>
      </c>
      <c r="W30" s="4">
        <f t="shared" si="11"/>
        <v>0.24293442775860452</v>
      </c>
      <c r="X30" s="5">
        <f t="shared" si="19"/>
        <v>0.61092150170648463</v>
      </c>
    </row>
    <row r="31" spans="1:35" x14ac:dyDescent="0.35">
      <c r="A31">
        <v>0</v>
      </c>
      <c r="B31">
        <v>1977</v>
      </c>
      <c r="C31" s="11">
        <f t="shared" si="1"/>
        <v>48</v>
      </c>
      <c r="D31">
        <v>2</v>
      </c>
      <c r="E31">
        <f t="shared" si="0"/>
        <v>1</v>
      </c>
      <c r="F31" s="11">
        <v>72</v>
      </c>
      <c r="H31" s="44" t="s">
        <v>30</v>
      </c>
      <c r="I31" s="8">
        <f>MAX(C:C)</f>
        <v>90</v>
      </c>
      <c r="N31" s="1">
        <v>54</v>
      </c>
      <c r="O31" s="1">
        <f t="shared" si="15"/>
        <v>135</v>
      </c>
      <c r="P31" s="1">
        <f t="shared" si="16"/>
        <v>104</v>
      </c>
      <c r="Q31" s="1">
        <f t="shared" si="17"/>
        <v>47</v>
      </c>
      <c r="R31" s="1">
        <f t="shared" si="18"/>
        <v>7</v>
      </c>
      <c r="S31" s="2">
        <f t="shared" si="8"/>
        <v>0.95070422535211263</v>
      </c>
      <c r="T31" s="2">
        <f t="shared" si="9"/>
        <v>0.31125827814569534</v>
      </c>
      <c r="U31" s="3">
        <f t="shared" si="22"/>
        <v>4.9295774647887369E-2</v>
      </c>
      <c r="V31" s="3">
        <f t="shared" si="22"/>
        <v>0.6887417218543046</v>
      </c>
      <c r="W31" s="4">
        <f t="shared" si="11"/>
        <v>0.26196250349780792</v>
      </c>
      <c r="X31" s="5">
        <f t="shared" si="19"/>
        <v>0.62116040955631391</v>
      </c>
    </row>
    <row r="32" spans="1:35" x14ac:dyDescent="0.35">
      <c r="A32">
        <v>0</v>
      </c>
      <c r="B32">
        <v>1977</v>
      </c>
      <c r="C32" s="11">
        <f t="shared" si="1"/>
        <v>48</v>
      </c>
      <c r="D32">
        <v>2</v>
      </c>
      <c r="E32">
        <f t="shared" si="0"/>
        <v>1</v>
      </c>
      <c r="F32" s="11">
        <v>77</v>
      </c>
      <c r="H32" s="44" t="s">
        <v>31</v>
      </c>
      <c r="I32" s="8">
        <f>MIN(C:C)</f>
        <v>15</v>
      </c>
      <c r="N32" s="1">
        <v>55</v>
      </c>
      <c r="O32" s="1">
        <f t="shared" si="15"/>
        <v>133</v>
      </c>
      <c r="P32" s="1">
        <f t="shared" si="16"/>
        <v>96</v>
      </c>
      <c r="Q32" s="1">
        <f t="shared" si="17"/>
        <v>55</v>
      </c>
      <c r="R32" s="1">
        <f t="shared" si="18"/>
        <v>9</v>
      </c>
      <c r="S32" s="2">
        <f t="shared" si="8"/>
        <v>0.93661971830985913</v>
      </c>
      <c r="T32" s="2">
        <f t="shared" si="9"/>
        <v>0.36423841059602646</v>
      </c>
      <c r="U32" s="3">
        <f t="shared" si="22"/>
        <v>6.3380281690140872E-2</v>
      </c>
      <c r="V32" s="3">
        <f t="shared" si="22"/>
        <v>0.63576158940397354</v>
      </c>
      <c r="W32" s="4">
        <f t="shared" si="11"/>
        <v>0.30085812890588559</v>
      </c>
      <c r="X32" s="5">
        <f t="shared" si="19"/>
        <v>0.64163822525597269</v>
      </c>
    </row>
    <row r="33" spans="1:24" ht="15" thickBot="1" x14ac:dyDescent="0.4">
      <c r="A33">
        <v>0</v>
      </c>
      <c r="B33">
        <v>1977</v>
      </c>
      <c r="C33" s="11">
        <f t="shared" si="1"/>
        <v>48</v>
      </c>
      <c r="D33">
        <v>2</v>
      </c>
      <c r="E33">
        <f t="shared" si="0"/>
        <v>1</v>
      </c>
      <c r="F33" s="11">
        <v>79</v>
      </c>
      <c r="H33" s="45" t="s">
        <v>32</v>
      </c>
      <c r="I33" s="46">
        <f>MEDIAN(C:C)</f>
        <v>26</v>
      </c>
      <c r="N33" s="1">
        <v>56</v>
      </c>
      <c r="O33" s="1">
        <f t="shared" si="15"/>
        <v>132</v>
      </c>
      <c r="P33" s="1">
        <f t="shared" si="16"/>
        <v>91</v>
      </c>
      <c r="Q33" s="1">
        <f t="shared" si="17"/>
        <v>60</v>
      </c>
      <c r="R33" s="1">
        <f t="shared" si="18"/>
        <v>10</v>
      </c>
      <c r="S33" s="2">
        <f t="shared" si="8"/>
        <v>0.92957746478873238</v>
      </c>
      <c r="T33" s="2">
        <f t="shared" si="9"/>
        <v>0.39735099337748342</v>
      </c>
      <c r="U33" s="3">
        <f t="shared" si="22"/>
        <v>7.0422535211267623E-2</v>
      </c>
      <c r="V33" s="3">
        <f t="shared" si="22"/>
        <v>0.60264900662251653</v>
      </c>
      <c r="W33" s="4">
        <f t="shared" si="11"/>
        <v>0.32692845816621574</v>
      </c>
      <c r="X33" s="5">
        <f t="shared" si="19"/>
        <v>0.65529010238907848</v>
      </c>
    </row>
    <row r="34" spans="1:24" x14ac:dyDescent="0.35">
      <c r="A34">
        <v>1</v>
      </c>
      <c r="B34">
        <v>1977</v>
      </c>
      <c r="C34" s="11">
        <f t="shared" si="1"/>
        <v>48</v>
      </c>
      <c r="D34">
        <v>2</v>
      </c>
      <c r="E34">
        <f t="shared" si="0"/>
        <v>1</v>
      </c>
      <c r="F34" s="11">
        <v>89</v>
      </c>
      <c r="N34" s="1">
        <v>57</v>
      </c>
      <c r="O34" s="1">
        <f t="shared" si="15"/>
        <v>132</v>
      </c>
      <c r="P34" s="1">
        <f t="shared" si="16"/>
        <v>86</v>
      </c>
      <c r="Q34" s="1">
        <f t="shared" si="17"/>
        <v>65</v>
      </c>
      <c r="R34" s="1">
        <f t="shared" si="18"/>
        <v>10</v>
      </c>
      <c r="S34" s="2">
        <f t="shared" si="8"/>
        <v>0.92957746478873238</v>
      </c>
      <c r="T34" s="2">
        <f t="shared" si="9"/>
        <v>0.43046357615894038</v>
      </c>
      <c r="U34" s="3">
        <f t="shared" si="22"/>
        <v>7.0422535211267623E-2</v>
      </c>
      <c r="V34" s="3">
        <f t="shared" si="22"/>
        <v>0.56953642384105962</v>
      </c>
      <c r="W34" s="4">
        <f t="shared" si="11"/>
        <v>0.36004104094767264</v>
      </c>
      <c r="X34" s="5">
        <f t="shared" si="19"/>
        <v>0.67235494880546076</v>
      </c>
    </row>
    <row r="35" spans="1:24" x14ac:dyDescent="0.35">
      <c r="A35">
        <v>0</v>
      </c>
      <c r="B35">
        <v>1979</v>
      </c>
      <c r="C35" s="11">
        <f t="shared" si="1"/>
        <v>46</v>
      </c>
      <c r="D35">
        <v>3</v>
      </c>
      <c r="E35">
        <f t="shared" si="0"/>
        <v>0</v>
      </c>
      <c r="F35" s="11">
        <v>54</v>
      </c>
      <c r="N35" s="1">
        <v>58</v>
      </c>
      <c r="O35" s="1">
        <f t="shared" si="15"/>
        <v>131</v>
      </c>
      <c r="P35" s="1">
        <f t="shared" si="16"/>
        <v>80</v>
      </c>
      <c r="Q35" s="1">
        <f t="shared" si="17"/>
        <v>71</v>
      </c>
      <c r="R35" s="1">
        <f t="shared" si="18"/>
        <v>11</v>
      </c>
      <c r="S35" s="2">
        <f t="shared" si="8"/>
        <v>0.92253521126760563</v>
      </c>
      <c r="T35" s="2">
        <f t="shared" si="9"/>
        <v>0.47019867549668876</v>
      </c>
      <c r="U35" s="3">
        <f t="shared" si="22"/>
        <v>7.7464788732394374E-2</v>
      </c>
      <c r="V35" s="3">
        <f t="shared" si="22"/>
        <v>0.5298013245033113</v>
      </c>
      <c r="W35" s="4">
        <f t="shared" si="11"/>
        <v>0.39273388676429444</v>
      </c>
      <c r="X35" s="5">
        <f t="shared" si="19"/>
        <v>0.68941979522184305</v>
      </c>
    </row>
    <row r="36" spans="1:24" x14ac:dyDescent="0.35">
      <c r="A36">
        <v>0</v>
      </c>
      <c r="B36">
        <v>1979</v>
      </c>
      <c r="C36" s="11">
        <f t="shared" si="1"/>
        <v>46</v>
      </c>
      <c r="D36">
        <v>2</v>
      </c>
      <c r="E36">
        <f t="shared" si="0"/>
        <v>1</v>
      </c>
      <c r="F36" s="11">
        <v>91</v>
      </c>
      <c r="N36" s="1">
        <v>59</v>
      </c>
      <c r="O36" s="1">
        <f t="shared" si="15"/>
        <v>130</v>
      </c>
      <c r="P36" s="1">
        <f t="shared" si="16"/>
        <v>74</v>
      </c>
      <c r="Q36" s="1">
        <f t="shared" si="17"/>
        <v>77</v>
      </c>
      <c r="R36" s="1">
        <f t="shared" si="18"/>
        <v>12</v>
      </c>
      <c r="S36" s="2">
        <f t="shared" si="8"/>
        <v>0.91549295774647887</v>
      </c>
      <c r="T36" s="2">
        <f t="shared" si="9"/>
        <v>0.50993377483443714</v>
      </c>
      <c r="U36" s="3">
        <f t="shared" si="22"/>
        <v>8.4507042253521125E-2</v>
      </c>
      <c r="V36" s="3">
        <f t="shared" si="22"/>
        <v>0.49006622516556286</v>
      </c>
      <c r="W36" s="4">
        <f t="shared" si="11"/>
        <v>0.42542673258091601</v>
      </c>
      <c r="X36" s="5">
        <f t="shared" si="19"/>
        <v>0.70648464163822533</v>
      </c>
    </row>
    <row r="37" spans="1:24" x14ac:dyDescent="0.35">
      <c r="A37">
        <v>1</v>
      </c>
      <c r="B37">
        <v>1980</v>
      </c>
      <c r="C37" s="11">
        <f t="shared" si="1"/>
        <v>45</v>
      </c>
      <c r="D37">
        <v>3</v>
      </c>
      <c r="E37">
        <f t="shared" si="0"/>
        <v>0</v>
      </c>
      <c r="F37" s="11">
        <v>56</v>
      </c>
      <c r="N37" s="1">
        <v>60</v>
      </c>
      <c r="O37" s="1">
        <f t="shared" si="15"/>
        <v>128</v>
      </c>
      <c r="P37" s="1">
        <f t="shared" si="16"/>
        <v>69</v>
      </c>
      <c r="Q37" s="1">
        <f t="shared" si="17"/>
        <v>82</v>
      </c>
      <c r="R37" s="1">
        <f t="shared" si="18"/>
        <v>14</v>
      </c>
      <c r="S37" s="2">
        <f t="shared" si="8"/>
        <v>0.90140845070422537</v>
      </c>
      <c r="T37" s="2">
        <f t="shared" si="9"/>
        <v>0.54304635761589404</v>
      </c>
      <c r="U37" s="3">
        <f t="shared" si="22"/>
        <v>9.8591549295774628E-2</v>
      </c>
      <c r="V37" s="3">
        <f t="shared" si="22"/>
        <v>0.45695364238410596</v>
      </c>
      <c r="W37" s="4">
        <f t="shared" si="11"/>
        <v>0.44445480832011941</v>
      </c>
      <c r="X37" s="5">
        <f t="shared" si="19"/>
        <v>0.71672354948805461</v>
      </c>
    </row>
    <row r="38" spans="1:24" x14ac:dyDescent="0.35">
      <c r="A38">
        <v>1</v>
      </c>
      <c r="B38">
        <v>1980</v>
      </c>
      <c r="C38" s="11">
        <f t="shared" si="1"/>
        <v>45</v>
      </c>
      <c r="D38">
        <v>2</v>
      </c>
      <c r="E38">
        <f t="shared" si="0"/>
        <v>1</v>
      </c>
      <c r="F38" s="11">
        <v>68</v>
      </c>
      <c r="N38" s="1">
        <v>61</v>
      </c>
      <c r="O38" s="1">
        <f t="shared" ref="O38:O70" si="23">COUNTIFS($E$2:$E$294,1,$F$2:$F$294,CONCATENATE("&gt;=",$N38))</f>
        <v>126</v>
      </c>
      <c r="P38" s="1">
        <f t="shared" ref="P38:P70" si="24">COUNTIFS($E$2:$E$294,0,$F$2:$F$294,CONCATENATE("&gt;=",$N38))</f>
        <v>62</v>
      </c>
      <c r="Q38" s="1">
        <f t="shared" ref="Q38:Q70" si="25">COUNTIFS($E$2:$E$294,0,$F$2:$F$294,CONCATENATE("&lt;",$N38))</f>
        <v>89</v>
      </c>
      <c r="R38" s="1">
        <f t="shared" ref="R38:R70" si="26">COUNTIFS($E$2:$E$294,1,$F$2:$F$294,CONCATENATE("&lt;",$N38))</f>
        <v>16</v>
      </c>
      <c r="S38" s="2">
        <f t="shared" si="8"/>
        <v>0.88732394366197187</v>
      </c>
      <c r="T38" s="2">
        <f t="shared" si="9"/>
        <v>0.58940397350993379</v>
      </c>
      <c r="U38" s="3">
        <f t="shared" si="22"/>
        <v>0.11267605633802813</v>
      </c>
      <c r="V38" s="3">
        <f t="shared" si="22"/>
        <v>0.41059602649006621</v>
      </c>
      <c r="W38" s="4">
        <f t="shared" si="11"/>
        <v>0.47672791717190566</v>
      </c>
      <c r="X38" s="5">
        <f t="shared" ref="X38:X68" si="27">$I$25*S38+$I$26*T38</f>
        <v>0.7337883959044369</v>
      </c>
    </row>
    <row r="39" spans="1:24" x14ac:dyDescent="0.35">
      <c r="A39">
        <v>0</v>
      </c>
      <c r="B39">
        <v>1981</v>
      </c>
      <c r="C39" s="11">
        <f t="shared" si="1"/>
        <v>44</v>
      </c>
      <c r="D39">
        <v>3</v>
      </c>
      <c r="E39">
        <f t="shared" si="0"/>
        <v>0</v>
      </c>
      <c r="F39" s="11">
        <v>67</v>
      </c>
      <c r="N39" s="1">
        <v>62</v>
      </c>
      <c r="O39" s="1">
        <f t="shared" si="23"/>
        <v>123</v>
      </c>
      <c r="P39" s="1">
        <f t="shared" si="24"/>
        <v>61</v>
      </c>
      <c r="Q39" s="1">
        <f t="shared" si="25"/>
        <v>90</v>
      </c>
      <c r="R39" s="1">
        <f t="shared" si="26"/>
        <v>19</v>
      </c>
      <c r="S39" s="2">
        <f t="shared" si="8"/>
        <v>0.86619718309859151</v>
      </c>
      <c r="T39" s="2">
        <f t="shared" si="9"/>
        <v>0.59602649006622521</v>
      </c>
      <c r="U39" s="3">
        <f t="shared" si="22"/>
        <v>0.13380281690140849</v>
      </c>
      <c r="V39" s="3">
        <f t="shared" si="22"/>
        <v>0.40397350993377479</v>
      </c>
      <c r="W39" s="4">
        <f t="shared" si="11"/>
        <v>0.46222367316481661</v>
      </c>
      <c r="X39" s="5">
        <f t="shared" si="27"/>
        <v>0.72696245733788389</v>
      </c>
    </row>
    <row r="40" spans="1:24" x14ac:dyDescent="0.35">
      <c r="A40">
        <v>0</v>
      </c>
      <c r="B40">
        <v>1981</v>
      </c>
      <c r="C40" s="11">
        <f t="shared" si="1"/>
        <v>44</v>
      </c>
      <c r="D40">
        <v>3</v>
      </c>
      <c r="E40">
        <f t="shared" si="0"/>
        <v>0</v>
      </c>
      <c r="F40" s="11">
        <v>74</v>
      </c>
      <c r="N40" s="1">
        <v>63</v>
      </c>
      <c r="O40" s="1">
        <f t="shared" si="23"/>
        <v>123</v>
      </c>
      <c r="P40" s="1">
        <f t="shared" si="24"/>
        <v>56</v>
      </c>
      <c r="Q40" s="1">
        <f t="shared" si="25"/>
        <v>95</v>
      </c>
      <c r="R40" s="1">
        <f t="shared" si="26"/>
        <v>19</v>
      </c>
      <c r="S40" s="2">
        <f t="shared" si="8"/>
        <v>0.86619718309859151</v>
      </c>
      <c r="T40" s="2">
        <f t="shared" si="9"/>
        <v>0.62913907284768211</v>
      </c>
      <c r="U40" s="3">
        <f t="shared" si="22"/>
        <v>0.13380281690140849</v>
      </c>
      <c r="V40" s="3">
        <f t="shared" si="22"/>
        <v>0.37086092715231789</v>
      </c>
      <c r="W40" s="4">
        <f t="shared" si="11"/>
        <v>0.49533625594627351</v>
      </c>
      <c r="X40" s="5">
        <f t="shared" si="27"/>
        <v>0.74402730375426618</v>
      </c>
    </row>
    <row r="41" spans="1:24" x14ac:dyDescent="0.35">
      <c r="A41">
        <v>0</v>
      </c>
      <c r="B41">
        <v>1981</v>
      </c>
      <c r="C41" s="11">
        <f t="shared" si="1"/>
        <v>44</v>
      </c>
      <c r="D41">
        <v>2</v>
      </c>
      <c r="E41">
        <f t="shared" si="0"/>
        <v>1</v>
      </c>
      <c r="F41" s="11">
        <v>86</v>
      </c>
      <c r="N41" s="1">
        <v>64</v>
      </c>
      <c r="O41" s="1">
        <f t="shared" si="23"/>
        <v>119</v>
      </c>
      <c r="P41" s="1">
        <f t="shared" si="24"/>
        <v>51</v>
      </c>
      <c r="Q41" s="1">
        <f t="shared" si="25"/>
        <v>100</v>
      </c>
      <c r="R41" s="1">
        <f t="shared" si="26"/>
        <v>23</v>
      </c>
      <c r="S41" s="2">
        <f t="shared" si="8"/>
        <v>0.8380281690140845</v>
      </c>
      <c r="T41" s="2">
        <f t="shared" si="9"/>
        <v>0.66225165562913912</v>
      </c>
      <c r="U41" s="3">
        <f t="shared" si="22"/>
        <v>0.1619718309859155</v>
      </c>
      <c r="V41" s="3">
        <f t="shared" si="22"/>
        <v>0.33774834437086088</v>
      </c>
      <c r="W41" s="4">
        <f t="shared" si="11"/>
        <v>0.50027982464322363</v>
      </c>
      <c r="X41" s="5">
        <f t="shared" si="27"/>
        <v>0.74744027303754268</v>
      </c>
    </row>
    <row r="42" spans="1:24" x14ac:dyDescent="0.35">
      <c r="A42">
        <v>0</v>
      </c>
      <c r="B42">
        <v>1983</v>
      </c>
      <c r="C42" s="11">
        <f t="shared" si="1"/>
        <v>42</v>
      </c>
      <c r="D42">
        <v>3</v>
      </c>
      <c r="E42">
        <f t="shared" si="0"/>
        <v>0</v>
      </c>
      <c r="F42" s="11">
        <v>60</v>
      </c>
      <c r="N42" s="1">
        <v>65</v>
      </c>
      <c r="O42" s="1">
        <f t="shared" si="23"/>
        <v>114</v>
      </c>
      <c r="P42" s="1">
        <f t="shared" si="24"/>
        <v>42</v>
      </c>
      <c r="Q42" s="1">
        <f t="shared" si="25"/>
        <v>109</v>
      </c>
      <c r="R42" s="1">
        <f t="shared" si="26"/>
        <v>28</v>
      </c>
      <c r="S42" s="2">
        <f t="shared" si="8"/>
        <v>0.80281690140845074</v>
      </c>
      <c r="T42" s="2">
        <f t="shared" si="9"/>
        <v>0.72185430463576161</v>
      </c>
      <c r="U42" s="3">
        <f t="shared" si="22"/>
        <v>0.19718309859154926</v>
      </c>
      <c r="V42" s="3">
        <f t="shared" si="22"/>
        <v>0.27814569536423839</v>
      </c>
      <c r="W42" s="4">
        <f t="shared" si="11"/>
        <v>0.52467120604421247</v>
      </c>
      <c r="X42" s="5">
        <f t="shared" si="27"/>
        <v>0.76109215017064846</v>
      </c>
    </row>
    <row r="43" spans="1:24" x14ac:dyDescent="0.35">
      <c r="A43">
        <v>0</v>
      </c>
      <c r="B43">
        <v>1983</v>
      </c>
      <c r="C43" s="11">
        <f t="shared" si="1"/>
        <v>42</v>
      </c>
      <c r="D43">
        <v>2</v>
      </c>
      <c r="E43">
        <f t="shared" si="0"/>
        <v>1</v>
      </c>
      <c r="F43" s="11">
        <v>74</v>
      </c>
      <c r="N43" s="1">
        <v>66</v>
      </c>
      <c r="O43" s="1">
        <f t="shared" si="23"/>
        <v>112</v>
      </c>
      <c r="P43" s="1">
        <f t="shared" si="24"/>
        <v>35</v>
      </c>
      <c r="Q43" s="1">
        <f t="shared" si="25"/>
        <v>116</v>
      </c>
      <c r="R43" s="1">
        <f t="shared" si="26"/>
        <v>30</v>
      </c>
      <c r="S43" s="2">
        <f t="shared" si="8"/>
        <v>0.78873239436619713</v>
      </c>
      <c r="T43" s="2">
        <f t="shared" si="9"/>
        <v>0.76821192052980136</v>
      </c>
      <c r="U43" s="3">
        <f t="shared" si="22"/>
        <v>0.21126760563380287</v>
      </c>
      <c r="V43" s="3">
        <f t="shared" si="22"/>
        <v>0.23178807947019864</v>
      </c>
      <c r="W43" s="4">
        <f t="shared" si="11"/>
        <v>0.55694431489599849</v>
      </c>
      <c r="X43" s="5">
        <f t="shared" si="27"/>
        <v>0.77815699658703075</v>
      </c>
    </row>
    <row r="44" spans="1:24" x14ac:dyDescent="0.35">
      <c r="A44">
        <v>0</v>
      </c>
      <c r="B44">
        <v>1984</v>
      </c>
      <c r="C44" s="11">
        <f t="shared" si="1"/>
        <v>41</v>
      </c>
      <c r="D44">
        <v>4</v>
      </c>
      <c r="E44">
        <f t="shared" si="0"/>
        <v>0</v>
      </c>
      <c r="F44" s="11">
        <v>31</v>
      </c>
      <c r="N44" s="1">
        <v>67</v>
      </c>
      <c r="O44" s="1">
        <f t="shared" si="23"/>
        <v>109</v>
      </c>
      <c r="P44" s="1">
        <f t="shared" si="24"/>
        <v>33</v>
      </c>
      <c r="Q44" s="1">
        <f t="shared" si="25"/>
        <v>118</v>
      </c>
      <c r="R44" s="1">
        <f t="shared" si="26"/>
        <v>33</v>
      </c>
      <c r="S44" s="2">
        <f t="shared" si="8"/>
        <v>0.76760563380281688</v>
      </c>
      <c r="T44" s="2">
        <f t="shared" si="9"/>
        <v>0.7814569536423841</v>
      </c>
      <c r="U44" s="3">
        <f t="shared" si="22"/>
        <v>0.23239436619718312</v>
      </c>
      <c r="V44" s="3">
        <f t="shared" si="22"/>
        <v>0.2185430463576159</v>
      </c>
      <c r="W44" s="4">
        <f t="shared" si="11"/>
        <v>0.54906258744520109</v>
      </c>
      <c r="X44" s="5">
        <f t="shared" si="27"/>
        <v>0.77474402730375425</v>
      </c>
    </row>
    <row r="45" spans="1:24" x14ac:dyDescent="0.35">
      <c r="A45">
        <v>0</v>
      </c>
      <c r="B45">
        <v>1984</v>
      </c>
      <c r="C45" s="11">
        <f t="shared" si="1"/>
        <v>41</v>
      </c>
      <c r="D45">
        <v>3</v>
      </c>
      <c r="E45">
        <f t="shared" si="0"/>
        <v>0</v>
      </c>
      <c r="F45" s="11">
        <v>49</v>
      </c>
      <c r="N45" s="12">
        <v>68</v>
      </c>
      <c r="O45" s="12">
        <f t="shared" si="23"/>
        <v>105</v>
      </c>
      <c r="P45" s="12">
        <f t="shared" si="24"/>
        <v>26</v>
      </c>
      <c r="Q45" s="12">
        <f t="shared" si="25"/>
        <v>125</v>
      </c>
      <c r="R45" s="12">
        <f t="shared" si="26"/>
        <v>37</v>
      </c>
      <c r="S45" s="13">
        <f t="shared" si="8"/>
        <v>0.73943661971830987</v>
      </c>
      <c r="T45" s="13">
        <f t="shared" si="9"/>
        <v>0.82781456953642385</v>
      </c>
      <c r="U45" s="14">
        <f t="shared" si="22"/>
        <v>0.26056338028169013</v>
      </c>
      <c r="V45" s="14">
        <f t="shared" si="22"/>
        <v>0.17218543046357615</v>
      </c>
      <c r="W45" s="15">
        <f t="shared" si="11"/>
        <v>0.56725118925473383</v>
      </c>
      <c r="X45" s="16">
        <f t="shared" si="27"/>
        <v>0.78498293515358364</v>
      </c>
    </row>
    <row r="46" spans="1:24" x14ac:dyDescent="0.35">
      <c r="A46">
        <v>0</v>
      </c>
      <c r="B46">
        <v>1985</v>
      </c>
      <c r="C46" s="11">
        <f t="shared" si="1"/>
        <v>40</v>
      </c>
      <c r="D46">
        <v>3</v>
      </c>
      <c r="E46">
        <f t="shared" si="0"/>
        <v>0</v>
      </c>
      <c r="F46" s="11">
        <v>46</v>
      </c>
      <c r="N46" s="1">
        <v>69</v>
      </c>
      <c r="O46" s="1">
        <f t="shared" si="23"/>
        <v>99</v>
      </c>
      <c r="P46" s="1">
        <f t="shared" si="24"/>
        <v>25</v>
      </c>
      <c r="Q46" s="1">
        <f t="shared" si="25"/>
        <v>126</v>
      </c>
      <c r="R46" s="1">
        <f t="shared" si="26"/>
        <v>43</v>
      </c>
      <c r="S46" s="2">
        <f t="shared" si="8"/>
        <v>0.69718309859154926</v>
      </c>
      <c r="T46" s="2">
        <f t="shared" si="9"/>
        <v>0.83443708609271527</v>
      </c>
      <c r="U46" s="3">
        <f t="shared" si="22"/>
        <v>0.30281690140845074</v>
      </c>
      <c r="V46" s="3">
        <f t="shared" si="22"/>
        <v>0.16556291390728473</v>
      </c>
      <c r="W46" s="4">
        <f t="shared" si="11"/>
        <v>0.53162018468426453</v>
      </c>
      <c r="X46" s="5">
        <f t="shared" si="27"/>
        <v>0.76791808873720135</v>
      </c>
    </row>
    <row r="47" spans="1:24" x14ac:dyDescent="0.35">
      <c r="A47">
        <v>0</v>
      </c>
      <c r="B47">
        <v>1985</v>
      </c>
      <c r="C47" s="11">
        <f t="shared" si="1"/>
        <v>40</v>
      </c>
      <c r="D47">
        <v>3</v>
      </c>
      <c r="E47">
        <f t="shared" si="0"/>
        <v>0</v>
      </c>
      <c r="F47" s="11">
        <v>65</v>
      </c>
      <c r="N47" s="1">
        <v>70</v>
      </c>
      <c r="O47" s="1">
        <f t="shared" si="23"/>
        <v>94</v>
      </c>
      <c r="P47" s="1">
        <f t="shared" si="24"/>
        <v>22</v>
      </c>
      <c r="Q47" s="1">
        <f t="shared" si="25"/>
        <v>129</v>
      </c>
      <c r="R47" s="1">
        <f t="shared" si="26"/>
        <v>48</v>
      </c>
      <c r="S47" s="2">
        <f t="shared" si="8"/>
        <v>0.6619718309859155</v>
      </c>
      <c r="T47" s="2">
        <f t="shared" si="9"/>
        <v>0.85430463576158944</v>
      </c>
      <c r="U47" s="3">
        <f t="shared" si="22"/>
        <v>0.3380281690140845</v>
      </c>
      <c r="V47" s="3">
        <f t="shared" si="22"/>
        <v>0.14569536423841056</v>
      </c>
      <c r="W47" s="4">
        <f t="shared" si="11"/>
        <v>0.51627646674750505</v>
      </c>
      <c r="X47" s="5">
        <f t="shared" si="27"/>
        <v>0.76109215017064846</v>
      </c>
    </row>
    <row r="48" spans="1:24" x14ac:dyDescent="0.35">
      <c r="A48">
        <v>0</v>
      </c>
      <c r="B48">
        <v>1985</v>
      </c>
      <c r="C48" s="11">
        <f t="shared" si="1"/>
        <v>40</v>
      </c>
      <c r="D48">
        <v>2</v>
      </c>
      <c r="E48">
        <f t="shared" si="0"/>
        <v>1</v>
      </c>
      <c r="F48" s="11">
        <v>67</v>
      </c>
      <c r="N48" s="1">
        <v>71</v>
      </c>
      <c r="O48" s="1">
        <f t="shared" si="23"/>
        <v>90</v>
      </c>
      <c r="P48" s="1">
        <f t="shared" si="24"/>
        <v>21</v>
      </c>
      <c r="Q48" s="1">
        <f t="shared" si="25"/>
        <v>130</v>
      </c>
      <c r="R48" s="1">
        <f t="shared" si="26"/>
        <v>52</v>
      </c>
      <c r="S48" s="2">
        <f t="shared" si="8"/>
        <v>0.63380281690140849</v>
      </c>
      <c r="T48" s="2">
        <f t="shared" si="9"/>
        <v>0.86092715231788075</v>
      </c>
      <c r="U48" s="3">
        <f t="shared" si="22"/>
        <v>0.36619718309859151</v>
      </c>
      <c r="V48" s="3">
        <f t="shared" si="22"/>
        <v>0.13907284768211925</v>
      </c>
      <c r="W48" s="4">
        <f t="shared" si="11"/>
        <v>0.49472996921928925</v>
      </c>
      <c r="X48" s="5">
        <f t="shared" si="27"/>
        <v>0.75085324232081918</v>
      </c>
    </row>
    <row r="49" spans="1:24" x14ac:dyDescent="0.35">
      <c r="A49">
        <v>0</v>
      </c>
      <c r="B49">
        <v>1985</v>
      </c>
      <c r="C49" s="11">
        <f t="shared" si="1"/>
        <v>40</v>
      </c>
      <c r="D49">
        <v>2</v>
      </c>
      <c r="E49">
        <f t="shared" si="0"/>
        <v>1</v>
      </c>
      <c r="F49" s="11">
        <v>72</v>
      </c>
      <c r="N49" s="1">
        <v>72</v>
      </c>
      <c r="O49" s="1">
        <f t="shared" si="23"/>
        <v>83</v>
      </c>
      <c r="P49" s="1">
        <f t="shared" si="24"/>
        <v>18</v>
      </c>
      <c r="Q49" s="1">
        <f t="shared" si="25"/>
        <v>133</v>
      </c>
      <c r="R49" s="1">
        <f t="shared" si="26"/>
        <v>59</v>
      </c>
      <c r="S49" s="2">
        <f t="shared" si="8"/>
        <v>0.58450704225352113</v>
      </c>
      <c r="T49" s="2">
        <f t="shared" si="9"/>
        <v>0.88079470198675491</v>
      </c>
      <c r="U49" s="3">
        <f t="shared" si="22"/>
        <v>0.41549295774647887</v>
      </c>
      <c r="V49" s="3">
        <f t="shared" si="22"/>
        <v>0.11920529801324509</v>
      </c>
      <c r="W49" s="4">
        <f t="shared" si="11"/>
        <v>0.46530174424027604</v>
      </c>
      <c r="X49" s="5">
        <f t="shared" si="27"/>
        <v>0.73720136518771329</v>
      </c>
    </row>
    <row r="50" spans="1:24" x14ac:dyDescent="0.35">
      <c r="A50">
        <v>0</v>
      </c>
      <c r="B50">
        <v>1985</v>
      </c>
      <c r="C50" s="11">
        <f t="shared" si="1"/>
        <v>40</v>
      </c>
      <c r="D50">
        <v>2</v>
      </c>
      <c r="E50">
        <f t="shared" si="0"/>
        <v>1</v>
      </c>
      <c r="F50" s="11">
        <v>80</v>
      </c>
      <c r="N50" s="1">
        <v>73</v>
      </c>
      <c r="O50" s="1">
        <f t="shared" si="23"/>
        <v>75</v>
      </c>
      <c r="P50" s="1">
        <f t="shared" si="24"/>
        <v>16</v>
      </c>
      <c r="Q50" s="1">
        <f t="shared" si="25"/>
        <v>135</v>
      </c>
      <c r="R50" s="1">
        <f t="shared" si="26"/>
        <v>67</v>
      </c>
      <c r="S50" s="2">
        <f t="shared" si="8"/>
        <v>0.528169014084507</v>
      </c>
      <c r="T50" s="2">
        <f t="shared" si="9"/>
        <v>0.89403973509933776</v>
      </c>
      <c r="U50" s="3">
        <f t="shared" si="22"/>
        <v>0.471830985915493</v>
      </c>
      <c r="V50" s="3">
        <f t="shared" si="22"/>
        <v>0.10596026490066224</v>
      </c>
      <c r="W50" s="4">
        <f t="shared" si="11"/>
        <v>0.42220874918384466</v>
      </c>
      <c r="X50" s="5">
        <f t="shared" si="27"/>
        <v>0.71672354948805461</v>
      </c>
    </row>
    <row r="51" spans="1:24" x14ac:dyDescent="0.35">
      <c r="A51">
        <v>0</v>
      </c>
      <c r="B51">
        <v>1985</v>
      </c>
      <c r="C51" s="11">
        <f t="shared" si="1"/>
        <v>40</v>
      </c>
      <c r="D51">
        <v>2</v>
      </c>
      <c r="E51">
        <f t="shared" si="0"/>
        <v>1</v>
      </c>
      <c r="F51" s="11">
        <v>80</v>
      </c>
      <c r="N51" s="1">
        <v>74</v>
      </c>
      <c r="O51" s="1">
        <f t="shared" si="23"/>
        <v>74</v>
      </c>
      <c r="P51" s="1">
        <f t="shared" si="24"/>
        <v>11</v>
      </c>
      <c r="Q51" s="1">
        <f t="shared" si="25"/>
        <v>140</v>
      </c>
      <c r="R51" s="1">
        <f t="shared" si="26"/>
        <v>68</v>
      </c>
      <c r="S51" s="2">
        <f t="shared" si="8"/>
        <v>0.52112676056338025</v>
      </c>
      <c r="T51" s="2">
        <f t="shared" si="9"/>
        <v>0.92715231788079466</v>
      </c>
      <c r="U51" s="3">
        <f t="shared" ref="U51:V71" si="28">1-S51</f>
        <v>0.47887323943661975</v>
      </c>
      <c r="V51" s="3">
        <f t="shared" si="28"/>
        <v>7.2847682119205337E-2</v>
      </c>
      <c r="W51" s="4">
        <f t="shared" si="11"/>
        <v>0.44827907844417503</v>
      </c>
      <c r="X51" s="5">
        <f t="shared" si="27"/>
        <v>0.7303754266211604</v>
      </c>
    </row>
    <row r="52" spans="1:24" x14ac:dyDescent="0.35">
      <c r="A52">
        <v>0</v>
      </c>
      <c r="B52">
        <v>1986</v>
      </c>
      <c r="C52" s="11">
        <f t="shared" si="1"/>
        <v>39</v>
      </c>
      <c r="D52">
        <v>2</v>
      </c>
      <c r="E52">
        <f t="shared" si="0"/>
        <v>1</v>
      </c>
      <c r="F52" s="11">
        <v>80</v>
      </c>
      <c r="N52" s="1">
        <v>75</v>
      </c>
      <c r="O52" s="1">
        <f t="shared" si="23"/>
        <v>70</v>
      </c>
      <c r="P52" s="1">
        <f t="shared" si="24"/>
        <v>9</v>
      </c>
      <c r="Q52" s="1">
        <f t="shared" si="25"/>
        <v>142</v>
      </c>
      <c r="R52" s="1">
        <f t="shared" si="26"/>
        <v>72</v>
      </c>
      <c r="S52" s="2">
        <f t="shared" si="8"/>
        <v>0.49295774647887325</v>
      </c>
      <c r="T52" s="2">
        <f t="shared" si="9"/>
        <v>0.94039735099337751</v>
      </c>
      <c r="U52" s="3">
        <f t="shared" si="28"/>
        <v>0.50704225352112675</v>
      </c>
      <c r="V52" s="3">
        <f t="shared" si="28"/>
        <v>5.9602649006622488E-2</v>
      </c>
      <c r="W52" s="4">
        <f t="shared" si="11"/>
        <v>0.43335509747225087</v>
      </c>
      <c r="X52" s="5">
        <f t="shared" si="27"/>
        <v>0.7235494880546075</v>
      </c>
    </row>
    <row r="53" spans="1:24" x14ac:dyDescent="0.35">
      <c r="A53">
        <v>1</v>
      </c>
      <c r="B53">
        <v>1987</v>
      </c>
      <c r="C53" s="11">
        <f t="shared" si="1"/>
        <v>38</v>
      </c>
      <c r="D53">
        <v>2</v>
      </c>
      <c r="E53">
        <f t="shared" si="0"/>
        <v>1</v>
      </c>
      <c r="F53" s="11">
        <v>59</v>
      </c>
      <c r="N53" s="1">
        <v>76</v>
      </c>
      <c r="O53" s="1">
        <f t="shared" si="23"/>
        <v>67</v>
      </c>
      <c r="P53" s="1">
        <f t="shared" si="24"/>
        <v>6</v>
      </c>
      <c r="Q53" s="1">
        <f t="shared" si="25"/>
        <v>145</v>
      </c>
      <c r="R53" s="1">
        <f t="shared" si="26"/>
        <v>75</v>
      </c>
      <c r="S53" s="2">
        <f t="shared" si="8"/>
        <v>0.47183098591549294</v>
      </c>
      <c r="T53" s="2">
        <f t="shared" si="9"/>
        <v>0.96026490066225167</v>
      </c>
      <c r="U53" s="3">
        <f t="shared" si="28"/>
        <v>0.528169014084507</v>
      </c>
      <c r="V53" s="3">
        <f t="shared" si="28"/>
        <v>3.9735099337748325E-2</v>
      </c>
      <c r="W53" s="4">
        <f t="shared" si="11"/>
        <v>0.43209588657774467</v>
      </c>
      <c r="X53" s="5">
        <f t="shared" si="27"/>
        <v>0.7235494880546075</v>
      </c>
    </row>
    <row r="54" spans="1:24" x14ac:dyDescent="0.35">
      <c r="A54">
        <v>0</v>
      </c>
      <c r="B54">
        <v>1987</v>
      </c>
      <c r="C54" s="11">
        <f t="shared" si="1"/>
        <v>38</v>
      </c>
      <c r="D54">
        <v>2</v>
      </c>
      <c r="E54">
        <f t="shared" si="0"/>
        <v>1</v>
      </c>
      <c r="F54" s="11">
        <v>86</v>
      </c>
      <c r="N54" s="1">
        <v>77</v>
      </c>
      <c r="O54" s="1">
        <f t="shared" si="23"/>
        <v>57</v>
      </c>
      <c r="P54" s="1">
        <f t="shared" si="24"/>
        <v>5</v>
      </c>
      <c r="Q54" s="1">
        <f t="shared" si="25"/>
        <v>146</v>
      </c>
      <c r="R54" s="1">
        <f t="shared" si="26"/>
        <v>85</v>
      </c>
      <c r="S54" s="2">
        <f t="shared" si="8"/>
        <v>0.40140845070422537</v>
      </c>
      <c r="T54" s="2">
        <f t="shared" si="9"/>
        <v>0.9668874172185431</v>
      </c>
      <c r="U54" s="3">
        <f t="shared" si="28"/>
        <v>0.59859154929577463</v>
      </c>
      <c r="V54" s="3">
        <f t="shared" si="28"/>
        <v>3.3112582781456901E-2</v>
      </c>
      <c r="W54" s="4">
        <f t="shared" si="11"/>
        <v>0.36829586792276858</v>
      </c>
      <c r="X54" s="5">
        <f t="shared" si="27"/>
        <v>0.69283276450511955</v>
      </c>
    </row>
    <row r="55" spans="1:24" x14ac:dyDescent="0.35">
      <c r="A55">
        <v>0</v>
      </c>
      <c r="B55">
        <v>1987</v>
      </c>
      <c r="C55" s="11">
        <f t="shared" si="1"/>
        <v>38</v>
      </c>
      <c r="D55">
        <v>1</v>
      </c>
      <c r="E55">
        <f t="shared" si="0"/>
        <v>1</v>
      </c>
      <c r="F55" s="11">
        <v>87</v>
      </c>
      <c r="N55" s="1">
        <v>78</v>
      </c>
      <c r="O55" s="1">
        <f t="shared" si="23"/>
        <v>50</v>
      </c>
      <c r="P55" s="1">
        <f t="shared" si="24"/>
        <v>4</v>
      </c>
      <c r="Q55" s="1">
        <f t="shared" si="25"/>
        <v>147</v>
      </c>
      <c r="R55" s="1">
        <f t="shared" si="26"/>
        <v>92</v>
      </c>
      <c r="S55" s="2">
        <f t="shared" si="8"/>
        <v>0.352112676056338</v>
      </c>
      <c r="T55" s="2">
        <f t="shared" si="9"/>
        <v>0.97350993377483441</v>
      </c>
      <c r="U55" s="3">
        <f t="shared" si="28"/>
        <v>0.647887323943662</v>
      </c>
      <c r="V55" s="3">
        <f t="shared" si="28"/>
        <v>2.6490066225165587E-2</v>
      </c>
      <c r="W55" s="4">
        <f t="shared" si="11"/>
        <v>0.3256226098311723</v>
      </c>
      <c r="X55" s="5">
        <f t="shared" si="27"/>
        <v>0.67235494880546076</v>
      </c>
    </row>
    <row r="56" spans="1:24" x14ac:dyDescent="0.35">
      <c r="A56">
        <v>0</v>
      </c>
      <c r="B56">
        <v>1988</v>
      </c>
      <c r="C56" s="11">
        <f t="shared" si="1"/>
        <v>37</v>
      </c>
      <c r="D56">
        <v>2</v>
      </c>
      <c r="E56">
        <f t="shared" si="0"/>
        <v>1</v>
      </c>
      <c r="F56" s="11">
        <v>67</v>
      </c>
      <c r="N56" s="1">
        <v>79</v>
      </c>
      <c r="O56" s="1">
        <f t="shared" si="23"/>
        <v>47</v>
      </c>
      <c r="P56" s="1">
        <f t="shared" si="24"/>
        <v>3</v>
      </c>
      <c r="Q56" s="1">
        <f t="shared" si="25"/>
        <v>148</v>
      </c>
      <c r="R56" s="1">
        <f t="shared" si="26"/>
        <v>95</v>
      </c>
      <c r="S56" s="2">
        <f t="shared" si="8"/>
        <v>0.33098591549295775</v>
      </c>
      <c r="T56" s="2">
        <f t="shared" si="9"/>
        <v>0.98013245033112584</v>
      </c>
      <c r="U56" s="3">
        <f t="shared" si="28"/>
        <v>0.66901408450704225</v>
      </c>
      <c r="V56" s="3">
        <f t="shared" si="28"/>
        <v>1.9867549668874163E-2</v>
      </c>
      <c r="W56" s="4">
        <f t="shared" si="11"/>
        <v>0.31111836582408348</v>
      </c>
      <c r="X56" s="5">
        <f t="shared" si="27"/>
        <v>0.66552901023890776</v>
      </c>
    </row>
    <row r="57" spans="1:24" x14ac:dyDescent="0.35">
      <c r="A57">
        <v>0</v>
      </c>
      <c r="B57">
        <v>1988</v>
      </c>
      <c r="C57" s="11">
        <f t="shared" si="1"/>
        <v>37</v>
      </c>
      <c r="D57">
        <v>2</v>
      </c>
      <c r="E57">
        <f t="shared" si="0"/>
        <v>1</v>
      </c>
      <c r="F57" s="11">
        <v>77</v>
      </c>
      <c r="N57" s="1">
        <v>80</v>
      </c>
      <c r="O57" s="1">
        <f t="shared" si="23"/>
        <v>42</v>
      </c>
      <c r="P57" s="1">
        <f t="shared" si="24"/>
        <v>2</v>
      </c>
      <c r="Q57" s="1">
        <f t="shared" si="25"/>
        <v>149</v>
      </c>
      <c r="R57" s="1">
        <f t="shared" si="26"/>
        <v>100</v>
      </c>
      <c r="S57" s="2">
        <f t="shared" si="8"/>
        <v>0.29577464788732394</v>
      </c>
      <c r="T57" s="2">
        <f t="shared" si="9"/>
        <v>0.98675496688741726</v>
      </c>
      <c r="U57" s="3">
        <f t="shared" si="28"/>
        <v>0.70422535211267601</v>
      </c>
      <c r="V57" s="3">
        <f t="shared" si="28"/>
        <v>1.3245033112582738E-2</v>
      </c>
      <c r="W57" s="4">
        <f t="shared" si="11"/>
        <v>0.28252961477474114</v>
      </c>
      <c r="X57" s="5">
        <f t="shared" si="27"/>
        <v>0.65187713310580209</v>
      </c>
    </row>
    <row r="58" spans="1:24" x14ac:dyDescent="0.35">
      <c r="A58">
        <v>0</v>
      </c>
      <c r="B58">
        <v>1988</v>
      </c>
      <c r="C58" s="11">
        <f t="shared" si="1"/>
        <v>37</v>
      </c>
      <c r="D58">
        <v>2</v>
      </c>
      <c r="E58">
        <f t="shared" si="0"/>
        <v>1</v>
      </c>
      <c r="F58" s="11">
        <v>79</v>
      </c>
      <c r="N58" s="1">
        <v>81</v>
      </c>
      <c r="O58" s="1">
        <f t="shared" si="23"/>
        <v>36</v>
      </c>
      <c r="P58" s="1">
        <f t="shared" si="24"/>
        <v>2</v>
      </c>
      <c r="Q58" s="1">
        <f t="shared" si="25"/>
        <v>149</v>
      </c>
      <c r="R58" s="1">
        <f t="shared" si="26"/>
        <v>106</v>
      </c>
      <c r="S58" s="2">
        <f t="shared" si="8"/>
        <v>0.25352112676056338</v>
      </c>
      <c r="T58" s="2">
        <f t="shared" si="9"/>
        <v>0.98675496688741726</v>
      </c>
      <c r="U58" s="3">
        <f t="shared" si="28"/>
        <v>0.74647887323943662</v>
      </c>
      <c r="V58" s="3">
        <f t="shared" si="28"/>
        <v>1.3245033112582738E-2</v>
      </c>
      <c r="W58" s="4">
        <f t="shared" si="11"/>
        <v>0.24027609364798064</v>
      </c>
      <c r="X58" s="5">
        <f t="shared" si="27"/>
        <v>0.63139931740614341</v>
      </c>
    </row>
    <row r="59" spans="1:24" x14ac:dyDescent="0.35">
      <c r="A59">
        <v>0</v>
      </c>
      <c r="B59">
        <v>1988</v>
      </c>
      <c r="C59" s="11">
        <f t="shared" si="1"/>
        <v>37</v>
      </c>
      <c r="D59">
        <v>2</v>
      </c>
      <c r="E59">
        <f t="shared" si="0"/>
        <v>1</v>
      </c>
      <c r="F59" s="11">
        <v>94</v>
      </c>
      <c r="N59" s="1">
        <v>82</v>
      </c>
      <c r="O59" s="1">
        <f t="shared" si="23"/>
        <v>32</v>
      </c>
      <c r="P59" s="1">
        <f t="shared" si="24"/>
        <v>1</v>
      </c>
      <c r="Q59" s="1">
        <f t="shared" si="25"/>
        <v>150</v>
      </c>
      <c r="R59" s="1">
        <f t="shared" si="26"/>
        <v>110</v>
      </c>
      <c r="S59" s="2">
        <f t="shared" si="8"/>
        <v>0.22535211267605634</v>
      </c>
      <c r="T59" s="2">
        <f t="shared" si="9"/>
        <v>0.99337748344370858</v>
      </c>
      <c r="U59" s="3">
        <f t="shared" si="28"/>
        <v>0.77464788732394363</v>
      </c>
      <c r="V59" s="3">
        <f t="shared" si="28"/>
        <v>6.6225165562914245E-3</v>
      </c>
      <c r="W59" s="4">
        <f t="shared" si="11"/>
        <v>0.21872959611976484</v>
      </c>
      <c r="X59" s="5">
        <f t="shared" si="27"/>
        <v>0.62116040955631391</v>
      </c>
    </row>
    <row r="60" spans="1:24" x14ac:dyDescent="0.35">
      <c r="A60">
        <v>0</v>
      </c>
      <c r="B60">
        <v>1989</v>
      </c>
      <c r="C60" s="11">
        <f t="shared" si="1"/>
        <v>36</v>
      </c>
      <c r="D60">
        <v>3</v>
      </c>
      <c r="E60">
        <f t="shared" si="0"/>
        <v>0</v>
      </c>
      <c r="F60" s="11">
        <v>37</v>
      </c>
      <c r="N60" s="1">
        <v>83</v>
      </c>
      <c r="O60" s="1">
        <f t="shared" si="23"/>
        <v>28</v>
      </c>
      <c r="P60" s="1">
        <f t="shared" si="24"/>
        <v>1</v>
      </c>
      <c r="Q60" s="1">
        <f t="shared" si="25"/>
        <v>150</v>
      </c>
      <c r="R60" s="1">
        <f t="shared" si="26"/>
        <v>114</v>
      </c>
      <c r="S60" s="2">
        <f t="shared" si="8"/>
        <v>0.19718309859154928</v>
      </c>
      <c r="T60" s="2">
        <f t="shared" si="9"/>
        <v>0.99337748344370858</v>
      </c>
      <c r="U60" s="3">
        <f t="shared" si="28"/>
        <v>0.80281690140845074</v>
      </c>
      <c r="V60" s="3">
        <f t="shared" si="28"/>
        <v>6.6225165562914245E-3</v>
      </c>
      <c r="W60" s="4">
        <f t="shared" si="11"/>
        <v>0.19056058203525783</v>
      </c>
      <c r="X60" s="5">
        <f t="shared" si="27"/>
        <v>0.60750853242320813</v>
      </c>
    </row>
    <row r="61" spans="1:24" x14ac:dyDescent="0.35">
      <c r="A61">
        <v>0</v>
      </c>
      <c r="B61">
        <v>1989</v>
      </c>
      <c r="C61" s="11">
        <f t="shared" si="1"/>
        <v>36</v>
      </c>
      <c r="D61">
        <v>3</v>
      </c>
      <c r="E61">
        <f t="shared" si="0"/>
        <v>0</v>
      </c>
      <c r="F61" s="11">
        <v>51</v>
      </c>
      <c r="N61" s="1">
        <v>84</v>
      </c>
      <c r="O61" s="1">
        <f t="shared" si="23"/>
        <v>26</v>
      </c>
      <c r="P61" s="1">
        <f t="shared" si="24"/>
        <v>1</v>
      </c>
      <c r="Q61" s="1">
        <f t="shared" si="25"/>
        <v>150</v>
      </c>
      <c r="R61" s="1">
        <f t="shared" si="26"/>
        <v>116</v>
      </c>
      <c r="S61" s="2">
        <f t="shared" si="8"/>
        <v>0.18309859154929578</v>
      </c>
      <c r="T61" s="2">
        <f t="shared" si="9"/>
        <v>0.99337748344370858</v>
      </c>
      <c r="U61" s="3">
        <f t="shared" si="28"/>
        <v>0.81690140845070425</v>
      </c>
      <c r="V61" s="3">
        <f t="shared" si="28"/>
        <v>6.6225165562914245E-3</v>
      </c>
      <c r="W61" s="4">
        <f t="shared" si="11"/>
        <v>0.17647607499300433</v>
      </c>
      <c r="X61" s="5">
        <f t="shared" si="27"/>
        <v>0.60068259385665523</v>
      </c>
    </row>
    <row r="62" spans="1:24" x14ac:dyDescent="0.35">
      <c r="A62">
        <v>1</v>
      </c>
      <c r="B62">
        <v>1989</v>
      </c>
      <c r="C62" s="11">
        <f t="shared" si="1"/>
        <v>36</v>
      </c>
      <c r="D62">
        <v>3</v>
      </c>
      <c r="E62">
        <f t="shared" si="0"/>
        <v>0</v>
      </c>
      <c r="F62" s="11">
        <v>65</v>
      </c>
      <c r="N62" s="1">
        <v>85</v>
      </c>
      <c r="O62" s="1">
        <f t="shared" si="23"/>
        <v>21</v>
      </c>
      <c r="P62" s="1">
        <f t="shared" si="24"/>
        <v>1</v>
      </c>
      <c r="Q62" s="1">
        <f t="shared" si="25"/>
        <v>150</v>
      </c>
      <c r="R62" s="1">
        <f t="shared" si="26"/>
        <v>121</v>
      </c>
      <c r="S62" s="2">
        <f t="shared" si="8"/>
        <v>0.14788732394366197</v>
      </c>
      <c r="T62" s="2">
        <f t="shared" si="9"/>
        <v>0.99337748344370858</v>
      </c>
      <c r="U62" s="3">
        <f t="shared" si="28"/>
        <v>0.852112676056338</v>
      </c>
      <c r="V62" s="3">
        <f t="shared" si="28"/>
        <v>6.6225165562914245E-3</v>
      </c>
      <c r="W62" s="4">
        <f t="shared" si="11"/>
        <v>0.14126480738737057</v>
      </c>
      <c r="X62" s="5">
        <f t="shared" si="27"/>
        <v>0.58361774744027295</v>
      </c>
    </row>
    <row r="63" spans="1:24" x14ac:dyDescent="0.35">
      <c r="A63">
        <v>1</v>
      </c>
      <c r="B63">
        <v>1989</v>
      </c>
      <c r="C63" s="11">
        <f t="shared" si="1"/>
        <v>36</v>
      </c>
      <c r="D63">
        <v>2</v>
      </c>
      <c r="E63">
        <f t="shared" si="0"/>
        <v>1</v>
      </c>
      <c r="F63" s="11">
        <v>68</v>
      </c>
      <c r="N63" s="1">
        <v>86</v>
      </c>
      <c r="O63" s="1">
        <f t="shared" si="23"/>
        <v>20</v>
      </c>
      <c r="P63" s="1">
        <f t="shared" si="24"/>
        <v>1</v>
      </c>
      <c r="Q63" s="1">
        <f t="shared" si="25"/>
        <v>150</v>
      </c>
      <c r="R63" s="1">
        <f t="shared" si="26"/>
        <v>122</v>
      </c>
      <c r="S63" s="2">
        <f t="shared" si="8"/>
        <v>0.14084507042253522</v>
      </c>
      <c r="T63" s="2">
        <f t="shared" si="9"/>
        <v>0.99337748344370858</v>
      </c>
      <c r="U63" s="3">
        <f t="shared" si="28"/>
        <v>0.85915492957746475</v>
      </c>
      <c r="V63" s="3">
        <f t="shared" si="28"/>
        <v>6.6225165562914245E-3</v>
      </c>
      <c r="W63" s="4">
        <f t="shared" si="11"/>
        <v>0.13422255386624382</v>
      </c>
      <c r="X63" s="5">
        <f t="shared" si="27"/>
        <v>0.58020477815699656</v>
      </c>
    </row>
    <row r="64" spans="1:24" x14ac:dyDescent="0.35">
      <c r="A64">
        <v>0</v>
      </c>
      <c r="B64">
        <v>1989</v>
      </c>
      <c r="C64" s="11">
        <f t="shared" si="1"/>
        <v>36</v>
      </c>
      <c r="D64">
        <v>4</v>
      </c>
      <c r="E64">
        <f t="shared" si="0"/>
        <v>0</v>
      </c>
      <c r="F64" s="11">
        <v>71</v>
      </c>
      <c r="N64" s="1">
        <v>87</v>
      </c>
      <c r="O64" s="1">
        <f t="shared" si="23"/>
        <v>15</v>
      </c>
      <c r="P64" s="1">
        <f t="shared" si="24"/>
        <v>0</v>
      </c>
      <c r="Q64" s="1">
        <f t="shared" si="25"/>
        <v>151</v>
      </c>
      <c r="R64" s="1">
        <f t="shared" si="26"/>
        <v>127</v>
      </c>
      <c r="S64" s="2">
        <f t="shared" si="8"/>
        <v>0.10563380281690141</v>
      </c>
      <c r="T64" s="2">
        <f t="shared" si="9"/>
        <v>1</v>
      </c>
      <c r="U64" s="3">
        <f t="shared" si="28"/>
        <v>0.89436619718309862</v>
      </c>
      <c r="V64" s="3">
        <f t="shared" si="28"/>
        <v>0</v>
      </c>
      <c r="W64" s="4">
        <f t="shared" si="11"/>
        <v>0.10563380281690149</v>
      </c>
      <c r="X64" s="5">
        <f t="shared" si="27"/>
        <v>0.56655290102389078</v>
      </c>
    </row>
    <row r="65" spans="1:24" x14ac:dyDescent="0.35">
      <c r="A65">
        <v>0</v>
      </c>
      <c r="B65">
        <v>1989</v>
      </c>
      <c r="C65" s="11">
        <f t="shared" si="1"/>
        <v>36</v>
      </c>
      <c r="D65">
        <v>2</v>
      </c>
      <c r="E65">
        <f t="shared" si="0"/>
        <v>1</v>
      </c>
      <c r="F65" s="11">
        <v>92</v>
      </c>
      <c r="N65" s="1">
        <v>88</v>
      </c>
      <c r="O65" s="1">
        <f t="shared" si="23"/>
        <v>14</v>
      </c>
      <c r="P65" s="1">
        <f t="shared" si="24"/>
        <v>0</v>
      </c>
      <c r="Q65" s="1">
        <f t="shared" si="25"/>
        <v>151</v>
      </c>
      <c r="R65" s="1">
        <f t="shared" si="26"/>
        <v>128</v>
      </c>
      <c r="S65" s="2">
        <f t="shared" si="8"/>
        <v>9.8591549295774641E-2</v>
      </c>
      <c r="T65" s="2">
        <f t="shared" si="9"/>
        <v>1</v>
      </c>
      <c r="U65" s="3">
        <f t="shared" si="28"/>
        <v>0.90140845070422537</v>
      </c>
      <c r="V65" s="3">
        <f t="shared" si="28"/>
        <v>0</v>
      </c>
      <c r="W65" s="4">
        <f t="shared" si="11"/>
        <v>9.8591549295774739E-2</v>
      </c>
      <c r="X65" s="5">
        <f t="shared" si="27"/>
        <v>0.56313993174061439</v>
      </c>
    </row>
    <row r="66" spans="1:24" x14ac:dyDescent="0.35">
      <c r="A66">
        <v>0</v>
      </c>
      <c r="B66">
        <v>1990</v>
      </c>
      <c r="C66" s="11">
        <f t="shared" si="1"/>
        <v>35</v>
      </c>
      <c r="D66">
        <v>3</v>
      </c>
      <c r="E66">
        <f t="shared" ref="E66:E129" si="29">IF(D66&lt;3,1,0)</f>
        <v>0</v>
      </c>
      <c r="F66" s="11">
        <v>60</v>
      </c>
      <c r="N66" s="1">
        <v>89</v>
      </c>
      <c r="O66" s="1">
        <f t="shared" si="23"/>
        <v>11</v>
      </c>
      <c r="P66" s="1">
        <f t="shared" si="24"/>
        <v>0</v>
      </c>
      <c r="Q66" s="1">
        <f t="shared" si="25"/>
        <v>151</v>
      </c>
      <c r="R66" s="1">
        <f t="shared" si="26"/>
        <v>131</v>
      </c>
      <c r="S66" s="2">
        <f t="shared" si="8"/>
        <v>7.746478873239436E-2</v>
      </c>
      <c r="T66" s="2">
        <f t="shared" si="9"/>
        <v>1</v>
      </c>
      <c r="U66" s="3">
        <f t="shared" si="28"/>
        <v>0.92253521126760563</v>
      </c>
      <c r="V66" s="3">
        <f t="shared" si="28"/>
        <v>0</v>
      </c>
      <c r="W66" s="4">
        <f t="shared" si="11"/>
        <v>7.7464788732394263E-2</v>
      </c>
      <c r="X66" s="5">
        <f t="shared" si="27"/>
        <v>0.55290102389078499</v>
      </c>
    </row>
    <row r="67" spans="1:24" x14ac:dyDescent="0.35">
      <c r="A67">
        <v>0</v>
      </c>
      <c r="B67">
        <v>1990</v>
      </c>
      <c r="C67" s="11">
        <f t="shared" ref="C67:C130" si="30">2025-B67</f>
        <v>35</v>
      </c>
      <c r="D67">
        <v>3</v>
      </c>
      <c r="E67">
        <f t="shared" si="29"/>
        <v>0</v>
      </c>
      <c r="F67" s="11">
        <v>71</v>
      </c>
      <c r="N67" s="1">
        <v>90</v>
      </c>
      <c r="O67" s="1">
        <f t="shared" si="23"/>
        <v>9</v>
      </c>
      <c r="P67" s="1">
        <f t="shared" si="24"/>
        <v>0</v>
      </c>
      <c r="Q67" s="1">
        <f t="shared" si="25"/>
        <v>151</v>
      </c>
      <c r="R67" s="1">
        <f t="shared" si="26"/>
        <v>133</v>
      </c>
      <c r="S67" s="2">
        <f t="shared" si="8"/>
        <v>6.3380281690140844E-2</v>
      </c>
      <c r="T67" s="2">
        <f t="shared" si="9"/>
        <v>1</v>
      </c>
      <c r="U67" s="3">
        <f t="shared" si="28"/>
        <v>0.93661971830985913</v>
      </c>
      <c r="V67" s="3">
        <f t="shared" si="28"/>
        <v>0</v>
      </c>
      <c r="W67" s="4">
        <f t="shared" si="11"/>
        <v>6.3380281690140761E-2</v>
      </c>
      <c r="X67" s="5">
        <f t="shared" si="27"/>
        <v>0.5460750853242321</v>
      </c>
    </row>
    <row r="68" spans="1:24" x14ac:dyDescent="0.35">
      <c r="A68">
        <v>0</v>
      </c>
      <c r="B68">
        <v>1990</v>
      </c>
      <c r="C68" s="11">
        <f t="shared" si="30"/>
        <v>35</v>
      </c>
      <c r="D68">
        <v>2</v>
      </c>
      <c r="E68">
        <f t="shared" si="29"/>
        <v>1</v>
      </c>
      <c r="F68" s="11">
        <v>94</v>
      </c>
      <c r="N68" s="1">
        <v>91</v>
      </c>
      <c r="O68" s="1">
        <f t="shared" si="23"/>
        <v>9</v>
      </c>
      <c r="P68" s="1">
        <f t="shared" si="24"/>
        <v>0</v>
      </c>
      <c r="Q68" s="1">
        <f t="shared" si="25"/>
        <v>151</v>
      </c>
      <c r="R68" s="1">
        <f t="shared" si="26"/>
        <v>133</v>
      </c>
      <c r="S68" s="2">
        <f t="shared" ref="S68:S74" si="31" xml:space="preserve"> O68/(O68+R68)</f>
        <v>6.3380281690140844E-2</v>
      </c>
      <c r="T68" s="2">
        <f t="shared" ref="T68:T74" si="32">Q68/(Q68+P68)</f>
        <v>1</v>
      </c>
      <c r="U68" s="3">
        <f t="shared" si="28"/>
        <v>0.93661971830985913</v>
      </c>
      <c r="V68" s="3">
        <f t="shared" si="28"/>
        <v>0</v>
      </c>
      <c r="W68" s="4">
        <f t="shared" ref="W68:W74" si="33">S68+T68-1</f>
        <v>6.3380281690140761E-2</v>
      </c>
      <c r="X68" s="5">
        <f t="shared" si="27"/>
        <v>0.5460750853242321</v>
      </c>
    </row>
    <row r="69" spans="1:24" x14ac:dyDescent="0.35">
      <c r="A69">
        <v>1</v>
      </c>
      <c r="B69">
        <v>1991</v>
      </c>
      <c r="C69" s="11">
        <f t="shared" si="30"/>
        <v>34</v>
      </c>
      <c r="D69">
        <v>4</v>
      </c>
      <c r="E69">
        <f t="shared" si="29"/>
        <v>0</v>
      </c>
      <c r="F69" s="11">
        <v>49</v>
      </c>
      <c r="N69" s="1">
        <v>92</v>
      </c>
      <c r="O69" s="1">
        <f t="shared" si="23"/>
        <v>8</v>
      </c>
      <c r="P69" s="1">
        <f t="shared" si="24"/>
        <v>0</v>
      </c>
      <c r="Q69" s="1">
        <f t="shared" si="25"/>
        <v>151</v>
      </c>
      <c r="R69" s="1">
        <f t="shared" si="26"/>
        <v>134</v>
      </c>
      <c r="S69" s="2">
        <f t="shared" si="31"/>
        <v>5.6338028169014086E-2</v>
      </c>
      <c r="T69" s="2">
        <f t="shared" si="32"/>
        <v>1</v>
      </c>
      <c r="U69" s="3">
        <f t="shared" si="28"/>
        <v>0.94366197183098588</v>
      </c>
      <c r="V69" s="3">
        <f t="shared" si="28"/>
        <v>0</v>
      </c>
      <c r="W69" s="4">
        <f t="shared" si="33"/>
        <v>5.6338028169014009E-2</v>
      </c>
      <c r="X69" s="5">
        <f t="shared" ref="X69" si="34">$I$25*S69+$I$26*T69</f>
        <v>0.5426621160409556</v>
      </c>
    </row>
    <row r="70" spans="1:24" x14ac:dyDescent="0.35">
      <c r="A70">
        <v>0</v>
      </c>
      <c r="B70">
        <v>1991</v>
      </c>
      <c r="C70" s="11">
        <f t="shared" si="30"/>
        <v>34</v>
      </c>
      <c r="D70">
        <v>4</v>
      </c>
      <c r="E70">
        <f t="shared" si="29"/>
        <v>0</v>
      </c>
      <c r="F70" s="11">
        <v>56</v>
      </c>
      <c r="N70" s="1">
        <v>93</v>
      </c>
      <c r="O70" s="1">
        <f t="shared" si="23"/>
        <v>7</v>
      </c>
      <c r="P70" s="1">
        <f t="shared" si="24"/>
        <v>0</v>
      </c>
      <c r="Q70" s="1">
        <f t="shared" si="25"/>
        <v>151</v>
      </c>
      <c r="R70" s="1">
        <f t="shared" si="26"/>
        <v>135</v>
      </c>
      <c r="S70" s="2">
        <f t="shared" si="31"/>
        <v>4.9295774647887321E-2</v>
      </c>
      <c r="T70" s="2">
        <f t="shared" si="32"/>
        <v>1</v>
      </c>
      <c r="U70" s="3">
        <f t="shared" si="28"/>
        <v>0.95070422535211263</v>
      </c>
      <c r="V70" s="3">
        <f t="shared" si="28"/>
        <v>0</v>
      </c>
      <c r="W70" s="4">
        <f t="shared" si="33"/>
        <v>4.9295774647887258E-2</v>
      </c>
      <c r="X70" s="5">
        <f>$I$25*S70+$I$26*T70</f>
        <v>0.53924914675767921</v>
      </c>
    </row>
    <row r="71" spans="1:24" x14ac:dyDescent="0.35">
      <c r="A71">
        <v>1</v>
      </c>
      <c r="B71">
        <v>1991</v>
      </c>
      <c r="C71" s="11">
        <f t="shared" si="30"/>
        <v>34</v>
      </c>
      <c r="D71">
        <v>3</v>
      </c>
      <c r="E71">
        <f t="shared" si="29"/>
        <v>0</v>
      </c>
      <c r="F71" s="11">
        <v>58</v>
      </c>
      <c r="N71" s="1">
        <v>94</v>
      </c>
      <c r="O71" s="1">
        <f t="shared" ref="O71:O74" si="35">COUNTIFS($E$2:$E$294,1,$F$2:$F$294,CONCATENATE("&gt;=",$N71))</f>
        <v>4</v>
      </c>
      <c r="P71" s="1">
        <f t="shared" ref="P71:P74" si="36">COUNTIFS($E$2:$E$294,0,$F$2:$F$294,CONCATENATE("&gt;=",$N71))</f>
        <v>0</v>
      </c>
      <c r="Q71" s="1">
        <f t="shared" ref="Q71:Q74" si="37">COUNTIFS($E$2:$E$294,0,$F$2:$F$294,CONCATENATE("&lt;",$N71))</f>
        <v>151</v>
      </c>
      <c r="R71" s="1">
        <f t="shared" ref="R71:R74" si="38">COUNTIFS($E$2:$E$294,1,$F$2:$F$294,CONCATENATE("&lt;",$N71))</f>
        <v>138</v>
      </c>
      <c r="S71" s="2">
        <f t="shared" si="31"/>
        <v>2.8169014084507043E-2</v>
      </c>
      <c r="T71" s="2">
        <f t="shared" si="32"/>
        <v>1</v>
      </c>
      <c r="U71" s="3">
        <f t="shared" si="28"/>
        <v>0.971830985915493</v>
      </c>
      <c r="V71" s="3">
        <f t="shared" si="28"/>
        <v>0</v>
      </c>
      <c r="W71" s="4">
        <f t="shared" si="33"/>
        <v>2.8169014084507005E-2</v>
      </c>
      <c r="X71" s="5">
        <f t="shared" ref="X71:X74" si="39">$I$25*S71+$I$26*T71</f>
        <v>0.52901023890784982</v>
      </c>
    </row>
    <row r="72" spans="1:24" x14ac:dyDescent="0.35">
      <c r="A72">
        <v>1</v>
      </c>
      <c r="B72">
        <v>1991</v>
      </c>
      <c r="C72" s="11">
        <f t="shared" si="30"/>
        <v>34</v>
      </c>
      <c r="D72">
        <v>4</v>
      </c>
      <c r="E72">
        <f t="shared" si="29"/>
        <v>0</v>
      </c>
      <c r="F72" s="11">
        <v>62</v>
      </c>
      <c r="N72" s="1">
        <v>95</v>
      </c>
      <c r="O72" s="1">
        <f t="shared" si="35"/>
        <v>2</v>
      </c>
      <c r="P72" s="1">
        <f t="shared" si="36"/>
        <v>0</v>
      </c>
      <c r="Q72" s="1">
        <f t="shared" si="37"/>
        <v>151</v>
      </c>
      <c r="R72" s="1">
        <f t="shared" si="38"/>
        <v>140</v>
      </c>
      <c r="S72" s="2">
        <f t="shared" si="31"/>
        <v>1.4084507042253521E-2</v>
      </c>
      <c r="T72" s="2">
        <f t="shared" si="32"/>
        <v>1</v>
      </c>
      <c r="U72" s="3">
        <f t="shared" ref="U72:V74" si="40">1-S72</f>
        <v>0.9859154929577465</v>
      </c>
      <c r="V72" s="3">
        <f t="shared" si="40"/>
        <v>0</v>
      </c>
      <c r="W72" s="4">
        <f t="shared" si="33"/>
        <v>1.4084507042253502E-2</v>
      </c>
      <c r="X72" s="5">
        <f t="shared" si="39"/>
        <v>0.52218430034129693</v>
      </c>
    </row>
    <row r="73" spans="1:24" x14ac:dyDescent="0.35">
      <c r="A73">
        <v>0</v>
      </c>
      <c r="B73">
        <v>1991</v>
      </c>
      <c r="C73" s="11">
        <f t="shared" si="30"/>
        <v>34</v>
      </c>
      <c r="D73">
        <v>2</v>
      </c>
      <c r="E73">
        <f t="shared" si="29"/>
        <v>1</v>
      </c>
      <c r="F73" s="11">
        <v>65</v>
      </c>
      <c r="N73" s="1">
        <v>96</v>
      </c>
      <c r="O73" s="1">
        <f t="shared" si="35"/>
        <v>2</v>
      </c>
      <c r="P73" s="1">
        <f t="shared" si="36"/>
        <v>0</v>
      </c>
      <c r="Q73" s="1">
        <f t="shared" si="37"/>
        <v>151</v>
      </c>
      <c r="R73" s="1">
        <f t="shared" si="38"/>
        <v>140</v>
      </c>
      <c r="S73" s="2">
        <f t="shared" si="31"/>
        <v>1.4084507042253521E-2</v>
      </c>
      <c r="T73" s="2">
        <f t="shared" si="32"/>
        <v>1</v>
      </c>
      <c r="U73" s="3">
        <f t="shared" si="40"/>
        <v>0.9859154929577465</v>
      </c>
      <c r="V73" s="3">
        <f t="shared" si="40"/>
        <v>0</v>
      </c>
      <c r="W73" s="4">
        <f t="shared" si="33"/>
        <v>1.4084507042253502E-2</v>
      </c>
      <c r="X73" s="5">
        <f t="shared" si="39"/>
        <v>0.52218430034129693</v>
      </c>
    </row>
    <row r="74" spans="1:24" x14ac:dyDescent="0.35">
      <c r="A74">
        <v>0</v>
      </c>
      <c r="B74">
        <v>1991</v>
      </c>
      <c r="C74" s="11">
        <f t="shared" si="30"/>
        <v>34</v>
      </c>
      <c r="D74">
        <v>3</v>
      </c>
      <c r="E74">
        <f t="shared" si="29"/>
        <v>0</v>
      </c>
      <c r="F74" s="11">
        <v>78</v>
      </c>
      <c r="N74" s="1">
        <v>97</v>
      </c>
      <c r="O74" s="1">
        <f t="shared" si="35"/>
        <v>1</v>
      </c>
      <c r="P74" s="1">
        <f t="shared" si="36"/>
        <v>0</v>
      </c>
      <c r="Q74" s="1">
        <f t="shared" si="37"/>
        <v>151</v>
      </c>
      <c r="R74" s="1">
        <f t="shared" si="38"/>
        <v>141</v>
      </c>
      <c r="S74" s="2">
        <f t="shared" si="31"/>
        <v>7.0422535211267607E-3</v>
      </c>
      <c r="T74" s="2">
        <f t="shared" si="32"/>
        <v>1</v>
      </c>
      <c r="U74" s="3">
        <f t="shared" si="40"/>
        <v>0.99295774647887325</v>
      </c>
      <c r="V74" s="3">
        <f t="shared" si="40"/>
        <v>0</v>
      </c>
      <c r="W74" s="4">
        <f t="shared" si="33"/>
        <v>7.0422535211267512E-3</v>
      </c>
      <c r="X74" s="5">
        <f t="shared" si="39"/>
        <v>0.51877133105802054</v>
      </c>
    </row>
    <row r="75" spans="1:24" x14ac:dyDescent="0.35">
      <c r="A75">
        <v>0</v>
      </c>
      <c r="B75">
        <v>1991</v>
      </c>
      <c r="C75" s="11">
        <f t="shared" si="30"/>
        <v>34</v>
      </c>
      <c r="D75">
        <v>2</v>
      </c>
      <c r="E75">
        <f t="shared" si="29"/>
        <v>1</v>
      </c>
      <c r="F75" s="11">
        <v>82</v>
      </c>
    </row>
    <row r="76" spans="1:24" x14ac:dyDescent="0.35">
      <c r="A76">
        <v>0</v>
      </c>
      <c r="B76">
        <v>1991</v>
      </c>
      <c r="C76" s="11">
        <f t="shared" si="30"/>
        <v>34</v>
      </c>
      <c r="D76">
        <v>2</v>
      </c>
      <c r="E76">
        <f t="shared" si="29"/>
        <v>1</v>
      </c>
      <c r="F76" s="11">
        <v>84</v>
      </c>
    </row>
    <row r="77" spans="1:24" x14ac:dyDescent="0.35">
      <c r="A77">
        <v>0</v>
      </c>
      <c r="B77">
        <v>1992</v>
      </c>
      <c r="C77" s="11">
        <f t="shared" si="30"/>
        <v>33</v>
      </c>
      <c r="D77">
        <v>4</v>
      </c>
      <c r="E77">
        <f t="shared" si="29"/>
        <v>0</v>
      </c>
      <c r="F77" s="11">
        <v>39</v>
      </c>
    </row>
    <row r="78" spans="1:24" x14ac:dyDescent="0.35">
      <c r="A78">
        <v>1</v>
      </c>
      <c r="B78">
        <v>1992</v>
      </c>
      <c r="C78" s="11">
        <f t="shared" si="30"/>
        <v>33</v>
      </c>
      <c r="D78">
        <v>3</v>
      </c>
      <c r="E78">
        <f t="shared" si="29"/>
        <v>0</v>
      </c>
      <c r="F78" s="11">
        <v>50</v>
      </c>
    </row>
    <row r="79" spans="1:24" x14ac:dyDescent="0.35">
      <c r="A79">
        <v>0</v>
      </c>
      <c r="B79">
        <v>1992</v>
      </c>
      <c r="C79" s="11">
        <f t="shared" si="30"/>
        <v>33</v>
      </c>
      <c r="D79">
        <v>4</v>
      </c>
      <c r="E79">
        <f t="shared" si="29"/>
        <v>0</v>
      </c>
      <c r="F79" s="11">
        <v>57</v>
      </c>
    </row>
    <row r="80" spans="1:24" x14ac:dyDescent="0.35">
      <c r="A80">
        <v>0</v>
      </c>
      <c r="B80">
        <v>1992</v>
      </c>
      <c r="C80" s="11">
        <f t="shared" si="30"/>
        <v>33</v>
      </c>
      <c r="D80">
        <v>3</v>
      </c>
      <c r="E80">
        <f t="shared" si="29"/>
        <v>0</v>
      </c>
      <c r="F80" s="11">
        <v>60</v>
      </c>
    </row>
    <row r="81" spans="1:6" x14ac:dyDescent="0.35">
      <c r="A81">
        <v>0</v>
      </c>
      <c r="B81">
        <v>1992</v>
      </c>
      <c r="C81" s="11">
        <f t="shared" si="30"/>
        <v>33</v>
      </c>
      <c r="D81">
        <v>2</v>
      </c>
      <c r="E81">
        <f t="shared" si="29"/>
        <v>1</v>
      </c>
      <c r="F81" s="11">
        <v>72</v>
      </c>
    </row>
    <row r="82" spans="1:6" x14ac:dyDescent="0.35">
      <c r="A82">
        <v>0</v>
      </c>
      <c r="B82">
        <v>1992</v>
      </c>
      <c r="C82" s="11">
        <f t="shared" si="30"/>
        <v>33</v>
      </c>
      <c r="D82">
        <v>2</v>
      </c>
      <c r="E82">
        <f t="shared" si="29"/>
        <v>1</v>
      </c>
      <c r="F82" s="11">
        <v>86</v>
      </c>
    </row>
    <row r="83" spans="1:6" x14ac:dyDescent="0.35">
      <c r="A83">
        <v>0</v>
      </c>
      <c r="B83">
        <v>1993</v>
      </c>
      <c r="C83" s="11">
        <f t="shared" si="30"/>
        <v>32</v>
      </c>
      <c r="D83">
        <v>3</v>
      </c>
      <c r="E83">
        <f t="shared" si="29"/>
        <v>0</v>
      </c>
      <c r="F83" s="11">
        <v>56</v>
      </c>
    </row>
    <row r="84" spans="1:6" x14ac:dyDescent="0.35">
      <c r="A84">
        <v>0</v>
      </c>
      <c r="B84">
        <v>1993</v>
      </c>
      <c r="C84" s="11">
        <f t="shared" si="30"/>
        <v>32</v>
      </c>
      <c r="D84">
        <v>2</v>
      </c>
      <c r="E84">
        <f t="shared" si="29"/>
        <v>1</v>
      </c>
      <c r="F84" s="11">
        <v>64</v>
      </c>
    </row>
    <row r="85" spans="1:6" x14ac:dyDescent="0.35">
      <c r="A85">
        <v>1</v>
      </c>
      <c r="B85">
        <v>1993</v>
      </c>
      <c r="C85" s="11">
        <f t="shared" si="30"/>
        <v>32</v>
      </c>
      <c r="D85">
        <v>3</v>
      </c>
      <c r="E85">
        <f t="shared" si="29"/>
        <v>0</v>
      </c>
      <c r="F85" s="11">
        <v>69</v>
      </c>
    </row>
    <row r="86" spans="1:6" x14ac:dyDescent="0.35">
      <c r="A86">
        <v>1</v>
      </c>
      <c r="B86">
        <v>1993</v>
      </c>
      <c r="C86" s="11">
        <f t="shared" si="30"/>
        <v>32</v>
      </c>
      <c r="D86">
        <v>2</v>
      </c>
      <c r="E86">
        <f t="shared" si="29"/>
        <v>1</v>
      </c>
      <c r="F86" s="11">
        <v>71</v>
      </c>
    </row>
    <row r="87" spans="1:6" x14ac:dyDescent="0.35">
      <c r="A87">
        <v>0</v>
      </c>
      <c r="B87">
        <v>1993</v>
      </c>
      <c r="C87" s="11">
        <f t="shared" si="30"/>
        <v>32</v>
      </c>
      <c r="D87">
        <v>1</v>
      </c>
      <c r="E87">
        <f t="shared" si="29"/>
        <v>1</v>
      </c>
      <c r="F87" s="11">
        <v>76</v>
      </c>
    </row>
    <row r="88" spans="1:6" x14ac:dyDescent="0.35">
      <c r="A88">
        <v>1</v>
      </c>
      <c r="B88">
        <v>1993</v>
      </c>
      <c r="C88" s="11">
        <f t="shared" si="30"/>
        <v>32</v>
      </c>
      <c r="D88">
        <v>2</v>
      </c>
      <c r="E88">
        <f t="shared" si="29"/>
        <v>1</v>
      </c>
      <c r="F88" s="11">
        <v>88</v>
      </c>
    </row>
    <row r="89" spans="1:6" x14ac:dyDescent="0.35">
      <c r="A89">
        <v>0</v>
      </c>
      <c r="B89">
        <v>1994</v>
      </c>
      <c r="C89" s="11">
        <f t="shared" si="30"/>
        <v>31</v>
      </c>
      <c r="D89">
        <v>2</v>
      </c>
      <c r="E89">
        <f t="shared" si="29"/>
        <v>1</v>
      </c>
      <c r="F89" s="11">
        <v>64</v>
      </c>
    </row>
    <row r="90" spans="1:6" x14ac:dyDescent="0.35">
      <c r="A90">
        <v>0</v>
      </c>
      <c r="B90">
        <v>1994</v>
      </c>
      <c r="C90" s="11">
        <f t="shared" si="30"/>
        <v>31</v>
      </c>
      <c r="D90">
        <v>2</v>
      </c>
      <c r="E90">
        <f t="shared" si="29"/>
        <v>1</v>
      </c>
      <c r="F90" s="11">
        <v>66</v>
      </c>
    </row>
    <row r="91" spans="1:6" x14ac:dyDescent="0.35">
      <c r="A91">
        <v>0</v>
      </c>
      <c r="B91">
        <v>1995</v>
      </c>
      <c r="C91" s="11">
        <f t="shared" si="30"/>
        <v>30</v>
      </c>
      <c r="D91">
        <v>4</v>
      </c>
      <c r="E91">
        <f t="shared" si="29"/>
        <v>0</v>
      </c>
      <c r="F91" s="11">
        <v>29</v>
      </c>
    </row>
    <row r="92" spans="1:6" x14ac:dyDescent="0.35">
      <c r="A92">
        <v>1</v>
      </c>
      <c r="B92">
        <v>1995</v>
      </c>
      <c r="C92" s="11">
        <f t="shared" si="30"/>
        <v>30</v>
      </c>
      <c r="D92">
        <v>3</v>
      </c>
      <c r="E92">
        <f t="shared" si="29"/>
        <v>0</v>
      </c>
      <c r="F92" s="11">
        <v>41</v>
      </c>
    </row>
    <row r="93" spans="1:6" x14ac:dyDescent="0.35">
      <c r="A93">
        <v>0</v>
      </c>
      <c r="B93">
        <v>1995</v>
      </c>
      <c r="C93" s="11">
        <f t="shared" si="30"/>
        <v>30</v>
      </c>
      <c r="D93">
        <v>3</v>
      </c>
      <c r="E93">
        <f t="shared" si="29"/>
        <v>0</v>
      </c>
      <c r="F93" s="11">
        <v>62</v>
      </c>
    </row>
    <row r="94" spans="1:6" x14ac:dyDescent="0.35">
      <c r="A94">
        <v>0</v>
      </c>
      <c r="B94">
        <v>1995</v>
      </c>
      <c r="C94" s="11">
        <f t="shared" si="30"/>
        <v>30</v>
      </c>
      <c r="D94">
        <v>2</v>
      </c>
      <c r="E94">
        <f t="shared" si="29"/>
        <v>1</v>
      </c>
      <c r="F94" s="11">
        <v>68</v>
      </c>
    </row>
    <row r="95" spans="1:6" x14ac:dyDescent="0.35">
      <c r="A95">
        <v>1</v>
      </c>
      <c r="B95">
        <v>1995</v>
      </c>
      <c r="C95" s="11">
        <f t="shared" si="30"/>
        <v>30</v>
      </c>
      <c r="D95">
        <v>2</v>
      </c>
      <c r="E95">
        <f t="shared" si="29"/>
        <v>1</v>
      </c>
      <c r="F95" s="11">
        <v>69</v>
      </c>
    </row>
    <row r="96" spans="1:6" x14ac:dyDescent="0.35">
      <c r="A96">
        <v>0</v>
      </c>
      <c r="B96">
        <v>1995</v>
      </c>
      <c r="C96" s="11">
        <f t="shared" si="30"/>
        <v>30</v>
      </c>
      <c r="D96">
        <v>3</v>
      </c>
      <c r="E96">
        <f t="shared" si="29"/>
        <v>0</v>
      </c>
      <c r="F96" s="11">
        <v>69</v>
      </c>
    </row>
    <row r="97" spans="1:6" x14ac:dyDescent="0.35">
      <c r="A97">
        <v>1</v>
      </c>
      <c r="B97">
        <v>1995</v>
      </c>
      <c r="C97" s="11">
        <f t="shared" si="30"/>
        <v>30</v>
      </c>
      <c r="D97">
        <v>2</v>
      </c>
      <c r="E97">
        <f t="shared" si="29"/>
        <v>1</v>
      </c>
      <c r="F97" s="11">
        <v>75</v>
      </c>
    </row>
    <row r="98" spans="1:6" x14ac:dyDescent="0.35">
      <c r="A98">
        <v>0</v>
      </c>
      <c r="B98">
        <v>1995</v>
      </c>
      <c r="C98" s="11">
        <f t="shared" si="30"/>
        <v>30</v>
      </c>
      <c r="D98">
        <v>2</v>
      </c>
      <c r="E98">
        <f t="shared" si="29"/>
        <v>1</v>
      </c>
      <c r="F98" s="11">
        <v>76</v>
      </c>
    </row>
    <row r="99" spans="1:6" x14ac:dyDescent="0.35">
      <c r="A99">
        <v>0</v>
      </c>
      <c r="B99">
        <v>1996</v>
      </c>
      <c r="C99" s="11">
        <f t="shared" si="30"/>
        <v>29</v>
      </c>
      <c r="D99">
        <v>3</v>
      </c>
      <c r="E99">
        <f t="shared" si="29"/>
        <v>0</v>
      </c>
      <c r="F99" s="11">
        <v>57</v>
      </c>
    </row>
    <row r="100" spans="1:6" x14ac:dyDescent="0.35">
      <c r="A100">
        <v>0</v>
      </c>
      <c r="B100">
        <v>1996</v>
      </c>
      <c r="C100" s="11">
        <f t="shared" si="30"/>
        <v>29</v>
      </c>
      <c r="D100">
        <v>3</v>
      </c>
      <c r="E100">
        <f t="shared" si="29"/>
        <v>0</v>
      </c>
      <c r="F100" s="11">
        <v>59</v>
      </c>
    </row>
    <row r="101" spans="1:6" x14ac:dyDescent="0.35">
      <c r="A101">
        <v>1</v>
      </c>
      <c r="B101">
        <v>1996</v>
      </c>
      <c r="C101" s="11">
        <f t="shared" si="30"/>
        <v>29</v>
      </c>
      <c r="D101">
        <v>3</v>
      </c>
      <c r="E101">
        <f t="shared" si="29"/>
        <v>0</v>
      </c>
      <c r="F101" s="11">
        <v>67</v>
      </c>
    </row>
    <row r="102" spans="1:6" x14ac:dyDescent="0.35">
      <c r="A102">
        <v>1</v>
      </c>
      <c r="B102">
        <v>1996</v>
      </c>
      <c r="C102" s="11">
        <f t="shared" si="30"/>
        <v>29</v>
      </c>
      <c r="D102">
        <v>2</v>
      </c>
      <c r="E102">
        <f t="shared" si="29"/>
        <v>1</v>
      </c>
      <c r="F102" s="11">
        <v>70</v>
      </c>
    </row>
    <row r="103" spans="1:6" x14ac:dyDescent="0.35">
      <c r="A103">
        <v>0</v>
      </c>
      <c r="B103">
        <v>1996</v>
      </c>
      <c r="C103" s="11">
        <f t="shared" si="30"/>
        <v>29</v>
      </c>
      <c r="D103">
        <v>2</v>
      </c>
      <c r="E103">
        <f t="shared" si="29"/>
        <v>1</v>
      </c>
      <c r="F103" s="11">
        <v>72</v>
      </c>
    </row>
    <row r="104" spans="1:6" x14ac:dyDescent="0.35">
      <c r="A104">
        <v>1</v>
      </c>
      <c r="B104">
        <v>1996</v>
      </c>
      <c r="C104" s="11">
        <f t="shared" si="30"/>
        <v>29</v>
      </c>
      <c r="D104">
        <v>2</v>
      </c>
      <c r="E104">
        <f t="shared" si="29"/>
        <v>1</v>
      </c>
      <c r="F104" s="11">
        <v>77</v>
      </c>
    </row>
    <row r="105" spans="1:6" x14ac:dyDescent="0.35">
      <c r="A105">
        <v>0</v>
      </c>
      <c r="B105">
        <v>1996</v>
      </c>
      <c r="C105" s="11">
        <f t="shared" si="30"/>
        <v>29</v>
      </c>
      <c r="D105">
        <v>2</v>
      </c>
      <c r="E105">
        <f t="shared" si="29"/>
        <v>1</v>
      </c>
      <c r="F105" s="11">
        <v>77</v>
      </c>
    </row>
    <row r="106" spans="1:6" x14ac:dyDescent="0.35">
      <c r="A106">
        <v>0</v>
      </c>
      <c r="B106">
        <v>1996</v>
      </c>
      <c r="C106" s="11">
        <f t="shared" si="30"/>
        <v>29</v>
      </c>
      <c r="D106">
        <v>2</v>
      </c>
      <c r="E106">
        <f t="shared" si="29"/>
        <v>1</v>
      </c>
      <c r="F106" s="11">
        <v>78</v>
      </c>
    </row>
    <row r="107" spans="1:6" x14ac:dyDescent="0.35">
      <c r="A107">
        <v>0</v>
      </c>
      <c r="B107">
        <v>1996</v>
      </c>
      <c r="C107" s="11">
        <f t="shared" si="30"/>
        <v>29</v>
      </c>
      <c r="D107">
        <v>1</v>
      </c>
      <c r="E107">
        <f t="shared" si="29"/>
        <v>1</v>
      </c>
      <c r="F107" s="11">
        <v>81</v>
      </c>
    </row>
    <row r="108" spans="1:6" x14ac:dyDescent="0.35">
      <c r="A108">
        <v>0</v>
      </c>
      <c r="B108">
        <v>1996</v>
      </c>
      <c r="C108" s="11">
        <f t="shared" si="30"/>
        <v>29</v>
      </c>
      <c r="D108">
        <v>2</v>
      </c>
      <c r="E108">
        <f t="shared" si="29"/>
        <v>1</v>
      </c>
      <c r="F108" s="11">
        <v>84</v>
      </c>
    </row>
    <row r="109" spans="1:6" x14ac:dyDescent="0.35">
      <c r="A109">
        <v>1</v>
      </c>
      <c r="B109">
        <v>1996</v>
      </c>
      <c r="C109" s="11">
        <f t="shared" si="30"/>
        <v>29</v>
      </c>
      <c r="D109">
        <v>1</v>
      </c>
      <c r="E109">
        <f t="shared" si="29"/>
        <v>1</v>
      </c>
      <c r="F109" s="11">
        <v>88</v>
      </c>
    </row>
    <row r="110" spans="1:6" x14ac:dyDescent="0.35">
      <c r="A110">
        <v>0</v>
      </c>
      <c r="B110">
        <v>1996</v>
      </c>
      <c r="C110" s="11">
        <f t="shared" si="30"/>
        <v>29</v>
      </c>
      <c r="D110">
        <v>2</v>
      </c>
      <c r="E110">
        <f t="shared" si="29"/>
        <v>1</v>
      </c>
      <c r="F110" s="11">
        <v>88</v>
      </c>
    </row>
    <row r="111" spans="1:6" x14ac:dyDescent="0.35">
      <c r="A111">
        <v>0</v>
      </c>
      <c r="B111">
        <v>1996</v>
      </c>
      <c r="C111" s="11">
        <f t="shared" si="30"/>
        <v>29</v>
      </c>
      <c r="D111">
        <v>2</v>
      </c>
      <c r="E111">
        <f t="shared" si="29"/>
        <v>1</v>
      </c>
      <c r="F111" s="11">
        <v>89</v>
      </c>
    </row>
    <row r="112" spans="1:6" x14ac:dyDescent="0.35">
      <c r="A112">
        <v>1</v>
      </c>
      <c r="B112">
        <v>1997</v>
      </c>
      <c r="C112" s="11">
        <f t="shared" si="30"/>
        <v>28</v>
      </c>
      <c r="D112">
        <v>3</v>
      </c>
      <c r="E112">
        <f t="shared" si="29"/>
        <v>0</v>
      </c>
      <c r="F112" s="11">
        <v>31</v>
      </c>
    </row>
    <row r="113" spans="1:6" x14ac:dyDescent="0.35">
      <c r="A113">
        <v>0</v>
      </c>
      <c r="B113">
        <v>1997</v>
      </c>
      <c r="C113" s="11">
        <f t="shared" si="30"/>
        <v>28</v>
      </c>
      <c r="D113">
        <v>3</v>
      </c>
      <c r="E113">
        <f t="shared" si="29"/>
        <v>0</v>
      </c>
      <c r="F113" s="11">
        <v>44</v>
      </c>
    </row>
    <row r="114" spans="1:6" x14ac:dyDescent="0.35">
      <c r="A114">
        <v>0</v>
      </c>
      <c r="B114">
        <v>1997</v>
      </c>
      <c r="C114" s="11">
        <f t="shared" si="30"/>
        <v>28</v>
      </c>
      <c r="D114">
        <v>3</v>
      </c>
      <c r="E114">
        <f t="shared" si="29"/>
        <v>0</v>
      </c>
      <c r="F114" s="11">
        <v>49</v>
      </c>
    </row>
    <row r="115" spans="1:6" x14ac:dyDescent="0.35">
      <c r="A115">
        <v>0</v>
      </c>
      <c r="B115">
        <v>1997</v>
      </c>
      <c r="C115" s="11">
        <f t="shared" si="30"/>
        <v>28</v>
      </c>
      <c r="D115">
        <v>2</v>
      </c>
      <c r="E115">
        <f t="shared" si="29"/>
        <v>1</v>
      </c>
      <c r="F115" s="11">
        <v>54</v>
      </c>
    </row>
    <row r="116" spans="1:6" x14ac:dyDescent="0.35">
      <c r="A116">
        <v>0</v>
      </c>
      <c r="B116">
        <v>1997</v>
      </c>
      <c r="C116" s="11">
        <f t="shared" si="30"/>
        <v>28</v>
      </c>
      <c r="D116">
        <v>3</v>
      </c>
      <c r="E116">
        <f t="shared" si="29"/>
        <v>0</v>
      </c>
      <c r="F116" s="11">
        <v>63</v>
      </c>
    </row>
    <row r="117" spans="1:6" x14ac:dyDescent="0.35">
      <c r="A117">
        <v>0</v>
      </c>
      <c r="B117">
        <v>1997</v>
      </c>
      <c r="C117" s="11">
        <f t="shared" si="30"/>
        <v>28</v>
      </c>
      <c r="D117">
        <v>3</v>
      </c>
      <c r="E117">
        <f t="shared" si="29"/>
        <v>0</v>
      </c>
      <c r="F117" s="11">
        <v>64</v>
      </c>
    </row>
    <row r="118" spans="1:6" x14ac:dyDescent="0.35">
      <c r="A118">
        <v>0</v>
      </c>
      <c r="B118">
        <v>1997</v>
      </c>
      <c r="C118" s="11">
        <f t="shared" si="30"/>
        <v>28</v>
      </c>
      <c r="D118">
        <v>2</v>
      </c>
      <c r="E118">
        <f t="shared" si="29"/>
        <v>1</v>
      </c>
      <c r="F118" s="11">
        <v>66</v>
      </c>
    </row>
    <row r="119" spans="1:6" x14ac:dyDescent="0.35">
      <c r="A119">
        <v>0</v>
      </c>
      <c r="B119">
        <v>1997</v>
      </c>
      <c r="C119" s="11">
        <f t="shared" si="30"/>
        <v>28</v>
      </c>
      <c r="D119">
        <v>3</v>
      </c>
      <c r="E119">
        <f t="shared" si="29"/>
        <v>0</v>
      </c>
      <c r="F119" s="11">
        <v>70</v>
      </c>
    </row>
    <row r="120" spans="1:6" x14ac:dyDescent="0.35">
      <c r="A120">
        <v>0</v>
      </c>
      <c r="B120">
        <v>1997</v>
      </c>
      <c r="C120" s="11">
        <f t="shared" si="30"/>
        <v>28</v>
      </c>
      <c r="D120">
        <v>2</v>
      </c>
      <c r="E120">
        <f t="shared" si="29"/>
        <v>1</v>
      </c>
      <c r="F120" s="11">
        <v>71</v>
      </c>
    </row>
    <row r="121" spans="1:6" x14ac:dyDescent="0.35">
      <c r="A121">
        <v>0</v>
      </c>
      <c r="B121">
        <v>1997</v>
      </c>
      <c r="C121" s="11">
        <f t="shared" si="30"/>
        <v>28</v>
      </c>
      <c r="D121">
        <v>2</v>
      </c>
      <c r="E121">
        <f t="shared" si="29"/>
        <v>1</v>
      </c>
      <c r="F121" s="11">
        <v>73</v>
      </c>
    </row>
    <row r="122" spans="1:6" x14ac:dyDescent="0.35">
      <c r="A122">
        <v>0</v>
      </c>
      <c r="B122">
        <v>1997</v>
      </c>
      <c r="C122" s="11">
        <f t="shared" si="30"/>
        <v>28</v>
      </c>
      <c r="D122">
        <v>2</v>
      </c>
      <c r="E122">
        <f t="shared" si="29"/>
        <v>1</v>
      </c>
      <c r="F122" s="11">
        <v>76</v>
      </c>
    </row>
    <row r="123" spans="1:6" x14ac:dyDescent="0.35">
      <c r="A123">
        <v>0</v>
      </c>
      <c r="B123">
        <v>1997</v>
      </c>
      <c r="C123" s="11">
        <f t="shared" si="30"/>
        <v>28</v>
      </c>
      <c r="D123">
        <v>2</v>
      </c>
      <c r="E123">
        <f t="shared" si="29"/>
        <v>1</v>
      </c>
      <c r="F123" s="11">
        <v>78</v>
      </c>
    </row>
    <row r="124" spans="1:6" x14ac:dyDescent="0.35">
      <c r="A124">
        <v>0</v>
      </c>
      <c r="B124">
        <v>1997</v>
      </c>
      <c r="C124" s="11">
        <f t="shared" si="30"/>
        <v>28</v>
      </c>
      <c r="D124">
        <v>2</v>
      </c>
      <c r="E124">
        <f t="shared" si="29"/>
        <v>1</v>
      </c>
      <c r="F124" s="11">
        <v>83</v>
      </c>
    </row>
    <row r="125" spans="1:6" x14ac:dyDescent="0.35">
      <c r="A125">
        <v>0</v>
      </c>
      <c r="B125">
        <v>1998</v>
      </c>
      <c r="C125" s="11">
        <f t="shared" si="30"/>
        <v>27</v>
      </c>
      <c r="D125">
        <v>3</v>
      </c>
      <c r="E125">
        <f t="shared" si="29"/>
        <v>0</v>
      </c>
      <c r="F125" s="11">
        <v>57</v>
      </c>
    </row>
    <row r="126" spans="1:6" x14ac:dyDescent="0.35">
      <c r="A126">
        <v>0</v>
      </c>
      <c r="B126">
        <v>1998</v>
      </c>
      <c r="C126" s="11">
        <f t="shared" si="30"/>
        <v>27</v>
      </c>
      <c r="D126">
        <v>3</v>
      </c>
      <c r="E126">
        <f t="shared" si="29"/>
        <v>0</v>
      </c>
      <c r="F126" s="11">
        <v>59</v>
      </c>
    </row>
    <row r="127" spans="1:6" x14ac:dyDescent="0.35">
      <c r="A127">
        <v>0</v>
      </c>
      <c r="B127">
        <v>1998</v>
      </c>
      <c r="C127" s="11">
        <f t="shared" si="30"/>
        <v>27</v>
      </c>
      <c r="D127">
        <v>2</v>
      </c>
      <c r="E127">
        <f t="shared" si="29"/>
        <v>1</v>
      </c>
      <c r="F127" s="11">
        <v>60</v>
      </c>
    </row>
    <row r="128" spans="1:6" x14ac:dyDescent="0.35">
      <c r="A128">
        <v>0</v>
      </c>
      <c r="B128">
        <v>1998</v>
      </c>
      <c r="C128" s="11">
        <f t="shared" si="30"/>
        <v>27</v>
      </c>
      <c r="D128">
        <v>4</v>
      </c>
      <c r="E128">
        <f t="shared" si="29"/>
        <v>0</v>
      </c>
      <c r="F128" s="11">
        <v>61</v>
      </c>
    </row>
    <row r="129" spans="1:6" x14ac:dyDescent="0.35">
      <c r="A129">
        <v>0</v>
      </c>
      <c r="B129">
        <v>1998</v>
      </c>
      <c r="C129" s="11">
        <f t="shared" si="30"/>
        <v>27</v>
      </c>
      <c r="D129">
        <v>2</v>
      </c>
      <c r="E129">
        <f t="shared" si="29"/>
        <v>1</v>
      </c>
      <c r="F129" s="11">
        <v>64</v>
      </c>
    </row>
    <row r="130" spans="1:6" x14ac:dyDescent="0.35">
      <c r="A130">
        <v>0</v>
      </c>
      <c r="B130">
        <v>1998</v>
      </c>
      <c r="C130" s="11">
        <f t="shared" si="30"/>
        <v>27</v>
      </c>
      <c r="D130">
        <v>3</v>
      </c>
      <c r="E130">
        <f t="shared" ref="E130:E193" si="41">IF(D130&lt;3,1,0)</f>
        <v>0</v>
      </c>
      <c r="F130" s="11">
        <v>69</v>
      </c>
    </row>
    <row r="131" spans="1:6" x14ac:dyDescent="0.35">
      <c r="A131">
        <v>0</v>
      </c>
      <c r="B131">
        <v>1998</v>
      </c>
      <c r="C131" s="11">
        <f t="shared" ref="C131:C194" si="42">2025-B131</f>
        <v>27</v>
      </c>
      <c r="D131">
        <v>2</v>
      </c>
      <c r="E131">
        <f t="shared" si="41"/>
        <v>1</v>
      </c>
      <c r="F131" s="11">
        <v>72</v>
      </c>
    </row>
    <row r="132" spans="1:6" x14ac:dyDescent="0.35">
      <c r="A132">
        <v>0</v>
      </c>
      <c r="B132">
        <v>1998</v>
      </c>
      <c r="C132" s="11">
        <f t="shared" si="42"/>
        <v>27</v>
      </c>
      <c r="D132">
        <v>2</v>
      </c>
      <c r="E132">
        <f t="shared" si="41"/>
        <v>1</v>
      </c>
      <c r="F132" s="11">
        <v>72</v>
      </c>
    </row>
    <row r="133" spans="1:6" x14ac:dyDescent="0.35">
      <c r="A133">
        <v>0</v>
      </c>
      <c r="B133">
        <v>1998</v>
      </c>
      <c r="C133" s="11">
        <f t="shared" si="42"/>
        <v>27</v>
      </c>
      <c r="D133">
        <v>1</v>
      </c>
      <c r="E133">
        <f t="shared" si="41"/>
        <v>1</v>
      </c>
      <c r="F133" s="11">
        <v>77</v>
      </c>
    </row>
    <row r="134" spans="1:6" x14ac:dyDescent="0.35">
      <c r="A134">
        <v>1</v>
      </c>
      <c r="B134">
        <v>1999</v>
      </c>
      <c r="C134" s="11">
        <f t="shared" si="42"/>
        <v>26</v>
      </c>
      <c r="D134">
        <v>3</v>
      </c>
      <c r="E134">
        <f t="shared" si="41"/>
        <v>0</v>
      </c>
      <c r="F134" s="11">
        <v>48</v>
      </c>
    </row>
    <row r="135" spans="1:6" x14ac:dyDescent="0.35">
      <c r="A135">
        <v>0</v>
      </c>
      <c r="B135">
        <v>1999</v>
      </c>
      <c r="C135" s="11">
        <f t="shared" si="42"/>
        <v>26</v>
      </c>
      <c r="D135">
        <v>4</v>
      </c>
      <c r="E135">
        <f t="shared" si="41"/>
        <v>0</v>
      </c>
      <c r="F135" s="11">
        <v>52</v>
      </c>
    </row>
    <row r="136" spans="1:6" x14ac:dyDescent="0.35">
      <c r="A136">
        <v>0</v>
      </c>
      <c r="B136">
        <v>1999</v>
      </c>
      <c r="C136" s="11">
        <f t="shared" si="42"/>
        <v>26</v>
      </c>
      <c r="D136">
        <v>3</v>
      </c>
      <c r="E136">
        <f t="shared" si="41"/>
        <v>0</v>
      </c>
      <c r="F136" s="11">
        <v>54</v>
      </c>
    </row>
    <row r="137" spans="1:6" x14ac:dyDescent="0.35">
      <c r="A137">
        <v>1</v>
      </c>
      <c r="B137">
        <v>1999</v>
      </c>
      <c r="C137" s="11">
        <f t="shared" si="42"/>
        <v>26</v>
      </c>
      <c r="D137">
        <v>3</v>
      </c>
      <c r="E137">
        <f t="shared" si="41"/>
        <v>0</v>
      </c>
      <c r="F137" s="11">
        <v>55</v>
      </c>
    </row>
    <row r="138" spans="1:6" x14ac:dyDescent="0.35">
      <c r="A138">
        <v>0</v>
      </c>
      <c r="B138">
        <v>1999</v>
      </c>
      <c r="C138" s="11">
        <f t="shared" si="42"/>
        <v>26</v>
      </c>
      <c r="D138">
        <v>3</v>
      </c>
      <c r="E138">
        <f t="shared" si="41"/>
        <v>0</v>
      </c>
      <c r="F138" s="11">
        <v>57</v>
      </c>
    </row>
    <row r="139" spans="1:6" x14ac:dyDescent="0.35">
      <c r="A139">
        <v>1</v>
      </c>
      <c r="B139">
        <v>1999</v>
      </c>
      <c r="C139" s="11">
        <f t="shared" si="42"/>
        <v>26</v>
      </c>
      <c r="D139">
        <v>3</v>
      </c>
      <c r="E139">
        <f t="shared" si="41"/>
        <v>0</v>
      </c>
      <c r="F139" s="11">
        <v>60</v>
      </c>
    </row>
    <row r="140" spans="1:6" x14ac:dyDescent="0.35">
      <c r="A140">
        <v>1</v>
      </c>
      <c r="B140">
        <v>1999</v>
      </c>
      <c r="C140" s="11">
        <f t="shared" si="42"/>
        <v>26</v>
      </c>
      <c r="D140">
        <v>3</v>
      </c>
      <c r="E140">
        <f t="shared" si="41"/>
        <v>0</v>
      </c>
      <c r="F140" s="11">
        <v>64</v>
      </c>
    </row>
    <row r="141" spans="1:6" x14ac:dyDescent="0.35">
      <c r="A141">
        <v>0</v>
      </c>
      <c r="B141">
        <v>1999</v>
      </c>
      <c r="C141" s="11">
        <f t="shared" si="42"/>
        <v>26</v>
      </c>
      <c r="D141">
        <v>3</v>
      </c>
      <c r="E141">
        <f t="shared" si="41"/>
        <v>0</v>
      </c>
      <c r="F141" s="11">
        <v>64</v>
      </c>
    </row>
    <row r="142" spans="1:6" x14ac:dyDescent="0.35">
      <c r="A142">
        <v>0</v>
      </c>
      <c r="B142">
        <v>1999</v>
      </c>
      <c r="C142" s="11">
        <f t="shared" si="42"/>
        <v>26</v>
      </c>
      <c r="D142">
        <v>3</v>
      </c>
      <c r="E142">
        <f t="shared" si="41"/>
        <v>0</v>
      </c>
      <c r="F142" s="11">
        <v>67</v>
      </c>
    </row>
    <row r="143" spans="1:6" x14ac:dyDescent="0.35">
      <c r="A143">
        <v>0</v>
      </c>
      <c r="B143">
        <v>1999</v>
      </c>
      <c r="C143" s="11">
        <f t="shared" si="42"/>
        <v>26</v>
      </c>
      <c r="D143">
        <v>3</v>
      </c>
      <c r="E143">
        <f t="shared" si="41"/>
        <v>0</v>
      </c>
      <c r="F143" s="11">
        <v>67</v>
      </c>
    </row>
    <row r="144" spans="1:6" x14ac:dyDescent="0.35">
      <c r="A144">
        <v>1</v>
      </c>
      <c r="B144">
        <v>1999</v>
      </c>
      <c r="C144" s="11">
        <f t="shared" si="42"/>
        <v>26</v>
      </c>
      <c r="D144">
        <v>2</v>
      </c>
      <c r="E144">
        <f t="shared" si="41"/>
        <v>1</v>
      </c>
      <c r="F144" s="11">
        <v>69</v>
      </c>
    </row>
    <row r="145" spans="1:6" x14ac:dyDescent="0.35">
      <c r="A145">
        <v>0</v>
      </c>
      <c r="B145">
        <v>1999</v>
      </c>
      <c r="C145" s="11">
        <f t="shared" si="42"/>
        <v>26</v>
      </c>
      <c r="D145">
        <v>2</v>
      </c>
      <c r="E145">
        <f t="shared" si="41"/>
        <v>1</v>
      </c>
      <c r="F145" s="11">
        <v>69</v>
      </c>
    </row>
    <row r="146" spans="1:6" x14ac:dyDescent="0.35">
      <c r="A146">
        <v>0</v>
      </c>
      <c r="B146">
        <v>1999</v>
      </c>
      <c r="C146" s="11">
        <f t="shared" si="42"/>
        <v>26</v>
      </c>
      <c r="D146">
        <v>2</v>
      </c>
      <c r="E146">
        <f t="shared" si="41"/>
        <v>1</v>
      </c>
      <c r="F146" s="11">
        <v>74</v>
      </c>
    </row>
    <row r="147" spans="1:6" x14ac:dyDescent="0.35">
      <c r="A147">
        <v>0</v>
      </c>
      <c r="B147">
        <v>1999</v>
      </c>
      <c r="C147" s="11">
        <f t="shared" si="42"/>
        <v>26</v>
      </c>
      <c r="D147">
        <v>2</v>
      </c>
      <c r="E147">
        <f t="shared" si="41"/>
        <v>1</v>
      </c>
      <c r="F147" s="11">
        <v>76</v>
      </c>
    </row>
    <row r="148" spans="1:6" x14ac:dyDescent="0.35">
      <c r="A148">
        <v>1</v>
      </c>
      <c r="B148">
        <v>1999</v>
      </c>
      <c r="C148" s="11">
        <f t="shared" si="42"/>
        <v>26</v>
      </c>
      <c r="D148">
        <v>2</v>
      </c>
      <c r="E148">
        <f t="shared" si="41"/>
        <v>1</v>
      </c>
      <c r="F148" s="11">
        <v>76</v>
      </c>
    </row>
    <row r="149" spans="1:6" x14ac:dyDescent="0.35">
      <c r="A149">
        <v>0</v>
      </c>
      <c r="B149">
        <v>1999</v>
      </c>
      <c r="C149" s="11">
        <f t="shared" si="42"/>
        <v>26</v>
      </c>
      <c r="D149">
        <v>2</v>
      </c>
      <c r="E149">
        <f t="shared" si="41"/>
        <v>1</v>
      </c>
      <c r="F149" s="11">
        <v>80</v>
      </c>
    </row>
    <row r="150" spans="1:6" x14ac:dyDescent="0.35">
      <c r="A150">
        <v>0</v>
      </c>
      <c r="B150">
        <v>1999</v>
      </c>
      <c r="C150" s="11">
        <f t="shared" si="42"/>
        <v>26</v>
      </c>
      <c r="D150">
        <v>2</v>
      </c>
      <c r="E150">
        <f t="shared" si="41"/>
        <v>1</v>
      </c>
      <c r="F150" s="11">
        <v>80</v>
      </c>
    </row>
    <row r="151" spans="1:6" x14ac:dyDescent="0.35">
      <c r="A151">
        <v>0</v>
      </c>
      <c r="B151">
        <v>1999</v>
      </c>
      <c r="C151" s="11">
        <f t="shared" si="42"/>
        <v>26</v>
      </c>
      <c r="D151">
        <v>3</v>
      </c>
      <c r="E151">
        <f t="shared" si="41"/>
        <v>0</v>
      </c>
      <c r="F151" s="11">
        <v>86</v>
      </c>
    </row>
    <row r="152" spans="1:6" x14ac:dyDescent="0.35">
      <c r="A152">
        <v>1</v>
      </c>
      <c r="B152">
        <v>1999</v>
      </c>
      <c r="C152" s="11">
        <f t="shared" si="42"/>
        <v>26</v>
      </c>
      <c r="D152">
        <v>2</v>
      </c>
      <c r="E152">
        <f t="shared" si="41"/>
        <v>1</v>
      </c>
      <c r="F152" s="11">
        <v>97</v>
      </c>
    </row>
    <row r="153" spans="1:6" x14ac:dyDescent="0.35">
      <c r="A153">
        <v>0</v>
      </c>
      <c r="B153">
        <v>2000</v>
      </c>
      <c r="C153" s="11">
        <f t="shared" si="42"/>
        <v>25</v>
      </c>
      <c r="D153">
        <v>5</v>
      </c>
      <c r="E153">
        <f t="shared" si="41"/>
        <v>0</v>
      </c>
      <c r="F153" s="11">
        <v>33</v>
      </c>
    </row>
    <row r="154" spans="1:6" x14ac:dyDescent="0.35">
      <c r="A154">
        <v>0</v>
      </c>
      <c r="B154">
        <v>2000</v>
      </c>
      <c r="C154" s="11">
        <f t="shared" si="42"/>
        <v>25</v>
      </c>
      <c r="D154">
        <v>3</v>
      </c>
      <c r="E154">
        <f t="shared" si="41"/>
        <v>0</v>
      </c>
      <c r="F154" s="11">
        <v>46</v>
      </c>
    </row>
    <row r="155" spans="1:6" x14ac:dyDescent="0.35">
      <c r="A155">
        <v>0</v>
      </c>
      <c r="B155">
        <v>2000</v>
      </c>
      <c r="C155" s="11">
        <f t="shared" si="42"/>
        <v>25</v>
      </c>
      <c r="D155">
        <v>2</v>
      </c>
      <c r="E155">
        <f t="shared" si="41"/>
        <v>1</v>
      </c>
      <c r="F155" s="11">
        <v>47</v>
      </c>
    </row>
    <row r="156" spans="1:6" x14ac:dyDescent="0.35">
      <c r="A156">
        <v>1</v>
      </c>
      <c r="B156">
        <v>2000</v>
      </c>
      <c r="C156" s="11">
        <f t="shared" si="42"/>
        <v>25</v>
      </c>
      <c r="D156">
        <v>2</v>
      </c>
      <c r="E156">
        <f t="shared" si="41"/>
        <v>1</v>
      </c>
      <c r="F156" s="11">
        <v>49</v>
      </c>
    </row>
    <row r="157" spans="1:6" x14ac:dyDescent="0.35">
      <c r="A157">
        <v>0</v>
      </c>
      <c r="B157">
        <v>2000</v>
      </c>
      <c r="C157" s="11">
        <f t="shared" si="42"/>
        <v>25</v>
      </c>
      <c r="D157">
        <v>3</v>
      </c>
      <c r="E157">
        <f t="shared" si="41"/>
        <v>0</v>
      </c>
      <c r="F157" s="11">
        <v>54</v>
      </c>
    </row>
    <row r="158" spans="1:6" x14ac:dyDescent="0.35">
      <c r="A158">
        <v>1</v>
      </c>
      <c r="B158">
        <v>2000</v>
      </c>
      <c r="C158" s="11">
        <f t="shared" si="42"/>
        <v>25</v>
      </c>
      <c r="D158">
        <v>2</v>
      </c>
      <c r="E158">
        <f t="shared" si="41"/>
        <v>1</v>
      </c>
      <c r="F158" s="11">
        <v>63</v>
      </c>
    </row>
    <row r="159" spans="1:6" x14ac:dyDescent="0.35">
      <c r="A159">
        <v>0</v>
      </c>
      <c r="B159">
        <v>2000</v>
      </c>
      <c r="C159" s="11">
        <f t="shared" si="42"/>
        <v>25</v>
      </c>
      <c r="D159">
        <v>2</v>
      </c>
      <c r="E159">
        <f t="shared" si="41"/>
        <v>1</v>
      </c>
      <c r="F159" s="11">
        <v>64</v>
      </c>
    </row>
    <row r="160" spans="1:6" x14ac:dyDescent="0.35">
      <c r="A160">
        <v>0</v>
      </c>
      <c r="B160">
        <v>2000</v>
      </c>
      <c r="C160" s="11">
        <f t="shared" si="42"/>
        <v>25</v>
      </c>
      <c r="D160">
        <v>3</v>
      </c>
      <c r="E160">
        <f t="shared" si="41"/>
        <v>0</v>
      </c>
      <c r="F160" s="11">
        <v>64</v>
      </c>
    </row>
    <row r="161" spans="1:6" x14ac:dyDescent="0.35">
      <c r="A161">
        <v>0</v>
      </c>
      <c r="B161">
        <v>2000</v>
      </c>
      <c r="C161" s="11">
        <f t="shared" si="42"/>
        <v>25</v>
      </c>
      <c r="D161">
        <v>3</v>
      </c>
      <c r="E161">
        <f t="shared" si="41"/>
        <v>0</v>
      </c>
      <c r="F161" s="11">
        <v>66</v>
      </c>
    </row>
    <row r="162" spans="1:6" x14ac:dyDescent="0.35">
      <c r="A162">
        <v>0</v>
      </c>
      <c r="B162">
        <v>2000</v>
      </c>
      <c r="C162" s="11">
        <f t="shared" si="42"/>
        <v>25</v>
      </c>
      <c r="D162">
        <v>3</v>
      </c>
      <c r="E162">
        <f t="shared" si="41"/>
        <v>0</v>
      </c>
      <c r="F162" s="11">
        <v>67</v>
      </c>
    </row>
    <row r="163" spans="1:6" x14ac:dyDescent="0.35">
      <c r="A163">
        <v>0</v>
      </c>
      <c r="B163">
        <v>2000</v>
      </c>
      <c r="C163" s="11">
        <f t="shared" si="42"/>
        <v>25</v>
      </c>
      <c r="D163">
        <v>2</v>
      </c>
      <c r="E163">
        <f t="shared" si="41"/>
        <v>1</v>
      </c>
      <c r="F163" s="11">
        <v>71</v>
      </c>
    </row>
    <row r="164" spans="1:6" x14ac:dyDescent="0.35">
      <c r="A164">
        <v>0</v>
      </c>
      <c r="B164">
        <v>2000</v>
      </c>
      <c r="C164" s="11">
        <f t="shared" si="42"/>
        <v>25</v>
      </c>
      <c r="D164">
        <v>2</v>
      </c>
      <c r="E164">
        <f t="shared" si="41"/>
        <v>1</v>
      </c>
      <c r="F164" s="11">
        <v>72</v>
      </c>
    </row>
    <row r="165" spans="1:6" x14ac:dyDescent="0.35">
      <c r="A165">
        <v>0</v>
      </c>
      <c r="B165">
        <v>2000</v>
      </c>
      <c r="C165" s="11">
        <f t="shared" si="42"/>
        <v>25</v>
      </c>
      <c r="D165">
        <v>5</v>
      </c>
      <c r="E165">
        <f t="shared" si="41"/>
        <v>0</v>
      </c>
      <c r="F165" s="11">
        <v>72</v>
      </c>
    </row>
    <row r="166" spans="1:6" x14ac:dyDescent="0.35">
      <c r="A166">
        <v>0</v>
      </c>
      <c r="B166">
        <v>2000</v>
      </c>
      <c r="C166" s="11">
        <f t="shared" si="42"/>
        <v>25</v>
      </c>
      <c r="D166">
        <v>3</v>
      </c>
      <c r="E166">
        <f t="shared" si="41"/>
        <v>0</v>
      </c>
      <c r="F166" s="11">
        <v>75</v>
      </c>
    </row>
    <row r="167" spans="1:6" x14ac:dyDescent="0.35">
      <c r="A167">
        <v>0</v>
      </c>
      <c r="B167">
        <v>2000</v>
      </c>
      <c r="C167" s="11">
        <f t="shared" si="42"/>
        <v>25</v>
      </c>
      <c r="D167">
        <v>2</v>
      </c>
      <c r="E167">
        <f t="shared" si="41"/>
        <v>1</v>
      </c>
      <c r="F167" s="11">
        <v>76</v>
      </c>
    </row>
    <row r="168" spans="1:6" x14ac:dyDescent="0.35">
      <c r="A168">
        <v>1</v>
      </c>
      <c r="B168">
        <v>2000</v>
      </c>
      <c r="C168" s="11">
        <f t="shared" si="42"/>
        <v>25</v>
      </c>
      <c r="D168">
        <v>1</v>
      </c>
      <c r="E168">
        <f t="shared" si="41"/>
        <v>1</v>
      </c>
      <c r="F168" s="11">
        <v>82</v>
      </c>
    </row>
    <row r="169" spans="1:6" x14ac:dyDescent="0.35">
      <c r="A169">
        <v>1</v>
      </c>
      <c r="B169">
        <v>2000</v>
      </c>
      <c r="C169" s="11">
        <f t="shared" si="42"/>
        <v>25</v>
      </c>
      <c r="D169">
        <v>2</v>
      </c>
      <c r="E169">
        <f t="shared" si="41"/>
        <v>1</v>
      </c>
      <c r="F169" s="11">
        <v>82</v>
      </c>
    </row>
    <row r="170" spans="1:6" x14ac:dyDescent="0.35">
      <c r="A170">
        <v>0</v>
      </c>
      <c r="B170">
        <v>2001</v>
      </c>
      <c r="C170" s="11">
        <f t="shared" si="42"/>
        <v>24</v>
      </c>
      <c r="D170">
        <v>2</v>
      </c>
      <c r="E170">
        <f t="shared" si="41"/>
        <v>1</v>
      </c>
      <c r="F170" s="11">
        <v>51</v>
      </c>
    </row>
    <row r="171" spans="1:6" x14ac:dyDescent="0.35">
      <c r="A171">
        <v>0</v>
      </c>
      <c r="B171">
        <v>2001</v>
      </c>
      <c r="C171" s="11">
        <f t="shared" si="42"/>
        <v>24</v>
      </c>
      <c r="D171">
        <v>3</v>
      </c>
      <c r="E171">
        <f t="shared" si="41"/>
        <v>0</v>
      </c>
      <c r="F171" s="11">
        <v>55</v>
      </c>
    </row>
    <row r="172" spans="1:6" x14ac:dyDescent="0.35">
      <c r="A172">
        <v>1</v>
      </c>
      <c r="B172">
        <v>2001</v>
      </c>
      <c r="C172" s="11">
        <f t="shared" si="42"/>
        <v>24</v>
      </c>
      <c r="D172">
        <v>3</v>
      </c>
      <c r="E172">
        <f t="shared" si="41"/>
        <v>0</v>
      </c>
      <c r="F172" s="11">
        <v>64</v>
      </c>
    </row>
    <row r="173" spans="1:6" x14ac:dyDescent="0.35">
      <c r="A173">
        <v>0</v>
      </c>
      <c r="B173">
        <v>2001</v>
      </c>
      <c r="C173" s="11">
        <f t="shared" si="42"/>
        <v>24</v>
      </c>
      <c r="D173">
        <v>2</v>
      </c>
      <c r="E173">
        <f t="shared" si="41"/>
        <v>1</v>
      </c>
      <c r="F173" s="11">
        <v>67</v>
      </c>
    </row>
    <row r="174" spans="1:6" x14ac:dyDescent="0.35">
      <c r="A174">
        <v>0</v>
      </c>
      <c r="B174">
        <v>2001</v>
      </c>
      <c r="C174" s="11">
        <f t="shared" si="42"/>
        <v>24</v>
      </c>
      <c r="D174">
        <v>2</v>
      </c>
      <c r="E174">
        <f t="shared" si="41"/>
        <v>1</v>
      </c>
      <c r="F174" s="11">
        <v>71</v>
      </c>
    </row>
    <row r="175" spans="1:6" x14ac:dyDescent="0.35">
      <c r="A175">
        <v>0</v>
      </c>
      <c r="B175">
        <v>2001</v>
      </c>
      <c r="C175" s="11">
        <f t="shared" si="42"/>
        <v>24</v>
      </c>
      <c r="D175">
        <v>3</v>
      </c>
      <c r="E175">
        <f t="shared" si="41"/>
        <v>0</v>
      </c>
      <c r="F175" s="11">
        <v>73</v>
      </c>
    </row>
    <row r="176" spans="1:6" x14ac:dyDescent="0.35">
      <c r="A176">
        <v>0</v>
      </c>
      <c r="B176">
        <v>2001</v>
      </c>
      <c r="C176" s="11">
        <f t="shared" si="42"/>
        <v>24</v>
      </c>
      <c r="D176">
        <v>3</v>
      </c>
      <c r="E176">
        <f t="shared" si="41"/>
        <v>0</v>
      </c>
      <c r="F176" s="11">
        <v>73</v>
      </c>
    </row>
    <row r="177" spans="1:6" x14ac:dyDescent="0.35">
      <c r="A177">
        <v>0</v>
      </c>
      <c r="B177">
        <v>2002</v>
      </c>
      <c r="C177" s="11">
        <f t="shared" si="42"/>
        <v>23</v>
      </c>
      <c r="D177">
        <v>3</v>
      </c>
      <c r="E177">
        <f t="shared" si="41"/>
        <v>0</v>
      </c>
      <c r="F177" s="11">
        <v>31</v>
      </c>
    </row>
    <row r="178" spans="1:6" x14ac:dyDescent="0.35">
      <c r="A178">
        <v>0</v>
      </c>
      <c r="B178">
        <v>2002</v>
      </c>
      <c r="C178" s="11">
        <f t="shared" si="42"/>
        <v>23</v>
      </c>
      <c r="D178">
        <v>3</v>
      </c>
      <c r="E178">
        <f t="shared" si="41"/>
        <v>0</v>
      </c>
      <c r="F178" s="11">
        <v>33</v>
      </c>
    </row>
    <row r="179" spans="1:6" x14ac:dyDescent="0.35">
      <c r="A179">
        <v>0</v>
      </c>
      <c r="B179">
        <v>2002</v>
      </c>
      <c r="C179" s="11">
        <f t="shared" si="42"/>
        <v>23</v>
      </c>
      <c r="D179">
        <v>3</v>
      </c>
      <c r="E179">
        <f t="shared" si="41"/>
        <v>0</v>
      </c>
      <c r="F179" s="11">
        <v>45</v>
      </c>
    </row>
    <row r="180" spans="1:6" x14ac:dyDescent="0.35">
      <c r="A180">
        <v>0</v>
      </c>
      <c r="B180">
        <v>2002</v>
      </c>
      <c r="C180" s="11">
        <f t="shared" si="42"/>
        <v>23</v>
      </c>
      <c r="D180">
        <v>3</v>
      </c>
      <c r="E180">
        <f t="shared" si="41"/>
        <v>0</v>
      </c>
      <c r="F180" s="11">
        <v>46</v>
      </c>
    </row>
    <row r="181" spans="1:6" x14ac:dyDescent="0.35">
      <c r="A181">
        <v>1</v>
      </c>
      <c r="B181">
        <v>2002</v>
      </c>
      <c r="C181" s="11">
        <f t="shared" si="42"/>
        <v>23</v>
      </c>
      <c r="D181">
        <v>2</v>
      </c>
      <c r="E181">
        <f t="shared" si="41"/>
        <v>1</v>
      </c>
      <c r="F181" s="11">
        <v>54</v>
      </c>
    </row>
    <row r="182" spans="1:6" x14ac:dyDescent="0.35">
      <c r="A182">
        <v>0</v>
      </c>
      <c r="B182">
        <v>2002</v>
      </c>
      <c r="C182" s="11">
        <f t="shared" si="42"/>
        <v>23</v>
      </c>
      <c r="D182">
        <v>3</v>
      </c>
      <c r="E182">
        <f t="shared" si="41"/>
        <v>0</v>
      </c>
      <c r="F182" s="11">
        <v>54</v>
      </c>
    </row>
    <row r="183" spans="1:6" x14ac:dyDescent="0.35">
      <c r="A183">
        <v>0</v>
      </c>
      <c r="B183">
        <v>2002</v>
      </c>
      <c r="C183" s="11">
        <f t="shared" si="42"/>
        <v>23</v>
      </c>
      <c r="D183">
        <v>3</v>
      </c>
      <c r="E183">
        <f t="shared" si="41"/>
        <v>0</v>
      </c>
      <c r="F183" s="11">
        <v>54</v>
      </c>
    </row>
    <row r="184" spans="1:6" x14ac:dyDescent="0.35">
      <c r="A184">
        <v>0</v>
      </c>
      <c r="B184">
        <v>2002</v>
      </c>
      <c r="C184" s="11">
        <f t="shared" si="42"/>
        <v>23</v>
      </c>
      <c r="D184">
        <v>2</v>
      </c>
      <c r="E184">
        <f t="shared" si="41"/>
        <v>1</v>
      </c>
      <c r="F184" s="11">
        <v>57</v>
      </c>
    </row>
    <row r="185" spans="1:6" x14ac:dyDescent="0.35">
      <c r="A185">
        <v>0</v>
      </c>
      <c r="B185">
        <v>2002</v>
      </c>
      <c r="C185" s="11">
        <f t="shared" si="42"/>
        <v>23</v>
      </c>
      <c r="D185">
        <v>3</v>
      </c>
      <c r="E185">
        <f t="shared" si="41"/>
        <v>0</v>
      </c>
      <c r="F185" s="11">
        <v>58</v>
      </c>
    </row>
    <row r="186" spans="1:6" x14ac:dyDescent="0.35">
      <c r="A186">
        <v>0</v>
      </c>
      <c r="B186">
        <v>2002</v>
      </c>
      <c r="C186" s="11">
        <f t="shared" si="42"/>
        <v>23</v>
      </c>
      <c r="D186">
        <v>3</v>
      </c>
      <c r="E186">
        <f t="shared" si="41"/>
        <v>0</v>
      </c>
      <c r="F186" s="11">
        <v>60</v>
      </c>
    </row>
    <row r="187" spans="1:6" x14ac:dyDescent="0.35">
      <c r="A187">
        <v>0</v>
      </c>
      <c r="B187">
        <v>2002</v>
      </c>
      <c r="C187" s="11">
        <f t="shared" si="42"/>
        <v>23</v>
      </c>
      <c r="D187">
        <v>2</v>
      </c>
      <c r="E187">
        <f t="shared" si="41"/>
        <v>1</v>
      </c>
      <c r="F187" s="11">
        <v>61</v>
      </c>
    </row>
    <row r="188" spans="1:6" x14ac:dyDescent="0.35">
      <c r="A188">
        <v>1</v>
      </c>
      <c r="B188">
        <v>2002</v>
      </c>
      <c r="C188" s="11">
        <f t="shared" si="42"/>
        <v>23</v>
      </c>
      <c r="D188">
        <v>2</v>
      </c>
      <c r="E188">
        <f t="shared" si="41"/>
        <v>1</v>
      </c>
      <c r="F188" s="11">
        <v>63</v>
      </c>
    </row>
    <row r="189" spans="1:6" x14ac:dyDescent="0.35">
      <c r="A189">
        <v>1</v>
      </c>
      <c r="B189">
        <v>2002</v>
      </c>
      <c r="C189" s="11">
        <f t="shared" si="42"/>
        <v>23</v>
      </c>
      <c r="D189">
        <v>2</v>
      </c>
      <c r="E189">
        <f t="shared" si="41"/>
        <v>1</v>
      </c>
      <c r="F189" s="11">
        <v>64</v>
      </c>
    </row>
    <row r="190" spans="1:6" x14ac:dyDescent="0.35">
      <c r="A190">
        <v>0</v>
      </c>
      <c r="B190">
        <v>2002</v>
      </c>
      <c r="C190" s="11">
        <f t="shared" si="42"/>
        <v>23</v>
      </c>
      <c r="D190">
        <v>3</v>
      </c>
      <c r="E190">
        <f t="shared" si="41"/>
        <v>0</v>
      </c>
      <c r="F190" s="11">
        <v>65</v>
      </c>
    </row>
    <row r="191" spans="1:6" x14ac:dyDescent="0.35">
      <c r="A191">
        <v>0</v>
      </c>
      <c r="B191">
        <v>2002</v>
      </c>
      <c r="C191" s="11">
        <f t="shared" si="42"/>
        <v>23</v>
      </c>
      <c r="D191">
        <v>2</v>
      </c>
      <c r="E191">
        <f t="shared" si="41"/>
        <v>1</v>
      </c>
      <c r="F191" s="11">
        <v>70</v>
      </c>
    </row>
    <row r="192" spans="1:6" x14ac:dyDescent="0.35">
      <c r="A192">
        <v>0</v>
      </c>
      <c r="B192">
        <v>2002</v>
      </c>
      <c r="C192" s="11">
        <f t="shared" si="42"/>
        <v>23</v>
      </c>
      <c r="D192">
        <v>2</v>
      </c>
      <c r="E192">
        <f t="shared" si="41"/>
        <v>1</v>
      </c>
      <c r="F192" s="11">
        <v>71</v>
      </c>
    </row>
    <row r="193" spans="1:6" x14ac:dyDescent="0.35">
      <c r="A193">
        <v>0</v>
      </c>
      <c r="B193">
        <v>2002</v>
      </c>
      <c r="C193" s="11">
        <f t="shared" si="42"/>
        <v>23</v>
      </c>
      <c r="D193">
        <v>2</v>
      </c>
      <c r="E193">
        <f t="shared" si="41"/>
        <v>1</v>
      </c>
      <c r="F193" s="11">
        <v>78</v>
      </c>
    </row>
    <row r="194" spans="1:6" x14ac:dyDescent="0.35">
      <c r="A194">
        <v>0</v>
      </c>
      <c r="B194">
        <v>2002</v>
      </c>
      <c r="C194" s="11">
        <f t="shared" si="42"/>
        <v>23</v>
      </c>
      <c r="D194">
        <v>2</v>
      </c>
      <c r="E194">
        <f t="shared" ref="E194:E257" si="43">IF(D194&lt;3,1,0)</f>
        <v>1</v>
      </c>
      <c r="F194" s="11">
        <v>83</v>
      </c>
    </row>
    <row r="195" spans="1:6" x14ac:dyDescent="0.35">
      <c r="A195">
        <v>0</v>
      </c>
      <c r="B195">
        <v>2002</v>
      </c>
      <c r="C195" s="11">
        <f t="shared" ref="C195:C258" si="44">2025-B195</f>
        <v>23</v>
      </c>
      <c r="D195">
        <v>2</v>
      </c>
      <c r="E195">
        <f t="shared" si="43"/>
        <v>1</v>
      </c>
      <c r="F195" s="11">
        <v>85</v>
      </c>
    </row>
    <row r="196" spans="1:6" x14ac:dyDescent="0.35">
      <c r="A196">
        <v>1</v>
      </c>
      <c r="B196">
        <v>2003</v>
      </c>
      <c r="C196" s="11">
        <f t="shared" si="44"/>
        <v>22</v>
      </c>
      <c r="D196">
        <v>4</v>
      </c>
      <c r="E196">
        <f t="shared" si="43"/>
        <v>0</v>
      </c>
      <c r="F196" s="11">
        <v>33</v>
      </c>
    </row>
    <row r="197" spans="1:6" x14ac:dyDescent="0.35">
      <c r="A197">
        <v>0</v>
      </c>
      <c r="B197">
        <v>2003</v>
      </c>
      <c r="C197" s="11">
        <f t="shared" si="44"/>
        <v>22</v>
      </c>
      <c r="D197">
        <v>3</v>
      </c>
      <c r="E197">
        <f t="shared" si="43"/>
        <v>0</v>
      </c>
      <c r="F197" s="11">
        <v>39</v>
      </c>
    </row>
    <row r="198" spans="1:6" x14ac:dyDescent="0.35">
      <c r="A198">
        <v>1</v>
      </c>
      <c r="B198">
        <v>2003</v>
      </c>
      <c r="C198" s="11">
        <f t="shared" si="44"/>
        <v>22</v>
      </c>
      <c r="D198">
        <v>2</v>
      </c>
      <c r="E198">
        <f t="shared" si="43"/>
        <v>1</v>
      </c>
      <c r="F198" s="11">
        <v>42</v>
      </c>
    </row>
    <row r="199" spans="1:6" x14ac:dyDescent="0.35">
      <c r="A199">
        <v>0</v>
      </c>
      <c r="B199">
        <v>2003</v>
      </c>
      <c r="C199" s="11">
        <f t="shared" si="44"/>
        <v>22</v>
      </c>
      <c r="D199">
        <v>3</v>
      </c>
      <c r="E199">
        <f t="shared" si="43"/>
        <v>0</v>
      </c>
      <c r="F199" s="11">
        <v>42</v>
      </c>
    </row>
    <row r="200" spans="1:6" x14ac:dyDescent="0.35">
      <c r="A200">
        <v>0</v>
      </c>
      <c r="B200">
        <v>2003</v>
      </c>
      <c r="C200" s="11">
        <f t="shared" si="44"/>
        <v>22</v>
      </c>
      <c r="D200">
        <v>4</v>
      </c>
      <c r="E200">
        <f t="shared" si="43"/>
        <v>0</v>
      </c>
      <c r="F200" s="11">
        <v>44</v>
      </c>
    </row>
    <row r="201" spans="1:6" x14ac:dyDescent="0.35">
      <c r="A201">
        <v>0</v>
      </c>
      <c r="B201">
        <v>2003</v>
      </c>
      <c r="C201" s="11">
        <f t="shared" si="44"/>
        <v>22</v>
      </c>
      <c r="D201">
        <v>4</v>
      </c>
      <c r="E201">
        <f t="shared" si="43"/>
        <v>0</v>
      </c>
      <c r="F201" s="11">
        <v>45</v>
      </c>
    </row>
    <row r="202" spans="1:6" x14ac:dyDescent="0.35">
      <c r="A202">
        <v>0</v>
      </c>
      <c r="B202">
        <v>2003</v>
      </c>
      <c r="C202" s="11">
        <f t="shared" si="44"/>
        <v>22</v>
      </c>
      <c r="D202">
        <v>3</v>
      </c>
      <c r="E202">
        <f t="shared" si="43"/>
        <v>0</v>
      </c>
      <c r="F202" s="11">
        <v>53</v>
      </c>
    </row>
    <row r="203" spans="1:6" x14ac:dyDescent="0.35">
      <c r="A203">
        <v>1</v>
      </c>
      <c r="B203">
        <v>2003</v>
      </c>
      <c r="C203" s="11">
        <f t="shared" si="44"/>
        <v>22</v>
      </c>
      <c r="D203">
        <v>4</v>
      </c>
      <c r="E203">
        <f t="shared" si="43"/>
        <v>0</v>
      </c>
      <c r="F203" s="11">
        <v>53</v>
      </c>
    </row>
    <row r="204" spans="1:6" x14ac:dyDescent="0.35">
      <c r="A204">
        <v>0</v>
      </c>
      <c r="B204">
        <v>2003</v>
      </c>
      <c r="C204" s="11">
        <f t="shared" si="44"/>
        <v>22</v>
      </c>
      <c r="D204">
        <v>2</v>
      </c>
      <c r="E204">
        <f t="shared" si="43"/>
        <v>1</v>
      </c>
      <c r="F204" s="11">
        <v>55</v>
      </c>
    </row>
    <row r="205" spans="1:6" x14ac:dyDescent="0.35">
      <c r="A205">
        <v>1</v>
      </c>
      <c r="B205">
        <v>2003</v>
      </c>
      <c r="C205" s="11">
        <f t="shared" si="44"/>
        <v>22</v>
      </c>
      <c r="D205">
        <v>3</v>
      </c>
      <c r="E205">
        <f t="shared" si="43"/>
        <v>0</v>
      </c>
      <c r="F205" s="11">
        <v>55</v>
      </c>
    </row>
    <row r="206" spans="1:6" x14ac:dyDescent="0.35">
      <c r="A206">
        <v>1</v>
      </c>
      <c r="B206">
        <v>2003</v>
      </c>
      <c r="C206" s="11">
        <f t="shared" si="44"/>
        <v>22</v>
      </c>
      <c r="D206">
        <v>3</v>
      </c>
      <c r="E206">
        <f t="shared" si="43"/>
        <v>0</v>
      </c>
      <c r="F206" s="11">
        <v>55</v>
      </c>
    </row>
    <row r="207" spans="1:6" x14ac:dyDescent="0.35">
      <c r="A207">
        <v>0</v>
      </c>
      <c r="B207">
        <v>2003</v>
      </c>
      <c r="C207" s="11">
        <f t="shared" si="44"/>
        <v>22</v>
      </c>
      <c r="D207">
        <v>3</v>
      </c>
      <c r="E207">
        <f t="shared" si="43"/>
        <v>0</v>
      </c>
      <c r="F207" s="11">
        <v>56</v>
      </c>
    </row>
    <row r="208" spans="1:6" x14ac:dyDescent="0.35">
      <c r="A208">
        <v>1</v>
      </c>
      <c r="B208">
        <v>2003</v>
      </c>
      <c r="C208" s="11">
        <f t="shared" si="44"/>
        <v>22</v>
      </c>
      <c r="D208">
        <v>3</v>
      </c>
      <c r="E208">
        <f t="shared" si="43"/>
        <v>0</v>
      </c>
      <c r="F208" s="11">
        <v>58</v>
      </c>
    </row>
    <row r="209" spans="1:6" x14ac:dyDescent="0.35">
      <c r="A209">
        <v>0</v>
      </c>
      <c r="B209">
        <v>2003</v>
      </c>
      <c r="C209" s="11">
        <f t="shared" si="44"/>
        <v>22</v>
      </c>
      <c r="D209">
        <v>3</v>
      </c>
      <c r="E209">
        <f t="shared" si="43"/>
        <v>0</v>
      </c>
      <c r="F209" s="11">
        <v>59</v>
      </c>
    </row>
    <row r="210" spans="1:6" x14ac:dyDescent="0.35">
      <c r="A210">
        <v>0</v>
      </c>
      <c r="B210">
        <v>2003</v>
      </c>
      <c r="C210" s="11">
        <f t="shared" si="44"/>
        <v>22</v>
      </c>
      <c r="D210">
        <v>3</v>
      </c>
      <c r="E210">
        <f t="shared" si="43"/>
        <v>0</v>
      </c>
      <c r="F210" s="11">
        <v>59</v>
      </c>
    </row>
    <row r="211" spans="1:6" x14ac:dyDescent="0.35">
      <c r="A211">
        <v>0</v>
      </c>
      <c r="B211">
        <v>2003</v>
      </c>
      <c r="C211" s="11">
        <f t="shared" si="44"/>
        <v>22</v>
      </c>
      <c r="D211">
        <v>4</v>
      </c>
      <c r="E211">
        <f t="shared" si="43"/>
        <v>0</v>
      </c>
      <c r="F211" s="11">
        <v>59</v>
      </c>
    </row>
    <row r="212" spans="1:6" x14ac:dyDescent="0.35">
      <c r="A212">
        <v>0</v>
      </c>
      <c r="B212">
        <v>2003</v>
      </c>
      <c r="C212" s="11">
        <f t="shared" si="44"/>
        <v>22</v>
      </c>
      <c r="D212">
        <v>3</v>
      </c>
      <c r="E212">
        <f t="shared" si="43"/>
        <v>0</v>
      </c>
      <c r="F212" s="11">
        <v>60</v>
      </c>
    </row>
    <row r="213" spans="1:6" x14ac:dyDescent="0.35">
      <c r="A213">
        <v>0</v>
      </c>
      <c r="B213">
        <v>2003</v>
      </c>
      <c r="C213" s="11">
        <f t="shared" si="44"/>
        <v>22</v>
      </c>
      <c r="D213">
        <v>4</v>
      </c>
      <c r="E213">
        <f t="shared" si="43"/>
        <v>0</v>
      </c>
      <c r="F213" s="11">
        <v>63</v>
      </c>
    </row>
    <row r="214" spans="1:6" x14ac:dyDescent="0.35">
      <c r="A214">
        <v>0</v>
      </c>
      <c r="B214">
        <v>2003</v>
      </c>
      <c r="C214" s="11">
        <f t="shared" si="44"/>
        <v>22</v>
      </c>
      <c r="D214">
        <v>3</v>
      </c>
      <c r="E214">
        <f t="shared" si="43"/>
        <v>0</v>
      </c>
      <c r="F214" s="11">
        <v>64</v>
      </c>
    </row>
    <row r="215" spans="1:6" x14ac:dyDescent="0.35">
      <c r="A215">
        <v>0</v>
      </c>
      <c r="B215">
        <v>2003</v>
      </c>
      <c r="C215" s="11">
        <f t="shared" si="44"/>
        <v>22</v>
      </c>
      <c r="D215">
        <v>3</v>
      </c>
      <c r="E215">
        <f t="shared" si="43"/>
        <v>0</v>
      </c>
      <c r="F215" s="11">
        <v>65</v>
      </c>
    </row>
    <row r="216" spans="1:6" x14ac:dyDescent="0.35">
      <c r="A216">
        <v>0</v>
      </c>
      <c r="B216">
        <v>2003</v>
      </c>
      <c r="C216" s="11">
        <f t="shared" si="44"/>
        <v>22</v>
      </c>
      <c r="D216">
        <v>2</v>
      </c>
      <c r="E216">
        <f t="shared" si="43"/>
        <v>1</v>
      </c>
      <c r="F216" s="11">
        <v>67</v>
      </c>
    </row>
    <row r="217" spans="1:6" x14ac:dyDescent="0.35">
      <c r="A217">
        <v>0</v>
      </c>
      <c r="B217">
        <v>2003</v>
      </c>
      <c r="C217" s="11">
        <f t="shared" si="44"/>
        <v>22</v>
      </c>
      <c r="D217">
        <v>2</v>
      </c>
      <c r="E217">
        <f t="shared" si="43"/>
        <v>1</v>
      </c>
      <c r="F217" s="11">
        <v>68</v>
      </c>
    </row>
    <row r="218" spans="1:6" x14ac:dyDescent="0.35">
      <c r="A218">
        <v>0</v>
      </c>
      <c r="B218">
        <v>2003</v>
      </c>
      <c r="C218" s="11">
        <f t="shared" si="44"/>
        <v>22</v>
      </c>
      <c r="D218">
        <v>2</v>
      </c>
      <c r="E218">
        <f t="shared" si="43"/>
        <v>1</v>
      </c>
      <c r="F218" s="11">
        <v>68</v>
      </c>
    </row>
    <row r="219" spans="1:6" x14ac:dyDescent="0.35">
      <c r="A219">
        <v>0</v>
      </c>
      <c r="B219">
        <v>2003</v>
      </c>
      <c r="C219" s="11">
        <f t="shared" si="44"/>
        <v>22</v>
      </c>
      <c r="D219">
        <v>2</v>
      </c>
      <c r="E219">
        <f t="shared" si="43"/>
        <v>1</v>
      </c>
      <c r="F219" s="11">
        <v>71</v>
      </c>
    </row>
    <row r="220" spans="1:6" x14ac:dyDescent="0.35">
      <c r="A220">
        <v>0</v>
      </c>
      <c r="B220">
        <v>2003</v>
      </c>
      <c r="C220" s="11">
        <f t="shared" si="44"/>
        <v>22</v>
      </c>
      <c r="D220">
        <v>3</v>
      </c>
      <c r="E220">
        <f t="shared" si="43"/>
        <v>0</v>
      </c>
      <c r="F220" s="11">
        <v>72</v>
      </c>
    </row>
    <row r="221" spans="1:6" x14ac:dyDescent="0.35">
      <c r="A221">
        <v>0</v>
      </c>
      <c r="B221">
        <v>2003</v>
      </c>
      <c r="C221" s="11">
        <f t="shared" si="44"/>
        <v>22</v>
      </c>
      <c r="D221">
        <v>3</v>
      </c>
      <c r="E221">
        <f t="shared" si="43"/>
        <v>0</v>
      </c>
      <c r="F221" s="11">
        <v>75</v>
      </c>
    </row>
    <row r="222" spans="1:6" x14ac:dyDescent="0.35">
      <c r="A222">
        <v>0</v>
      </c>
      <c r="B222">
        <v>2003</v>
      </c>
      <c r="C222" s="11">
        <f t="shared" si="44"/>
        <v>22</v>
      </c>
      <c r="D222">
        <v>2</v>
      </c>
      <c r="E222">
        <f t="shared" si="43"/>
        <v>1</v>
      </c>
      <c r="F222" s="11">
        <v>82</v>
      </c>
    </row>
    <row r="223" spans="1:6" x14ac:dyDescent="0.35">
      <c r="A223">
        <v>0</v>
      </c>
      <c r="B223">
        <v>2004</v>
      </c>
      <c r="C223" s="11">
        <f t="shared" si="44"/>
        <v>21</v>
      </c>
      <c r="D223">
        <v>4</v>
      </c>
      <c r="E223">
        <f t="shared" si="43"/>
        <v>0</v>
      </c>
      <c r="F223" s="11">
        <v>43</v>
      </c>
    </row>
    <row r="224" spans="1:6" x14ac:dyDescent="0.35">
      <c r="A224">
        <v>0</v>
      </c>
      <c r="B224">
        <v>2004</v>
      </c>
      <c r="C224" s="11">
        <f t="shared" si="44"/>
        <v>21</v>
      </c>
      <c r="D224">
        <v>2</v>
      </c>
      <c r="E224">
        <f t="shared" si="43"/>
        <v>1</v>
      </c>
      <c r="F224" s="11">
        <v>44</v>
      </c>
    </row>
    <row r="225" spans="1:6" x14ac:dyDescent="0.35">
      <c r="A225">
        <v>0</v>
      </c>
      <c r="B225">
        <v>2004</v>
      </c>
      <c r="C225" s="11">
        <f t="shared" si="44"/>
        <v>21</v>
      </c>
      <c r="D225">
        <v>4</v>
      </c>
      <c r="E225">
        <f t="shared" si="43"/>
        <v>0</v>
      </c>
      <c r="F225" s="11">
        <v>45</v>
      </c>
    </row>
    <row r="226" spans="1:6" x14ac:dyDescent="0.35">
      <c r="A226">
        <v>0</v>
      </c>
      <c r="B226">
        <v>2004</v>
      </c>
      <c r="C226" s="11">
        <f t="shared" si="44"/>
        <v>21</v>
      </c>
      <c r="D226">
        <v>3</v>
      </c>
      <c r="E226">
        <f t="shared" si="43"/>
        <v>0</v>
      </c>
      <c r="F226" s="11">
        <v>47</v>
      </c>
    </row>
    <row r="227" spans="1:6" x14ac:dyDescent="0.35">
      <c r="A227">
        <v>0</v>
      </c>
      <c r="B227">
        <v>2004</v>
      </c>
      <c r="C227" s="11">
        <f t="shared" si="44"/>
        <v>21</v>
      </c>
      <c r="D227">
        <v>5</v>
      </c>
      <c r="E227">
        <f t="shared" si="43"/>
        <v>0</v>
      </c>
      <c r="F227" s="11">
        <v>50</v>
      </c>
    </row>
    <row r="228" spans="1:6" x14ac:dyDescent="0.35">
      <c r="A228">
        <v>0</v>
      </c>
      <c r="B228">
        <v>2004</v>
      </c>
      <c r="C228" s="11">
        <f t="shared" si="44"/>
        <v>21</v>
      </c>
      <c r="D228">
        <v>3</v>
      </c>
      <c r="E228">
        <f t="shared" si="43"/>
        <v>0</v>
      </c>
      <c r="F228" s="11">
        <v>51</v>
      </c>
    </row>
    <row r="229" spans="1:6" x14ac:dyDescent="0.35">
      <c r="A229">
        <v>0</v>
      </c>
      <c r="B229">
        <v>2004</v>
      </c>
      <c r="C229" s="11">
        <f t="shared" si="44"/>
        <v>21</v>
      </c>
      <c r="D229">
        <v>3</v>
      </c>
      <c r="E229">
        <f t="shared" si="43"/>
        <v>0</v>
      </c>
      <c r="F229" s="11">
        <v>53</v>
      </c>
    </row>
    <row r="230" spans="1:6" x14ac:dyDescent="0.35">
      <c r="A230">
        <v>1</v>
      </c>
      <c r="B230">
        <v>2004</v>
      </c>
      <c r="C230" s="11">
        <f t="shared" si="44"/>
        <v>21</v>
      </c>
      <c r="D230">
        <v>3</v>
      </c>
      <c r="E230">
        <f t="shared" si="43"/>
        <v>0</v>
      </c>
      <c r="F230" s="11">
        <v>53</v>
      </c>
    </row>
    <row r="231" spans="1:6" x14ac:dyDescent="0.35">
      <c r="A231">
        <v>0</v>
      </c>
      <c r="B231">
        <v>2004</v>
      </c>
      <c r="C231" s="11">
        <f t="shared" si="44"/>
        <v>21</v>
      </c>
      <c r="D231">
        <v>2</v>
      </c>
      <c r="E231">
        <f t="shared" si="43"/>
        <v>1</v>
      </c>
      <c r="F231" s="11">
        <v>59</v>
      </c>
    </row>
    <row r="232" spans="1:6" x14ac:dyDescent="0.35">
      <c r="A232">
        <v>0</v>
      </c>
      <c r="B232">
        <v>2004</v>
      </c>
      <c r="C232" s="11">
        <f t="shared" si="44"/>
        <v>21</v>
      </c>
      <c r="D232">
        <v>2</v>
      </c>
      <c r="E232">
        <f t="shared" si="43"/>
        <v>1</v>
      </c>
      <c r="F232" s="11">
        <v>60</v>
      </c>
    </row>
    <row r="233" spans="1:6" x14ac:dyDescent="0.35">
      <c r="A233">
        <v>0</v>
      </c>
      <c r="B233">
        <v>2004</v>
      </c>
      <c r="C233" s="11">
        <f t="shared" si="44"/>
        <v>21</v>
      </c>
      <c r="D233">
        <v>3</v>
      </c>
      <c r="E233">
        <f t="shared" si="43"/>
        <v>0</v>
      </c>
      <c r="F233" s="11">
        <v>62</v>
      </c>
    </row>
    <row r="234" spans="1:6" x14ac:dyDescent="0.35">
      <c r="A234">
        <v>0</v>
      </c>
      <c r="B234">
        <v>2004</v>
      </c>
      <c r="C234" s="11">
        <f t="shared" si="44"/>
        <v>21</v>
      </c>
      <c r="D234">
        <v>3</v>
      </c>
      <c r="E234">
        <f t="shared" si="43"/>
        <v>0</v>
      </c>
      <c r="F234" s="11">
        <v>64</v>
      </c>
    </row>
    <row r="235" spans="1:6" x14ac:dyDescent="0.35">
      <c r="A235">
        <v>0</v>
      </c>
      <c r="B235">
        <v>2004</v>
      </c>
      <c r="C235" s="11">
        <f t="shared" si="44"/>
        <v>21</v>
      </c>
      <c r="D235">
        <v>2</v>
      </c>
      <c r="E235">
        <f t="shared" si="43"/>
        <v>1</v>
      </c>
      <c r="F235" s="11">
        <v>65</v>
      </c>
    </row>
    <row r="236" spans="1:6" x14ac:dyDescent="0.35">
      <c r="A236">
        <v>0</v>
      </c>
      <c r="B236">
        <v>2004</v>
      </c>
      <c r="C236" s="11">
        <f t="shared" si="44"/>
        <v>21</v>
      </c>
      <c r="D236">
        <v>2</v>
      </c>
      <c r="E236">
        <f t="shared" si="43"/>
        <v>1</v>
      </c>
      <c r="F236" s="11">
        <v>68</v>
      </c>
    </row>
    <row r="237" spans="1:6" x14ac:dyDescent="0.35">
      <c r="A237">
        <v>0</v>
      </c>
      <c r="B237">
        <v>2004</v>
      </c>
      <c r="C237" s="11">
        <f t="shared" si="44"/>
        <v>21</v>
      </c>
      <c r="D237">
        <v>2</v>
      </c>
      <c r="E237">
        <f t="shared" si="43"/>
        <v>1</v>
      </c>
      <c r="F237" s="11">
        <v>69</v>
      </c>
    </row>
    <row r="238" spans="1:6" x14ac:dyDescent="0.35">
      <c r="A238">
        <v>0</v>
      </c>
      <c r="B238">
        <v>2004</v>
      </c>
      <c r="C238" s="11">
        <f t="shared" si="44"/>
        <v>21</v>
      </c>
      <c r="D238">
        <v>2</v>
      </c>
      <c r="E238">
        <f t="shared" si="43"/>
        <v>1</v>
      </c>
      <c r="F238" s="11">
        <v>70</v>
      </c>
    </row>
    <row r="239" spans="1:6" x14ac:dyDescent="0.35">
      <c r="A239">
        <v>0</v>
      </c>
      <c r="B239">
        <v>2004</v>
      </c>
      <c r="C239" s="11">
        <f t="shared" si="44"/>
        <v>21</v>
      </c>
      <c r="D239">
        <v>3</v>
      </c>
      <c r="E239">
        <f t="shared" si="43"/>
        <v>0</v>
      </c>
      <c r="F239" s="11">
        <v>73</v>
      </c>
    </row>
    <row r="240" spans="1:6" x14ac:dyDescent="0.35">
      <c r="A240">
        <v>0</v>
      </c>
      <c r="B240">
        <v>2004</v>
      </c>
      <c r="C240" s="11">
        <f t="shared" si="44"/>
        <v>21</v>
      </c>
      <c r="D240">
        <v>2</v>
      </c>
      <c r="E240">
        <f t="shared" si="43"/>
        <v>1</v>
      </c>
      <c r="F240" s="11">
        <v>76</v>
      </c>
    </row>
    <row r="241" spans="1:6" x14ac:dyDescent="0.35">
      <c r="A241">
        <v>0</v>
      </c>
      <c r="B241">
        <v>2004</v>
      </c>
      <c r="C241" s="11">
        <f t="shared" si="44"/>
        <v>21</v>
      </c>
      <c r="D241">
        <v>2</v>
      </c>
      <c r="E241">
        <f t="shared" si="43"/>
        <v>1</v>
      </c>
      <c r="F241" s="11">
        <v>81</v>
      </c>
    </row>
    <row r="242" spans="1:6" x14ac:dyDescent="0.35">
      <c r="A242">
        <v>0</v>
      </c>
      <c r="B242">
        <v>2004</v>
      </c>
      <c r="C242" s="11">
        <f t="shared" si="44"/>
        <v>21</v>
      </c>
      <c r="D242">
        <v>2</v>
      </c>
      <c r="E242">
        <f t="shared" si="43"/>
        <v>1</v>
      </c>
      <c r="F242" s="11">
        <v>84</v>
      </c>
    </row>
    <row r="243" spans="1:6" x14ac:dyDescent="0.35">
      <c r="A243">
        <v>0</v>
      </c>
      <c r="B243">
        <v>2004</v>
      </c>
      <c r="C243" s="11">
        <f t="shared" si="44"/>
        <v>21</v>
      </c>
      <c r="D243">
        <v>1</v>
      </c>
      <c r="E243">
        <f t="shared" si="43"/>
        <v>1</v>
      </c>
      <c r="F243" s="11">
        <v>93</v>
      </c>
    </row>
    <row r="244" spans="1:6" x14ac:dyDescent="0.35">
      <c r="A244">
        <v>0</v>
      </c>
      <c r="B244">
        <v>2005</v>
      </c>
      <c r="C244" s="11">
        <f t="shared" si="44"/>
        <v>20</v>
      </c>
      <c r="D244">
        <v>3</v>
      </c>
      <c r="E244">
        <f t="shared" si="43"/>
        <v>0</v>
      </c>
      <c r="F244" s="11">
        <v>27</v>
      </c>
    </row>
    <row r="245" spans="1:6" x14ac:dyDescent="0.35">
      <c r="A245">
        <v>0</v>
      </c>
      <c r="B245">
        <v>2005</v>
      </c>
      <c r="C245" s="11">
        <f t="shared" si="44"/>
        <v>20</v>
      </c>
      <c r="D245">
        <v>4</v>
      </c>
      <c r="E245">
        <f t="shared" si="43"/>
        <v>0</v>
      </c>
      <c r="F245" s="11">
        <v>41</v>
      </c>
    </row>
    <row r="246" spans="1:6" x14ac:dyDescent="0.35">
      <c r="A246">
        <v>1</v>
      </c>
      <c r="B246">
        <v>2005</v>
      </c>
      <c r="C246" s="11">
        <f t="shared" si="44"/>
        <v>20</v>
      </c>
      <c r="D246">
        <v>4</v>
      </c>
      <c r="E246">
        <f t="shared" si="43"/>
        <v>0</v>
      </c>
      <c r="F246" s="11">
        <v>43</v>
      </c>
    </row>
    <row r="247" spans="1:6" x14ac:dyDescent="0.35">
      <c r="A247">
        <v>0</v>
      </c>
      <c r="B247">
        <v>2005</v>
      </c>
      <c r="C247" s="11">
        <f t="shared" si="44"/>
        <v>20</v>
      </c>
      <c r="D247">
        <v>3</v>
      </c>
      <c r="E247">
        <f t="shared" si="43"/>
        <v>0</v>
      </c>
      <c r="F247" s="11">
        <v>50</v>
      </c>
    </row>
    <row r="248" spans="1:6" x14ac:dyDescent="0.35">
      <c r="A248">
        <v>0</v>
      </c>
      <c r="B248">
        <v>2005</v>
      </c>
      <c r="C248" s="11">
        <f t="shared" si="44"/>
        <v>20</v>
      </c>
      <c r="D248">
        <v>3</v>
      </c>
      <c r="E248">
        <f t="shared" si="43"/>
        <v>0</v>
      </c>
      <c r="F248" s="11">
        <v>51</v>
      </c>
    </row>
    <row r="249" spans="1:6" x14ac:dyDescent="0.35">
      <c r="A249">
        <v>0</v>
      </c>
      <c r="B249">
        <v>2005</v>
      </c>
      <c r="C249" s="11">
        <f t="shared" si="44"/>
        <v>20</v>
      </c>
      <c r="D249">
        <v>3</v>
      </c>
      <c r="E249">
        <f t="shared" si="43"/>
        <v>0</v>
      </c>
      <c r="F249" s="11">
        <v>51</v>
      </c>
    </row>
    <row r="250" spans="1:6" x14ac:dyDescent="0.35">
      <c r="A250">
        <v>0</v>
      </c>
      <c r="B250">
        <v>2005</v>
      </c>
      <c r="C250" s="11">
        <f t="shared" si="44"/>
        <v>20</v>
      </c>
      <c r="D250">
        <v>2</v>
      </c>
      <c r="E250">
        <f t="shared" si="43"/>
        <v>1</v>
      </c>
      <c r="F250" s="11">
        <v>53</v>
      </c>
    </row>
    <row r="251" spans="1:6" x14ac:dyDescent="0.35">
      <c r="A251">
        <v>0</v>
      </c>
      <c r="B251">
        <v>2005</v>
      </c>
      <c r="C251" s="11">
        <f t="shared" si="44"/>
        <v>20</v>
      </c>
      <c r="D251">
        <v>2</v>
      </c>
      <c r="E251">
        <f t="shared" si="43"/>
        <v>1</v>
      </c>
      <c r="F251" s="11">
        <v>53</v>
      </c>
    </row>
    <row r="252" spans="1:6" x14ac:dyDescent="0.35">
      <c r="A252">
        <v>0</v>
      </c>
      <c r="B252">
        <v>2005</v>
      </c>
      <c r="C252" s="11">
        <f t="shared" si="44"/>
        <v>20</v>
      </c>
      <c r="D252">
        <v>3</v>
      </c>
      <c r="E252">
        <f t="shared" si="43"/>
        <v>0</v>
      </c>
      <c r="F252" s="11">
        <v>54</v>
      </c>
    </row>
    <row r="253" spans="1:6" x14ac:dyDescent="0.35">
      <c r="A253">
        <v>0</v>
      </c>
      <c r="B253">
        <v>2005</v>
      </c>
      <c r="C253" s="11">
        <f t="shared" si="44"/>
        <v>20</v>
      </c>
      <c r="D253">
        <v>3</v>
      </c>
      <c r="E253">
        <f t="shared" si="43"/>
        <v>0</v>
      </c>
      <c r="F253" s="11">
        <v>56</v>
      </c>
    </row>
    <row r="254" spans="1:6" x14ac:dyDescent="0.35">
      <c r="A254">
        <v>0</v>
      </c>
      <c r="B254">
        <v>2005</v>
      </c>
      <c r="C254" s="11">
        <f t="shared" si="44"/>
        <v>20</v>
      </c>
      <c r="D254">
        <v>3</v>
      </c>
      <c r="E254">
        <f t="shared" si="43"/>
        <v>0</v>
      </c>
      <c r="F254" s="11">
        <v>57</v>
      </c>
    </row>
    <row r="255" spans="1:6" x14ac:dyDescent="0.35">
      <c r="A255">
        <v>0</v>
      </c>
      <c r="B255">
        <v>2005</v>
      </c>
      <c r="C255" s="11">
        <f t="shared" si="44"/>
        <v>20</v>
      </c>
      <c r="D255">
        <v>3</v>
      </c>
      <c r="E255">
        <f t="shared" si="43"/>
        <v>0</v>
      </c>
      <c r="F255" s="11">
        <v>57</v>
      </c>
    </row>
    <row r="256" spans="1:6" x14ac:dyDescent="0.35">
      <c r="A256">
        <v>0</v>
      </c>
      <c r="B256">
        <v>2005</v>
      </c>
      <c r="C256" s="11">
        <f t="shared" si="44"/>
        <v>20</v>
      </c>
      <c r="D256">
        <v>3</v>
      </c>
      <c r="E256">
        <f t="shared" si="43"/>
        <v>0</v>
      </c>
      <c r="F256" s="11">
        <v>58</v>
      </c>
    </row>
    <row r="257" spans="1:6" x14ac:dyDescent="0.35">
      <c r="A257">
        <v>0</v>
      </c>
      <c r="B257">
        <v>2005</v>
      </c>
      <c r="C257" s="11">
        <f t="shared" si="44"/>
        <v>20</v>
      </c>
      <c r="D257">
        <v>3</v>
      </c>
      <c r="E257">
        <f t="shared" si="43"/>
        <v>0</v>
      </c>
      <c r="F257" s="11">
        <v>60</v>
      </c>
    </row>
    <row r="258" spans="1:6" x14ac:dyDescent="0.35">
      <c r="A258">
        <v>0</v>
      </c>
      <c r="B258">
        <v>2005</v>
      </c>
      <c r="C258" s="11">
        <f t="shared" si="44"/>
        <v>20</v>
      </c>
      <c r="D258">
        <v>4</v>
      </c>
      <c r="E258">
        <f t="shared" ref="E258:E294" si="45">IF(D258&lt;3,1,0)</f>
        <v>0</v>
      </c>
      <c r="F258" s="11">
        <v>62</v>
      </c>
    </row>
    <row r="259" spans="1:6" x14ac:dyDescent="0.35">
      <c r="A259">
        <v>0</v>
      </c>
      <c r="B259">
        <v>2005</v>
      </c>
      <c r="C259" s="11">
        <f t="shared" ref="C259:C294" si="46">2025-B259</f>
        <v>20</v>
      </c>
      <c r="D259">
        <v>2</v>
      </c>
      <c r="E259">
        <f t="shared" si="45"/>
        <v>1</v>
      </c>
      <c r="F259" s="11">
        <v>63</v>
      </c>
    </row>
    <row r="260" spans="1:6" x14ac:dyDescent="0.35">
      <c r="A260">
        <v>1</v>
      </c>
      <c r="B260">
        <v>2005</v>
      </c>
      <c r="C260" s="11">
        <f t="shared" si="46"/>
        <v>20</v>
      </c>
      <c r="D260">
        <v>3</v>
      </c>
      <c r="E260">
        <f t="shared" si="45"/>
        <v>0</v>
      </c>
      <c r="F260" s="11">
        <v>63</v>
      </c>
    </row>
    <row r="261" spans="1:6" x14ac:dyDescent="0.35">
      <c r="A261">
        <v>1</v>
      </c>
      <c r="B261">
        <v>2005</v>
      </c>
      <c r="C261" s="11">
        <f t="shared" si="46"/>
        <v>20</v>
      </c>
      <c r="D261">
        <v>3</v>
      </c>
      <c r="E261">
        <f t="shared" si="45"/>
        <v>0</v>
      </c>
      <c r="F261" s="11">
        <v>63</v>
      </c>
    </row>
    <row r="262" spans="1:6" x14ac:dyDescent="0.35">
      <c r="A262">
        <v>0</v>
      </c>
      <c r="B262">
        <v>2005</v>
      </c>
      <c r="C262" s="11">
        <f t="shared" si="46"/>
        <v>20</v>
      </c>
      <c r="D262">
        <v>3</v>
      </c>
      <c r="E262">
        <f t="shared" si="45"/>
        <v>0</v>
      </c>
      <c r="F262" s="11">
        <v>71</v>
      </c>
    </row>
    <row r="263" spans="1:6" x14ac:dyDescent="0.35">
      <c r="A263">
        <v>0</v>
      </c>
      <c r="B263">
        <v>2005</v>
      </c>
      <c r="C263" s="11">
        <f t="shared" si="46"/>
        <v>20</v>
      </c>
      <c r="D263">
        <v>2</v>
      </c>
      <c r="E263">
        <f t="shared" si="45"/>
        <v>1</v>
      </c>
      <c r="F263" s="11">
        <v>72</v>
      </c>
    </row>
    <row r="264" spans="1:6" x14ac:dyDescent="0.35">
      <c r="A264">
        <v>1</v>
      </c>
      <c r="B264">
        <v>2005</v>
      </c>
      <c r="C264" s="11">
        <f t="shared" si="46"/>
        <v>20</v>
      </c>
      <c r="D264">
        <v>2</v>
      </c>
      <c r="E264">
        <f t="shared" si="45"/>
        <v>1</v>
      </c>
      <c r="F264" s="11">
        <v>75</v>
      </c>
    </row>
    <row r="265" spans="1:6" x14ac:dyDescent="0.35">
      <c r="A265">
        <v>0</v>
      </c>
      <c r="B265">
        <v>2005</v>
      </c>
      <c r="C265" s="11">
        <f t="shared" si="46"/>
        <v>20</v>
      </c>
      <c r="D265">
        <v>2</v>
      </c>
      <c r="E265">
        <f t="shared" si="45"/>
        <v>1</v>
      </c>
      <c r="F265" s="11">
        <v>76</v>
      </c>
    </row>
    <row r="266" spans="1:6" x14ac:dyDescent="0.35">
      <c r="A266">
        <v>0</v>
      </c>
      <c r="B266">
        <v>2005</v>
      </c>
      <c r="C266" s="11">
        <f t="shared" si="46"/>
        <v>20</v>
      </c>
      <c r="D266">
        <v>2</v>
      </c>
      <c r="E266">
        <f t="shared" si="45"/>
        <v>1</v>
      </c>
      <c r="F266" s="11">
        <v>77</v>
      </c>
    </row>
    <row r="267" spans="1:6" x14ac:dyDescent="0.35">
      <c r="A267">
        <v>0</v>
      </c>
      <c r="B267">
        <v>2005</v>
      </c>
      <c r="C267" s="11">
        <f t="shared" si="46"/>
        <v>20</v>
      </c>
      <c r="D267">
        <v>3</v>
      </c>
      <c r="E267">
        <f t="shared" si="45"/>
        <v>0</v>
      </c>
      <c r="F267" s="11">
        <v>81</v>
      </c>
    </row>
    <row r="268" spans="1:6" x14ac:dyDescent="0.35">
      <c r="A268">
        <v>1</v>
      </c>
      <c r="B268">
        <v>2005</v>
      </c>
      <c r="C268" s="11">
        <f t="shared" si="46"/>
        <v>20</v>
      </c>
      <c r="D268">
        <v>2</v>
      </c>
      <c r="E268">
        <f t="shared" si="45"/>
        <v>1</v>
      </c>
      <c r="F268" s="11">
        <v>84</v>
      </c>
    </row>
    <row r="269" spans="1:6" x14ac:dyDescent="0.35">
      <c r="A269">
        <v>0</v>
      </c>
      <c r="B269">
        <v>2006</v>
      </c>
      <c r="C269" s="11">
        <f t="shared" si="46"/>
        <v>19</v>
      </c>
      <c r="D269">
        <v>3</v>
      </c>
      <c r="E269">
        <f t="shared" si="45"/>
        <v>0</v>
      </c>
      <c r="F269" s="11">
        <v>50</v>
      </c>
    </row>
    <row r="270" spans="1:6" x14ac:dyDescent="0.35">
      <c r="A270">
        <v>1</v>
      </c>
      <c r="B270">
        <v>2006</v>
      </c>
      <c r="C270" s="11">
        <f t="shared" si="46"/>
        <v>19</v>
      </c>
      <c r="D270">
        <v>4</v>
      </c>
      <c r="E270">
        <f t="shared" si="45"/>
        <v>0</v>
      </c>
      <c r="F270" s="11">
        <v>54</v>
      </c>
    </row>
    <row r="271" spans="1:6" x14ac:dyDescent="0.35">
      <c r="A271">
        <v>0</v>
      </c>
      <c r="B271">
        <v>2006</v>
      </c>
      <c r="C271" s="11">
        <f t="shared" si="46"/>
        <v>19</v>
      </c>
      <c r="D271">
        <v>3</v>
      </c>
      <c r="E271">
        <f t="shared" si="45"/>
        <v>0</v>
      </c>
      <c r="F271" s="11">
        <v>58</v>
      </c>
    </row>
    <row r="272" spans="1:6" x14ac:dyDescent="0.35">
      <c r="A272">
        <v>1</v>
      </c>
      <c r="B272">
        <v>2006</v>
      </c>
      <c r="C272" s="11">
        <f t="shared" si="46"/>
        <v>19</v>
      </c>
      <c r="D272">
        <v>3</v>
      </c>
      <c r="E272">
        <f t="shared" si="45"/>
        <v>0</v>
      </c>
      <c r="F272" s="11">
        <v>62</v>
      </c>
    </row>
    <row r="273" spans="1:6" x14ac:dyDescent="0.35">
      <c r="A273">
        <v>0</v>
      </c>
      <c r="B273">
        <v>2006</v>
      </c>
      <c r="C273" s="11">
        <f t="shared" si="46"/>
        <v>19</v>
      </c>
      <c r="D273">
        <v>2</v>
      </c>
      <c r="E273">
        <f t="shared" si="45"/>
        <v>1</v>
      </c>
      <c r="F273" s="11">
        <v>63</v>
      </c>
    </row>
    <row r="274" spans="1:6" x14ac:dyDescent="0.35">
      <c r="A274">
        <v>0</v>
      </c>
      <c r="B274">
        <v>2006</v>
      </c>
      <c r="C274" s="11">
        <f t="shared" si="46"/>
        <v>19</v>
      </c>
      <c r="D274">
        <v>3</v>
      </c>
      <c r="E274">
        <f t="shared" si="45"/>
        <v>0</v>
      </c>
      <c r="F274" s="11">
        <v>64</v>
      </c>
    </row>
    <row r="275" spans="1:6" x14ac:dyDescent="0.35">
      <c r="A275">
        <v>0</v>
      </c>
      <c r="B275">
        <v>2006</v>
      </c>
      <c r="C275" s="11">
        <f t="shared" si="46"/>
        <v>19</v>
      </c>
      <c r="D275">
        <v>3</v>
      </c>
      <c r="E275">
        <f t="shared" si="45"/>
        <v>0</v>
      </c>
      <c r="F275" s="11">
        <v>67</v>
      </c>
    </row>
    <row r="276" spans="1:6" x14ac:dyDescent="0.35">
      <c r="A276">
        <v>0</v>
      </c>
      <c r="B276">
        <v>2006</v>
      </c>
      <c r="C276" s="11">
        <f t="shared" si="46"/>
        <v>19</v>
      </c>
      <c r="D276">
        <v>4</v>
      </c>
      <c r="E276">
        <f t="shared" si="45"/>
        <v>0</v>
      </c>
      <c r="F276" s="11">
        <v>67</v>
      </c>
    </row>
    <row r="277" spans="1:6" x14ac:dyDescent="0.35">
      <c r="A277">
        <v>0</v>
      </c>
      <c r="B277">
        <v>2006</v>
      </c>
      <c r="C277" s="11">
        <f t="shared" si="46"/>
        <v>19</v>
      </c>
      <c r="D277">
        <v>2</v>
      </c>
      <c r="E277">
        <f t="shared" si="45"/>
        <v>1</v>
      </c>
      <c r="F277" s="11">
        <v>70</v>
      </c>
    </row>
    <row r="278" spans="1:6" x14ac:dyDescent="0.35">
      <c r="A278">
        <v>0</v>
      </c>
      <c r="B278">
        <v>2006</v>
      </c>
      <c r="C278" s="11">
        <f t="shared" si="46"/>
        <v>19</v>
      </c>
      <c r="D278">
        <v>2</v>
      </c>
      <c r="E278">
        <f t="shared" si="45"/>
        <v>1</v>
      </c>
      <c r="F278" s="11">
        <v>74</v>
      </c>
    </row>
    <row r="279" spans="1:6" x14ac:dyDescent="0.35">
      <c r="A279">
        <v>0</v>
      </c>
      <c r="B279">
        <v>2006</v>
      </c>
      <c r="C279" s="11">
        <f t="shared" si="46"/>
        <v>19</v>
      </c>
      <c r="D279">
        <v>2</v>
      </c>
      <c r="E279">
        <f t="shared" si="45"/>
        <v>1</v>
      </c>
      <c r="F279" s="11">
        <v>79</v>
      </c>
    </row>
    <row r="280" spans="1:6" x14ac:dyDescent="0.35">
      <c r="A280">
        <v>0</v>
      </c>
      <c r="B280">
        <v>2006</v>
      </c>
      <c r="C280" s="11">
        <f t="shared" si="46"/>
        <v>19</v>
      </c>
      <c r="D280">
        <v>2</v>
      </c>
      <c r="E280">
        <f t="shared" si="45"/>
        <v>1</v>
      </c>
      <c r="F280" s="11">
        <v>79</v>
      </c>
    </row>
    <row r="281" spans="1:6" x14ac:dyDescent="0.35">
      <c r="A281">
        <v>0</v>
      </c>
      <c r="B281">
        <v>2006</v>
      </c>
      <c r="C281" s="11">
        <f t="shared" si="46"/>
        <v>19</v>
      </c>
      <c r="D281">
        <v>1</v>
      </c>
      <c r="E281">
        <f t="shared" si="45"/>
        <v>1</v>
      </c>
      <c r="F281" s="11">
        <v>81</v>
      </c>
    </row>
    <row r="282" spans="1:6" x14ac:dyDescent="0.35">
      <c r="A282">
        <v>0</v>
      </c>
      <c r="B282">
        <v>2007</v>
      </c>
      <c r="C282" s="11">
        <f t="shared" si="46"/>
        <v>18</v>
      </c>
      <c r="D282">
        <v>3</v>
      </c>
      <c r="E282">
        <f t="shared" si="45"/>
        <v>0</v>
      </c>
      <c r="F282" s="11">
        <v>47</v>
      </c>
    </row>
    <row r="283" spans="1:6" x14ac:dyDescent="0.35">
      <c r="A283">
        <v>0</v>
      </c>
      <c r="B283">
        <v>2007</v>
      </c>
      <c r="C283" s="11">
        <f t="shared" si="46"/>
        <v>18</v>
      </c>
      <c r="D283">
        <v>3</v>
      </c>
      <c r="E283">
        <f t="shared" si="45"/>
        <v>0</v>
      </c>
      <c r="F283" s="11">
        <v>52</v>
      </c>
    </row>
    <row r="284" spans="1:6" x14ac:dyDescent="0.35">
      <c r="A284">
        <v>0</v>
      </c>
      <c r="B284">
        <v>2007</v>
      </c>
      <c r="C284" s="11">
        <f t="shared" si="46"/>
        <v>18</v>
      </c>
      <c r="D284">
        <v>2</v>
      </c>
      <c r="E284">
        <f t="shared" si="45"/>
        <v>1</v>
      </c>
      <c r="F284" s="11">
        <v>74</v>
      </c>
    </row>
    <row r="285" spans="1:6" x14ac:dyDescent="0.35">
      <c r="A285">
        <v>0</v>
      </c>
      <c r="B285">
        <v>2007</v>
      </c>
      <c r="C285" s="11">
        <f t="shared" si="46"/>
        <v>18</v>
      </c>
      <c r="D285">
        <v>2</v>
      </c>
      <c r="E285">
        <f t="shared" si="45"/>
        <v>1</v>
      </c>
      <c r="F285" s="11">
        <v>77</v>
      </c>
    </row>
    <row r="286" spans="1:6" x14ac:dyDescent="0.35">
      <c r="A286">
        <v>0</v>
      </c>
      <c r="B286">
        <v>2007</v>
      </c>
      <c r="C286" s="11">
        <f t="shared" si="46"/>
        <v>18</v>
      </c>
      <c r="D286">
        <v>1</v>
      </c>
      <c r="E286">
        <f t="shared" si="45"/>
        <v>1</v>
      </c>
      <c r="F286" s="11">
        <v>96</v>
      </c>
    </row>
    <row r="287" spans="1:6" x14ac:dyDescent="0.35">
      <c r="A287">
        <v>1</v>
      </c>
      <c r="B287">
        <v>2008</v>
      </c>
      <c r="C287" s="11">
        <f t="shared" si="46"/>
        <v>17</v>
      </c>
      <c r="D287">
        <v>4</v>
      </c>
      <c r="E287">
        <f t="shared" si="45"/>
        <v>0</v>
      </c>
      <c r="F287" s="11">
        <v>34</v>
      </c>
    </row>
    <row r="288" spans="1:6" x14ac:dyDescent="0.35">
      <c r="A288">
        <v>0</v>
      </c>
      <c r="B288">
        <v>2008</v>
      </c>
      <c r="C288" s="11">
        <f t="shared" si="46"/>
        <v>17</v>
      </c>
      <c r="D288">
        <v>3</v>
      </c>
      <c r="E288">
        <f t="shared" si="45"/>
        <v>0</v>
      </c>
      <c r="F288" s="11">
        <v>64</v>
      </c>
    </row>
    <row r="289" spans="1:6" x14ac:dyDescent="0.35">
      <c r="A289">
        <v>0</v>
      </c>
      <c r="B289">
        <v>2008</v>
      </c>
      <c r="C289" s="11">
        <f t="shared" si="46"/>
        <v>17</v>
      </c>
      <c r="D289">
        <v>3</v>
      </c>
      <c r="E289">
        <f t="shared" si="45"/>
        <v>0</v>
      </c>
      <c r="F289" s="11">
        <v>65</v>
      </c>
    </row>
    <row r="290" spans="1:6" x14ac:dyDescent="0.35">
      <c r="A290">
        <v>0</v>
      </c>
      <c r="B290">
        <v>2008</v>
      </c>
      <c r="C290" s="11">
        <f t="shared" si="46"/>
        <v>17</v>
      </c>
      <c r="D290">
        <v>3</v>
      </c>
      <c r="E290">
        <f t="shared" si="45"/>
        <v>0</v>
      </c>
      <c r="F290" s="11">
        <v>73</v>
      </c>
    </row>
    <row r="291" spans="1:6" x14ac:dyDescent="0.35">
      <c r="A291">
        <v>1</v>
      </c>
      <c r="B291">
        <v>2008</v>
      </c>
      <c r="C291" s="11">
        <f t="shared" si="46"/>
        <v>17</v>
      </c>
      <c r="D291">
        <v>2</v>
      </c>
      <c r="E291">
        <f t="shared" si="45"/>
        <v>1</v>
      </c>
      <c r="F291" s="11">
        <v>75</v>
      </c>
    </row>
    <row r="292" spans="1:6" x14ac:dyDescent="0.35">
      <c r="A292">
        <v>0</v>
      </c>
      <c r="B292">
        <v>2009</v>
      </c>
      <c r="C292" s="11">
        <f t="shared" si="46"/>
        <v>16</v>
      </c>
      <c r="D292">
        <v>2</v>
      </c>
      <c r="E292">
        <f t="shared" si="45"/>
        <v>1</v>
      </c>
      <c r="F292" s="11">
        <v>61</v>
      </c>
    </row>
    <row r="293" spans="1:6" x14ac:dyDescent="0.35">
      <c r="A293">
        <v>0</v>
      </c>
      <c r="B293">
        <v>2009</v>
      </c>
      <c r="C293" s="11">
        <f t="shared" si="46"/>
        <v>16</v>
      </c>
      <c r="D293">
        <v>1</v>
      </c>
      <c r="E293">
        <f t="shared" si="45"/>
        <v>1</v>
      </c>
      <c r="F293" s="11">
        <v>86</v>
      </c>
    </row>
    <row r="294" spans="1:6" x14ac:dyDescent="0.35">
      <c r="A294">
        <v>0</v>
      </c>
      <c r="B294">
        <v>2010</v>
      </c>
      <c r="C294" s="11">
        <f t="shared" si="46"/>
        <v>15</v>
      </c>
      <c r="D294">
        <v>3</v>
      </c>
      <c r="E294">
        <f t="shared" si="45"/>
        <v>0</v>
      </c>
      <c r="F294" s="11">
        <v>77</v>
      </c>
    </row>
  </sheetData>
  <sortState xmlns:xlrd2="http://schemas.microsoft.com/office/spreadsheetml/2017/richdata2" ref="A2:F294">
    <sortCondition descending="1" ref="C2:C294"/>
  </sortState>
  <mergeCells count="1">
    <mergeCell ref="H5:I5"/>
  </mergeCells>
  <conditionalFormatting sqref="W4:W74">
    <cfRule type="colorScale" priority="63">
      <colorScale>
        <cfvo type="min"/>
        <cfvo type="max"/>
        <color theme="0"/>
        <color rgb="FFC30D75"/>
      </colorScale>
    </cfRule>
    <cfRule type="colorScale" priority="39">
      <colorScale>
        <cfvo type="min"/>
        <cfvo type="max"/>
        <color rgb="FFFCFCFF"/>
        <color rgb="FF63BE7B"/>
      </colorScale>
    </cfRule>
    <cfRule type="colorScale" priority="60">
      <colorScale>
        <cfvo type="min"/>
        <cfvo type="max"/>
        <color theme="0"/>
        <color theme="4"/>
      </colorScale>
    </cfRule>
    <cfRule type="colorScale" priority="61">
      <colorScale>
        <cfvo type="min"/>
        <cfvo type="max"/>
        <color theme="0"/>
        <color rgb="FFDF1383"/>
      </colorScale>
    </cfRule>
    <cfRule type="colorScale" priority="62">
      <colorScale>
        <cfvo type="min"/>
        <cfvo type="max"/>
        <color rgb="FFDF1383"/>
        <color theme="0"/>
      </colorScale>
    </cfRule>
    <cfRule type="colorScale" priority="64">
      <colorScale>
        <cfvo type="min"/>
        <cfvo type="max"/>
        <color rgb="FFC30D75"/>
        <color theme="0"/>
      </colorScale>
    </cfRule>
    <cfRule type="colorScale" priority="65">
      <colorScale>
        <cfvo type="min"/>
        <cfvo type="max"/>
        <color rgb="FFDF1383"/>
        <color theme="0"/>
      </colorScale>
    </cfRule>
    <cfRule type="colorScale" priority="66">
      <colorScale>
        <cfvo type="min"/>
        <cfvo type="max"/>
        <color rgb="FFDF1383"/>
        <color theme="0"/>
      </colorScale>
    </cfRule>
    <cfRule type="colorScale" priority="67">
      <colorScale>
        <cfvo type="min"/>
        <cfvo type="max"/>
        <color rgb="FFC30D75"/>
        <color rgb="FFFFD9FA"/>
      </colorScale>
    </cfRule>
    <cfRule type="colorScale" priority="68">
      <colorScale>
        <cfvo type="min"/>
        <cfvo type="max"/>
        <color rgb="FFDF1383"/>
        <color rgb="FFFBC5E4"/>
      </colorScale>
    </cfRule>
    <cfRule type="colorScale" priority="69">
      <colorScale>
        <cfvo type="min"/>
        <cfvo type="max"/>
        <color rgb="FFFF3399"/>
        <color rgb="FFFFCCFF"/>
      </colorScale>
    </cfRule>
  </conditionalFormatting>
  <conditionalFormatting sqref="W4:X74">
    <cfRule type="colorScale" priority="70">
      <colorScale>
        <cfvo type="min"/>
        <cfvo type="max"/>
        <color theme="0"/>
        <color theme="4" tint="-0.249977111117893"/>
      </colorScale>
    </cfRule>
    <cfRule type="colorScale" priority="71">
      <colorScale>
        <cfvo type="min"/>
        <cfvo type="max"/>
        <color rgb="FFDF1383"/>
        <color theme="0"/>
      </colorScale>
    </cfRule>
  </conditionalFormatting>
  <conditionalFormatting sqref="X4:X74">
    <cfRule type="colorScale" priority="75">
      <colorScale>
        <cfvo type="min"/>
        <cfvo type="max"/>
        <color theme="0"/>
        <color rgb="FFC30D75"/>
      </colorScale>
    </cfRule>
    <cfRule type="colorScale" priority="40">
      <colorScale>
        <cfvo type="min"/>
        <cfvo type="max"/>
        <color rgb="FFFCFCFF"/>
        <color rgb="FF63BE7B"/>
      </colorScale>
    </cfRule>
    <cfRule type="colorScale" priority="76">
      <colorScale>
        <cfvo type="min"/>
        <cfvo type="max"/>
        <color rgb="FFC30D75"/>
        <color theme="0"/>
      </colorScale>
    </cfRule>
    <cfRule type="colorScale" priority="73">
      <colorScale>
        <cfvo type="min"/>
        <cfvo type="max"/>
        <color theme="0"/>
        <color theme="4"/>
      </colorScale>
    </cfRule>
    <cfRule type="colorScale" priority="74">
      <colorScale>
        <cfvo type="min"/>
        <cfvo type="max"/>
        <color theme="0"/>
        <color rgb="FFDF1383"/>
      </colorScale>
    </cfRule>
  </conditionalFormatting>
  <conditionalFormatting sqref="AH4:AH16">
    <cfRule type="colorScale" priority="613">
      <colorScale>
        <cfvo type="min"/>
        <cfvo type="max"/>
        <color rgb="FFDF1383"/>
        <color rgb="FFFBC5E4"/>
      </colorScale>
    </cfRule>
    <cfRule type="colorScale" priority="614">
      <colorScale>
        <cfvo type="min"/>
        <cfvo type="max"/>
        <color rgb="FFFF3399"/>
        <color rgb="FFFFCCFF"/>
      </colorScale>
    </cfRule>
    <cfRule type="colorScale" priority="604">
      <colorScale>
        <cfvo type="min"/>
        <cfvo type="max"/>
        <color rgb="FFFCFCFF"/>
        <color rgb="FF63BE7B"/>
      </colorScale>
    </cfRule>
    <cfRule type="colorScale" priority="605">
      <colorScale>
        <cfvo type="min"/>
        <cfvo type="max"/>
        <color theme="0"/>
        <color theme="4"/>
      </colorScale>
    </cfRule>
    <cfRule type="colorScale" priority="606">
      <colorScale>
        <cfvo type="min"/>
        <cfvo type="max"/>
        <color theme="0"/>
        <color rgb="FFDF1383"/>
      </colorScale>
    </cfRule>
    <cfRule type="colorScale" priority="607">
      <colorScale>
        <cfvo type="min"/>
        <cfvo type="max"/>
        <color rgb="FFDF1383"/>
        <color theme="0"/>
      </colorScale>
    </cfRule>
    <cfRule type="colorScale" priority="608">
      <colorScale>
        <cfvo type="min"/>
        <cfvo type="max"/>
        <color theme="0"/>
        <color rgb="FFC30D75"/>
      </colorScale>
    </cfRule>
    <cfRule type="colorScale" priority="609">
      <colorScale>
        <cfvo type="min"/>
        <cfvo type="max"/>
        <color rgb="FFC30D75"/>
        <color theme="0"/>
      </colorScale>
    </cfRule>
    <cfRule type="colorScale" priority="610">
      <colorScale>
        <cfvo type="min"/>
        <cfvo type="max"/>
        <color rgb="FFDF1383"/>
        <color theme="0"/>
      </colorScale>
    </cfRule>
    <cfRule type="colorScale" priority="611">
      <colorScale>
        <cfvo type="min"/>
        <cfvo type="max"/>
        <color rgb="FFDF1383"/>
        <color theme="0"/>
      </colorScale>
    </cfRule>
    <cfRule type="colorScale" priority="612">
      <colorScale>
        <cfvo type="min"/>
        <cfvo type="max"/>
        <color rgb="FFC30D75"/>
        <color rgb="FFFFD9FA"/>
      </colorScale>
    </cfRule>
  </conditionalFormatting>
  <conditionalFormatting sqref="AH4:AH17">
    <cfRule type="colorScale" priority="2">
      <colorScale>
        <cfvo type="min"/>
        <cfvo type="max"/>
        <color rgb="FFFCFCFF"/>
        <color rgb="FF63BE7B"/>
      </colorScale>
    </cfRule>
  </conditionalFormatting>
  <conditionalFormatting sqref="AH17">
    <cfRule type="colorScale" priority="635">
      <colorScale>
        <cfvo type="min"/>
        <cfvo type="max"/>
        <color rgb="FFFCFCFF"/>
        <color rgb="FF63BE7B"/>
      </colorScale>
    </cfRule>
    <cfRule type="colorScale" priority="636">
      <colorScale>
        <cfvo type="min"/>
        <cfvo type="max"/>
        <color theme="0"/>
        <color theme="4"/>
      </colorScale>
    </cfRule>
    <cfRule type="colorScale" priority="637">
      <colorScale>
        <cfvo type="min"/>
        <cfvo type="max"/>
        <color theme="0"/>
        <color rgb="FFDF1383"/>
      </colorScale>
    </cfRule>
    <cfRule type="colorScale" priority="638">
      <colorScale>
        <cfvo type="min"/>
        <cfvo type="max"/>
        <color rgb="FFDF1383"/>
        <color theme="0"/>
      </colorScale>
    </cfRule>
    <cfRule type="colorScale" priority="639">
      <colorScale>
        <cfvo type="min"/>
        <cfvo type="max"/>
        <color theme="0"/>
        <color rgb="FFC30D75"/>
      </colorScale>
    </cfRule>
    <cfRule type="colorScale" priority="640">
      <colorScale>
        <cfvo type="min"/>
        <cfvo type="max"/>
        <color rgb="FFC30D75"/>
        <color theme="0"/>
      </colorScale>
    </cfRule>
    <cfRule type="colorScale" priority="641">
      <colorScale>
        <cfvo type="min"/>
        <cfvo type="max"/>
        <color rgb="FFDF1383"/>
        <color theme="0"/>
      </colorScale>
    </cfRule>
    <cfRule type="colorScale" priority="642">
      <colorScale>
        <cfvo type="min"/>
        <cfvo type="max"/>
        <color rgb="FFDF1383"/>
        <color theme="0"/>
      </colorScale>
    </cfRule>
    <cfRule type="colorScale" priority="643">
      <colorScale>
        <cfvo type="min"/>
        <cfvo type="max"/>
        <color rgb="FFC30D75"/>
        <color rgb="FFFFD9FA"/>
      </colorScale>
    </cfRule>
    <cfRule type="colorScale" priority="644">
      <colorScale>
        <cfvo type="min"/>
        <cfvo type="max"/>
        <color rgb="FFDF1383"/>
        <color rgb="FFFBC5E4"/>
      </colorScale>
    </cfRule>
    <cfRule type="colorScale" priority="645">
      <colorScale>
        <cfvo type="min"/>
        <cfvo type="max"/>
        <color rgb="FFFF3399"/>
        <color rgb="FFFFCCFF"/>
      </colorScale>
    </cfRule>
  </conditionalFormatting>
  <conditionalFormatting sqref="AH4:AI16">
    <cfRule type="colorScale" priority="626">
      <colorScale>
        <cfvo type="min"/>
        <cfvo type="max"/>
        <color theme="0"/>
        <color theme="4" tint="-0.249977111117893"/>
      </colorScale>
    </cfRule>
    <cfRule type="colorScale" priority="627">
      <colorScale>
        <cfvo type="min"/>
        <cfvo type="max"/>
        <color rgb="FFDF1383"/>
        <color theme="0"/>
      </colorScale>
    </cfRule>
  </conditionalFormatting>
  <conditionalFormatting sqref="AH17:AI17">
    <cfRule type="colorScale" priority="646">
      <colorScale>
        <cfvo type="min"/>
        <cfvo type="max"/>
        <color theme="0"/>
        <color theme="4" tint="-0.249977111117893"/>
      </colorScale>
    </cfRule>
    <cfRule type="colorScale" priority="647">
      <colorScale>
        <cfvo type="min"/>
        <cfvo type="max"/>
        <color rgb="FFDF1383"/>
        <color theme="0"/>
      </colorScale>
    </cfRule>
  </conditionalFormatting>
  <conditionalFormatting sqref="AI4:AI16">
    <cfRule type="colorScale" priority="630">
      <colorScale>
        <cfvo type="min"/>
        <cfvo type="max"/>
        <color rgb="FFFCFCFF"/>
        <color rgb="FF63BE7B"/>
      </colorScale>
    </cfRule>
    <cfRule type="colorScale" priority="631">
      <colorScale>
        <cfvo type="min"/>
        <cfvo type="max"/>
        <color theme="0"/>
        <color theme="4"/>
      </colorScale>
    </cfRule>
    <cfRule type="colorScale" priority="632">
      <colorScale>
        <cfvo type="min"/>
        <cfvo type="max"/>
        <color theme="0"/>
        <color rgb="FFDF1383"/>
      </colorScale>
    </cfRule>
    <cfRule type="colorScale" priority="633">
      <colorScale>
        <cfvo type="min"/>
        <cfvo type="max"/>
        <color theme="0"/>
        <color rgb="FFC30D75"/>
      </colorScale>
    </cfRule>
    <cfRule type="colorScale" priority="634">
      <colorScale>
        <cfvo type="min"/>
        <cfvo type="max"/>
        <color rgb="FFC30D75"/>
        <color theme="0"/>
      </colorScale>
    </cfRule>
  </conditionalFormatting>
  <conditionalFormatting sqref="AI4:AI17">
    <cfRule type="colorScale" priority="1">
      <colorScale>
        <cfvo type="min"/>
        <cfvo type="max"/>
        <color rgb="FFFCFCFF"/>
        <color rgb="FF63BE7B"/>
      </colorScale>
    </cfRule>
  </conditionalFormatting>
  <conditionalFormatting sqref="AI17">
    <cfRule type="colorScale" priority="648">
      <colorScale>
        <cfvo type="min"/>
        <cfvo type="max"/>
        <color rgb="FFFCFCFF"/>
        <color rgb="FF63BE7B"/>
      </colorScale>
    </cfRule>
    <cfRule type="colorScale" priority="649">
      <colorScale>
        <cfvo type="min"/>
        <cfvo type="max"/>
        <color theme="0"/>
        <color theme="4"/>
      </colorScale>
    </cfRule>
    <cfRule type="colorScale" priority="650">
      <colorScale>
        <cfvo type="min"/>
        <cfvo type="max"/>
        <color theme="0"/>
        <color rgb="FFDF1383"/>
      </colorScale>
    </cfRule>
    <cfRule type="colorScale" priority="651">
      <colorScale>
        <cfvo type="min"/>
        <cfvo type="max"/>
        <color theme="0"/>
        <color rgb="FFC30D75"/>
      </colorScale>
    </cfRule>
    <cfRule type="colorScale" priority="652">
      <colorScale>
        <cfvo type="min"/>
        <cfvo type="max"/>
        <color rgb="FFC30D75"/>
        <color theme="0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ROC analýza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2026-04-06T18:45:32Z</dcterms:created>
  <dcterms:modified xsi:type="dcterms:W3CDTF">2026-04-06T19:15:46Z</dcterms:modified>
</cp:coreProperties>
</file>