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1_{81647500-ABA0-4936-8C2B-91306C73B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chart.v1.0" hidden="1">Sheet1!$B$1</definedName>
    <definedName name="_xlchart.v1.1" hidden="1">Sheet1!$B$2:$B$150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Q69" i="1"/>
  <c r="P69" i="1"/>
  <c r="O69" i="1"/>
  <c r="N69" i="1"/>
  <c r="M69" i="1"/>
  <c r="L69" i="1"/>
  <c r="K69" i="1"/>
  <c r="J69" i="1"/>
  <c r="I69" i="1"/>
  <c r="H69" i="1"/>
  <c r="G69" i="1"/>
  <c r="Q68" i="1"/>
  <c r="P68" i="1"/>
  <c r="O68" i="1"/>
  <c r="N68" i="1"/>
  <c r="M68" i="1"/>
  <c r="L68" i="1"/>
  <c r="K68" i="1"/>
  <c r="J68" i="1"/>
  <c r="I68" i="1"/>
  <c r="H68" i="1"/>
  <c r="G68" i="1"/>
  <c r="Q67" i="1"/>
  <c r="P67" i="1"/>
  <c r="O67" i="1"/>
  <c r="N67" i="1"/>
  <c r="M67" i="1"/>
  <c r="L67" i="1"/>
  <c r="K67" i="1"/>
  <c r="J67" i="1"/>
  <c r="I67" i="1"/>
  <c r="H67" i="1"/>
  <c r="G67" i="1"/>
  <c r="Q66" i="1"/>
  <c r="P66" i="1"/>
  <c r="O66" i="1"/>
  <c r="N66" i="1"/>
  <c r="M66" i="1"/>
  <c r="L66" i="1"/>
  <c r="K66" i="1"/>
  <c r="J66" i="1"/>
  <c r="I66" i="1"/>
  <c r="H66" i="1"/>
  <c r="G66" i="1"/>
  <c r="Q65" i="1"/>
  <c r="P65" i="1"/>
  <c r="O65" i="1"/>
  <c r="N65" i="1"/>
  <c r="M65" i="1"/>
  <c r="L65" i="1"/>
  <c r="K65" i="1"/>
  <c r="J65" i="1"/>
  <c r="I65" i="1"/>
  <c r="H65" i="1"/>
  <c r="G65" i="1"/>
  <c r="Q64" i="1"/>
  <c r="P64" i="1"/>
  <c r="O64" i="1"/>
  <c r="N64" i="1"/>
  <c r="M64" i="1"/>
  <c r="L64" i="1"/>
  <c r="K64" i="1"/>
  <c r="J64" i="1"/>
  <c r="I64" i="1"/>
  <c r="H64" i="1"/>
  <c r="G64" i="1"/>
  <c r="Q63" i="1"/>
  <c r="P63" i="1"/>
  <c r="O63" i="1"/>
  <c r="N63" i="1"/>
  <c r="M63" i="1"/>
  <c r="L63" i="1"/>
  <c r="K63" i="1"/>
  <c r="J63" i="1"/>
  <c r="I63" i="1"/>
  <c r="H63" i="1"/>
  <c r="G63" i="1"/>
  <c r="Q62" i="1"/>
  <c r="P62" i="1"/>
  <c r="O62" i="1"/>
  <c r="N62" i="1"/>
  <c r="M62" i="1"/>
  <c r="L62" i="1"/>
  <c r="K62" i="1"/>
  <c r="J62" i="1"/>
  <c r="I62" i="1"/>
  <c r="H62" i="1"/>
  <c r="G62" i="1"/>
  <c r="Q61" i="1"/>
  <c r="P61" i="1"/>
  <c r="O61" i="1"/>
  <c r="N61" i="1"/>
  <c r="M61" i="1"/>
  <c r="L61" i="1"/>
  <c r="K61" i="1"/>
  <c r="J61" i="1"/>
  <c r="I61" i="1"/>
  <c r="H61" i="1"/>
  <c r="G61" i="1"/>
  <c r="Q60" i="1"/>
  <c r="P60" i="1"/>
  <c r="O60" i="1"/>
  <c r="N60" i="1"/>
  <c r="M60" i="1"/>
  <c r="L60" i="1"/>
  <c r="K60" i="1"/>
  <c r="J60" i="1"/>
  <c r="I60" i="1"/>
  <c r="H60" i="1"/>
  <c r="G60" i="1"/>
  <c r="Q59" i="1"/>
  <c r="P59" i="1"/>
  <c r="O59" i="1"/>
  <c r="N59" i="1"/>
  <c r="M59" i="1"/>
  <c r="L59" i="1"/>
  <c r="K59" i="1"/>
  <c r="J59" i="1"/>
  <c r="I59" i="1"/>
  <c r="H59" i="1"/>
  <c r="G59" i="1"/>
  <c r="Q58" i="1"/>
  <c r="P58" i="1"/>
  <c r="O58" i="1"/>
  <c r="N58" i="1"/>
  <c r="M58" i="1"/>
  <c r="L58" i="1"/>
  <c r="K58" i="1"/>
  <c r="J58" i="1"/>
  <c r="I58" i="1"/>
  <c r="H58" i="1"/>
  <c r="G58" i="1"/>
  <c r="Q57" i="1"/>
  <c r="P57" i="1"/>
  <c r="O57" i="1"/>
  <c r="N57" i="1"/>
  <c r="M57" i="1"/>
  <c r="L57" i="1"/>
  <c r="K57" i="1"/>
  <c r="J57" i="1"/>
  <c r="I57" i="1"/>
  <c r="H57" i="1"/>
  <c r="G57" i="1"/>
  <c r="Q56" i="1"/>
  <c r="P56" i="1"/>
  <c r="O56" i="1"/>
  <c r="N56" i="1"/>
  <c r="M56" i="1"/>
  <c r="L56" i="1"/>
  <c r="K56" i="1"/>
  <c r="J56" i="1"/>
  <c r="I56" i="1"/>
  <c r="H56" i="1"/>
  <c r="G56" i="1"/>
  <c r="Q55" i="1"/>
  <c r="P55" i="1"/>
  <c r="O55" i="1"/>
  <c r="N55" i="1"/>
  <c r="M55" i="1"/>
  <c r="L55" i="1"/>
  <c r="K55" i="1"/>
  <c r="J55" i="1"/>
  <c r="I55" i="1"/>
  <c r="H55" i="1"/>
  <c r="G55" i="1"/>
  <c r="Q54" i="1"/>
  <c r="P54" i="1"/>
  <c r="O54" i="1"/>
  <c r="N54" i="1"/>
  <c r="M54" i="1"/>
  <c r="L54" i="1"/>
  <c r="K54" i="1"/>
  <c r="J54" i="1"/>
  <c r="I54" i="1"/>
  <c r="H54" i="1"/>
  <c r="G54" i="1"/>
  <c r="Q53" i="1"/>
  <c r="P53" i="1"/>
  <c r="O53" i="1"/>
  <c r="N53" i="1"/>
  <c r="M53" i="1"/>
  <c r="L53" i="1"/>
  <c r="K53" i="1"/>
  <c r="J53" i="1"/>
  <c r="I53" i="1"/>
  <c r="H53" i="1"/>
  <c r="G53" i="1"/>
  <c r="Q52" i="1"/>
  <c r="P52" i="1"/>
  <c r="O52" i="1"/>
  <c r="N52" i="1"/>
  <c r="M52" i="1"/>
  <c r="L52" i="1"/>
  <c r="K52" i="1"/>
  <c r="J52" i="1"/>
  <c r="I52" i="1"/>
  <c r="H52" i="1"/>
  <c r="G52" i="1"/>
  <c r="Q51" i="1"/>
  <c r="P51" i="1"/>
  <c r="O51" i="1"/>
  <c r="N51" i="1"/>
  <c r="M51" i="1"/>
  <c r="L51" i="1"/>
  <c r="K51" i="1"/>
  <c r="J51" i="1"/>
  <c r="I51" i="1"/>
  <c r="H51" i="1"/>
  <c r="G51" i="1"/>
  <c r="Q50" i="1"/>
  <c r="P50" i="1"/>
  <c r="O50" i="1"/>
  <c r="N50" i="1"/>
  <c r="M50" i="1"/>
  <c r="L50" i="1"/>
  <c r="K50" i="1"/>
  <c r="J50" i="1"/>
  <c r="I50" i="1"/>
  <c r="H50" i="1"/>
  <c r="G50" i="1"/>
  <c r="Q49" i="1"/>
  <c r="P49" i="1"/>
  <c r="O49" i="1"/>
  <c r="N49" i="1"/>
  <c r="M49" i="1"/>
  <c r="L49" i="1"/>
  <c r="K49" i="1"/>
  <c r="J49" i="1"/>
  <c r="I49" i="1"/>
  <c r="H49" i="1"/>
  <c r="G49" i="1"/>
  <c r="Q48" i="1"/>
  <c r="P48" i="1"/>
  <c r="O48" i="1"/>
  <c r="N48" i="1"/>
  <c r="M48" i="1"/>
  <c r="L48" i="1"/>
  <c r="K48" i="1"/>
  <c r="J48" i="1"/>
  <c r="I48" i="1"/>
  <c r="H48" i="1"/>
  <c r="G48" i="1"/>
  <c r="Q47" i="1"/>
  <c r="P47" i="1"/>
  <c r="O47" i="1"/>
  <c r="N47" i="1"/>
  <c r="M47" i="1"/>
  <c r="L47" i="1"/>
  <c r="K47" i="1"/>
  <c r="J47" i="1"/>
  <c r="I47" i="1"/>
  <c r="H47" i="1"/>
  <c r="G47" i="1"/>
  <c r="Q46" i="1"/>
  <c r="P46" i="1"/>
  <c r="O46" i="1"/>
  <c r="N46" i="1"/>
  <c r="M46" i="1"/>
  <c r="L46" i="1"/>
  <c r="K46" i="1"/>
  <c r="J46" i="1"/>
  <c r="I46" i="1"/>
  <c r="H46" i="1"/>
  <c r="G46" i="1"/>
  <c r="Q45" i="1"/>
  <c r="P45" i="1"/>
  <c r="O45" i="1"/>
  <c r="N45" i="1"/>
  <c r="M45" i="1"/>
  <c r="L45" i="1"/>
  <c r="K45" i="1"/>
  <c r="J45" i="1"/>
  <c r="I45" i="1"/>
  <c r="H45" i="1"/>
  <c r="G45" i="1"/>
  <c r="Q44" i="1"/>
  <c r="P44" i="1"/>
  <c r="O44" i="1"/>
  <c r="N44" i="1"/>
  <c r="M44" i="1"/>
  <c r="L44" i="1"/>
  <c r="K44" i="1"/>
  <c r="J44" i="1"/>
  <c r="I44" i="1"/>
  <c r="H44" i="1"/>
  <c r="G44" i="1"/>
  <c r="Q43" i="1"/>
  <c r="P43" i="1"/>
  <c r="O43" i="1"/>
  <c r="N43" i="1"/>
  <c r="M43" i="1"/>
  <c r="L43" i="1"/>
  <c r="K43" i="1"/>
  <c r="J43" i="1"/>
  <c r="I43" i="1"/>
  <c r="H43" i="1"/>
  <c r="G43" i="1"/>
  <c r="Q42" i="1"/>
  <c r="P42" i="1"/>
  <c r="O42" i="1"/>
  <c r="N42" i="1"/>
  <c r="M42" i="1"/>
  <c r="L42" i="1"/>
  <c r="K42" i="1"/>
  <c r="J42" i="1"/>
  <c r="I42" i="1"/>
  <c r="H42" i="1"/>
  <c r="G42" i="1"/>
  <c r="Q41" i="1"/>
  <c r="P41" i="1"/>
  <c r="O41" i="1"/>
  <c r="N41" i="1"/>
  <c r="M41" i="1"/>
  <c r="L41" i="1"/>
  <c r="K41" i="1"/>
  <c r="J41" i="1"/>
  <c r="I41" i="1"/>
  <c r="H41" i="1"/>
  <c r="G41" i="1"/>
  <c r="Q40" i="1"/>
  <c r="P40" i="1"/>
  <c r="O40" i="1"/>
  <c r="N40" i="1"/>
  <c r="M40" i="1"/>
  <c r="L40" i="1"/>
  <c r="K40" i="1"/>
  <c r="J40" i="1"/>
  <c r="I40" i="1"/>
  <c r="H40" i="1"/>
  <c r="G40" i="1"/>
  <c r="Q39" i="1"/>
  <c r="P39" i="1"/>
  <c r="O39" i="1"/>
  <c r="N39" i="1"/>
  <c r="M39" i="1"/>
  <c r="L39" i="1"/>
  <c r="K39" i="1"/>
  <c r="J39" i="1"/>
  <c r="I39" i="1"/>
  <c r="H39" i="1"/>
  <c r="G39" i="1"/>
  <c r="Q38" i="1"/>
  <c r="P38" i="1"/>
  <c r="O38" i="1"/>
  <c r="N38" i="1"/>
  <c r="M38" i="1"/>
  <c r="L38" i="1"/>
  <c r="K38" i="1"/>
  <c r="J38" i="1"/>
  <c r="I38" i="1"/>
  <c r="H38" i="1"/>
  <c r="G38" i="1"/>
  <c r="Q37" i="1"/>
  <c r="P37" i="1"/>
  <c r="O37" i="1"/>
  <c r="N37" i="1"/>
  <c r="M37" i="1"/>
  <c r="L37" i="1"/>
  <c r="K37" i="1"/>
  <c r="J37" i="1"/>
  <c r="I37" i="1"/>
  <c r="H37" i="1"/>
  <c r="G37" i="1"/>
  <c r="Q36" i="1"/>
  <c r="P36" i="1"/>
  <c r="O36" i="1"/>
  <c r="N36" i="1"/>
  <c r="M36" i="1"/>
  <c r="L36" i="1"/>
  <c r="K36" i="1"/>
  <c r="J36" i="1"/>
  <c r="I36" i="1"/>
  <c r="H36" i="1"/>
  <c r="G36" i="1"/>
  <c r="Q35" i="1"/>
  <c r="P35" i="1"/>
  <c r="O35" i="1"/>
  <c r="N35" i="1"/>
  <c r="M35" i="1"/>
  <c r="L35" i="1"/>
  <c r="K35" i="1"/>
  <c r="J35" i="1"/>
  <c r="I35" i="1"/>
  <c r="H35" i="1"/>
  <c r="G35" i="1"/>
  <c r="Q34" i="1"/>
  <c r="P34" i="1"/>
  <c r="O34" i="1"/>
  <c r="N34" i="1"/>
  <c r="M34" i="1"/>
  <c r="L34" i="1"/>
  <c r="K34" i="1"/>
  <c r="J34" i="1"/>
  <c r="I34" i="1"/>
  <c r="H34" i="1"/>
  <c r="G34" i="1"/>
  <c r="Q33" i="1"/>
  <c r="P33" i="1"/>
  <c r="O33" i="1"/>
  <c r="N33" i="1"/>
  <c r="M33" i="1"/>
  <c r="L33" i="1"/>
  <c r="K33" i="1"/>
  <c r="J33" i="1"/>
  <c r="I33" i="1"/>
  <c r="H33" i="1"/>
  <c r="G33" i="1"/>
  <c r="Q32" i="1"/>
  <c r="P32" i="1"/>
  <c r="O32" i="1"/>
  <c r="N32" i="1"/>
  <c r="M32" i="1"/>
  <c r="L32" i="1"/>
  <c r="K32" i="1"/>
  <c r="J32" i="1"/>
  <c r="I32" i="1"/>
  <c r="H32" i="1"/>
  <c r="G32" i="1"/>
  <c r="Q31" i="1"/>
  <c r="P31" i="1"/>
  <c r="O31" i="1"/>
  <c r="N31" i="1"/>
  <c r="M31" i="1"/>
  <c r="L31" i="1"/>
  <c r="K31" i="1"/>
  <c r="J31" i="1"/>
  <c r="I31" i="1"/>
  <c r="H31" i="1"/>
  <c r="G31" i="1"/>
  <c r="Q30" i="1"/>
  <c r="P30" i="1"/>
  <c r="O30" i="1"/>
  <c r="N30" i="1"/>
  <c r="M30" i="1"/>
  <c r="L30" i="1"/>
  <c r="K30" i="1"/>
  <c r="J30" i="1"/>
  <c r="I30" i="1"/>
  <c r="H30" i="1"/>
  <c r="G30" i="1"/>
  <c r="Q29" i="1"/>
  <c r="P29" i="1"/>
  <c r="O29" i="1"/>
  <c r="N29" i="1"/>
  <c r="M29" i="1"/>
  <c r="L29" i="1"/>
  <c r="K29" i="1"/>
  <c r="J29" i="1"/>
  <c r="I29" i="1"/>
  <c r="H29" i="1"/>
  <c r="G29" i="1"/>
  <c r="Q28" i="1"/>
  <c r="P28" i="1"/>
  <c r="O28" i="1"/>
  <c r="N28" i="1"/>
  <c r="M28" i="1"/>
  <c r="L28" i="1"/>
  <c r="K28" i="1"/>
  <c r="J28" i="1"/>
  <c r="I28" i="1"/>
  <c r="H28" i="1"/>
  <c r="G28" i="1"/>
  <c r="Q27" i="1"/>
  <c r="P27" i="1"/>
  <c r="O27" i="1"/>
  <c r="N27" i="1"/>
  <c r="M27" i="1"/>
  <c r="L27" i="1"/>
  <c r="K27" i="1"/>
  <c r="J27" i="1"/>
  <c r="I27" i="1"/>
  <c r="H27" i="1"/>
  <c r="G27" i="1"/>
  <c r="Q26" i="1"/>
  <c r="P26" i="1"/>
  <c r="O26" i="1"/>
  <c r="N26" i="1"/>
  <c r="M26" i="1"/>
  <c r="L26" i="1"/>
  <c r="K26" i="1"/>
  <c r="J26" i="1"/>
  <c r="I26" i="1"/>
  <c r="H26" i="1"/>
  <c r="G26" i="1"/>
  <c r="Q25" i="1"/>
  <c r="P25" i="1"/>
  <c r="O25" i="1"/>
  <c r="N25" i="1"/>
  <c r="M25" i="1"/>
  <c r="L25" i="1"/>
  <c r="K25" i="1"/>
  <c r="J25" i="1"/>
  <c r="I25" i="1"/>
  <c r="H25" i="1"/>
  <c r="G25" i="1"/>
  <c r="Q24" i="1"/>
  <c r="P24" i="1"/>
  <c r="O24" i="1"/>
  <c r="N24" i="1"/>
  <c r="M24" i="1"/>
  <c r="L24" i="1"/>
  <c r="K24" i="1"/>
  <c r="J24" i="1"/>
  <c r="I24" i="1"/>
  <c r="H24" i="1"/>
  <c r="G24" i="1"/>
  <c r="Q23" i="1"/>
  <c r="P23" i="1"/>
  <c r="O23" i="1"/>
  <c r="N23" i="1"/>
  <c r="M23" i="1"/>
  <c r="L23" i="1"/>
  <c r="K23" i="1"/>
  <c r="J23" i="1"/>
  <c r="I23" i="1"/>
  <c r="H23" i="1"/>
  <c r="G23" i="1"/>
  <c r="Q22" i="1"/>
  <c r="P22" i="1"/>
  <c r="O22" i="1"/>
  <c r="N22" i="1"/>
  <c r="M22" i="1"/>
  <c r="L22" i="1"/>
  <c r="K22" i="1"/>
  <c r="J22" i="1"/>
  <c r="I22" i="1"/>
  <c r="H22" i="1"/>
  <c r="G22" i="1"/>
  <c r="Q21" i="1"/>
  <c r="P21" i="1"/>
  <c r="O21" i="1"/>
  <c r="N21" i="1"/>
  <c r="M21" i="1"/>
  <c r="L21" i="1"/>
  <c r="K21" i="1"/>
  <c r="J21" i="1"/>
  <c r="I21" i="1"/>
  <c r="H21" i="1"/>
  <c r="G21" i="1"/>
  <c r="Q20" i="1"/>
  <c r="P20" i="1"/>
  <c r="O20" i="1"/>
  <c r="N20" i="1"/>
  <c r="M20" i="1"/>
  <c r="L20" i="1"/>
  <c r="K20" i="1"/>
  <c r="J20" i="1"/>
  <c r="I20" i="1"/>
  <c r="H20" i="1"/>
  <c r="G20" i="1"/>
  <c r="Q19" i="1"/>
  <c r="P19" i="1"/>
  <c r="O19" i="1"/>
  <c r="N19" i="1"/>
  <c r="M19" i="1"/>
  <c r="L19" i="1"/>
  <c r="K19" i="1"/>
  <c r="J19" i="1"/>
  <c r="I19" i="1"/>
  <c r="H19" i="1"/>
  <c r="G19" i="1"/>
  <c r="Q18" i="1"/>
  <c r="P18" i="1"/>
  <c r="O18" i="1"/>
  <c r="N18" i="1"/>
  <c r="M18" i="1"/>
  <c r="L18" i="1"/>
  <c r="K18" i="1"/>
  <c r="J18" i="1"/>
  <c r="I18" i="1"/>
  <c r="H18" i="1"/>
  <c r="G18" i="1"/>
  <c r="Q17" i="1"/>
  <c r="P17" i="1"/>
  <c r="O17" i="1"/>
  <c r="N17" i="1"/>
  <c r="M17" i="1"/>
  <c r="L17" i="1"/>
  <c r="K17" i="1"/>
  <c r="J17" i="1"/>
  <c r="I17" i="1"/>
  <c r="H17" i="1"/>
  <c r="G17" i="1"/>
  <c r="Q16" i="1"/>
  <c r="P16" i="1"/>
  <c r="O16" i="1"/>
  <c r="N16" i="1"/>
  <c r="M16" i="1"/>
  <c r="L16" i="1"/>
  <c r="K16" i="1"/>
  <c r="J16" i="1"/>
  <c r="I16" i="1"/>
  <c r="H16" i="1"/>
  <c r="G16" i="1"/>
  <c r="Q15" i="1"/>
  <c r="P15" i="1"/>
  <c r="O15" i="1"/>
  <c r="N15" i="1"/>
  <c r="M15" i="1"/>
  <c r="L15" i="1"/>
  <c r="K15" i="1"/>
  <c r="J15" i="1"/>
  <c r="I15" i="1"/>
  <c r="H15" i="1"/>
  <c r="G15" i="1"/>
  <c r="Q14" i="1"/>
  <c r="P14" i="1"/>
  <c r="O14" i="1"/>
  <c r="N14" i="1"/>
  <c r="M14" i="1"/>
  <c r="L14" i="1"/>
  <c r="K14" i="1"/>
  <c r="J14" i="1"/>
  <c r="I14" i="1"/>
  <c r="H14" i="1"/>
  <c r="G14" i="1"/>
  <c r="Q13" i="1"/>
  <c r="P13" i="1"/>
  <c r="O13" i="1"/>
  <c r="N13" i="1"/>
  <c r="M13" i="1"/>
  <c r="L13" i="1"/>
  <c r="K13" i="1"/>
  <c r="J13" i="1"/>
  <c r="I13" i="1"/>
  <c r="H13" i="1"/>
  <c r="G13" i="1"/>
  <c r="Q12" i="1"/>
  <c r="P12" i="1"/>
  <c r="O12" i="1"/>
  <c r="N12" i="1"/>
  <c r="M12" i="1"/>
  <c r="L12" i="1"/>
  <c r="K12" i="1"/>
  <c r="J12" i="1"/>
  <c r="I12" i="1"/>
  <c r="H12" i="1"/>
  <c r="G12" i="1"/>
  <c r="Q11" i="1"/>
  <c r="P11" i="1"/>
  <c r="O11" i="1"/>
  <c r="N11" i="1"/>
  <c r="M11" i="1"/>
  <c r="L11" i="1"/>
  <c r="K11" i="1"/>
  <c r="J11" i="1"/>
  <c r="I11" i="1"/>
  <c r="H11" i="1"/>
  <c r="G11" i="1"/>
  <c r="H7" i="1"/>
  <c r="G7" i="1"/>
  <c r="H6" i="1"/>
  <c r="G6" i="1"/>
  <c r="M4" i="1"/>
  <c r="N3" i="1"/>
  <c r="M3" i="1"/>
  <c r="U2" i="1"/>
</calcChain>
</file>

<file path=xl/sharedStrings.xml><?xml version="1.0" encoding="utf-8"?>
<sst xmlns="http://schemas.openxmlformats.org/spreadsheetml/2006/main" count="28" uniqueCount="27">
  <si>
    <t>skutečný stav</t>
  </si>
  <si>
    <t>ANO</t>
  </si>
  <si>
    <t>NE</t>
  </si>
  <si>
    <t>Test</t>
  </si>
  <si>
    <t>Pozitivní</t>
  </si>
  <si>
    <t>negativní</t>
  </si>
  <si>
    <t>TP</t>
  </si>
  <si>
    <t>FP</t>
  </si>
  <si>
    <t>TN</t>
  </si>
  <si>
    <t>FN</t>
  </si>
  <si>
    <t>Cut off</t>
  </si>
  <si>
    <t>senzitivita</t>
  </si>
  <si>
    <t>specificita</t>
  </si>
  <si>
    <t>1-senzitivita</t>
  </si>
  <si>
    <t>1-specificita</t>
  </si>
  <si>
    <t>FPR</t>
  </si>
  <si>
    <t>J</t>
  </si>
  <si>
    <t>prevalence</t>
  </si>
  <si>
    <t>Q</t>
  </si>
  <si>
    <t>I</t>
  </si>
  <si>
    <t>Test_altruismus</t>
  </si>
  <si>
    <t>Věřící</t>
  </si>
  <si>
    <t>Respondenti</t>
  </si>
  <si>
    <t>AUC</t>
  </si>
  <si>
    <t>U</t>
  </si>
  <si>
    <t>N1</t>
  </si>
  <si>
    <t>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</si>
</sst>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 vertical="top"/>
    </xf>
    <xf numFmtId="0" fontId="0" fillId="2" borderId="2" xfId="0" applyFill="1" applyBorder="1"/>
    <xf numFmtId="0" fontId="0" fillId="0" borderId="2" xfId="0" applyBorder="1"/>
    <xf numFmtId="0" fontId="1" fillId="0" borderId="0" xfId="0" applyFont="1"/>
    <xf numFmtId="9" fontId="1" fillId="0" borderId="0" xfId="1" applyFont="1"/>
    <xf numFmtId="9" fontId="1" fillId="0" borderId="0" xfId="0" applyNumberFormat="1" applyFont="1"/>
    <xf numFmtId="2" fontId="1" fillId="0" borderId="0" xfId="0" applyNumberFormat="1" applyFont="1"/>
    <xf numFmtId="10" fontId="0" fillId="0" borderId="0" xfId="0" applyNumberFormat="1"/>
    <xf numFmtId="10" fontId="1" fillId="0" borderId="0" xfId="0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 cmpd="sng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flat" cmpd="sng">
                <a:solidFill>
                  <a:schemeClr val="accent1"/>
                </a:solidFill>
              </a:ln>
              <a:effectLst/>
            </c:spPr>
          </c:marker>
          <c:xVal>
            <c:numRef>
              <c:f>Sheet1!$N$11:$N$79</c:f>
              <c:numCache>
                <c:formatCode>0%</c:formatCode>
                <c:ptCount val="69"/>
                <c:pt idx="0">
                  <c:v>1</c:v>
                </c:pt>
                <c:pt idx="1">
                  <c:v>0.97916666666666663</c:v>
                </c:pt>
                <c:pt idx="2">
                  <c:v>0.95918367346938771</c:v>
                </c:pt>
                <c:pt idx="3">
                  <c:v>0.95833333333333337</c:v>
                </c:pt>
                <c:pt idx="4">
                  <c:v>0.9</c:v>
                </c:pt>
                <c:pt idx="5">
                  <c:v>0.86538461538461542</c:v>
                </c:pt>
                <c:pt idx="6">
                  <c:v>0.84615384615384615</c:v>
                </c:pt>
                <c:pt idx="7">
                  <c:v>0.84313725490196079</c:v>
                </c:pt>
                <c:pt idx="8">
                  <c:v>0.79629629629629628</c:v>
                </c:pt>
                <c:pt idx="9">
                  <c:v>0.76785714285714279</c:v>
                </c:pt>
                <c:pt idx="10">
                  <c:v>0.75438596491228072</c:v>
                </c:pt>
                <c:pt idx="11">
                  <c:v>0.74137931034482762</c:v>
                </c:pt>
                <c:pt idx="12">
                  <c:v>0.7</c:v>
                </c:pt>
                <c:pt idx="13">
                  <c:v>0.67741935483870974</c:v>
                </c:pt>
                <c:pt idx="14">
                  <c:v>0.66666666666666674</c:v>
                </c:pt>
                <c:pt idx="15">
                  <c:v>0.58333333333333326</c:v>
                </c:pt>
                <c:pt idx="16">
                  <c:v>0.53164556962025311</c:v>
                </c:pt>
                <c:pt idx="17">
                  <c:v>0.50602409638554224</c:v>
                </c:pt>
                <c:pt idx="18">
                  <c:v>0.48837209302325579</c:v>
                </c:pt>
                <c:pt idx="19">
                  <c:v>0.4719101123595506</c:v>
                </c:pt>
                <c:pt idx="20">
                  <c:v>0.46666666666666667</c:v>
                </c:pt>
                <c:pt idx="21">
                  <c:v>0.44210526315789478</c:v>
                </c:pt>
                <c:pt idx="22">
                  <c:v>0.4329896907216495</c:v>
                </c:pt>
                <c:pt idx="23">
                  <c:v>0.41414141414141414</c:v>
                </c:pt>
                <c:pt idx="24">
                  <c:v>0.4</c:v>
                </c:pt>
                <c:pt idx="25">
                  <c:v>0.37735849056603776</c:v>
                </c:pt>
                <c:pt idx="26">
                  <c:v>0.36363636363636365</c:v>
                </c:pt>
                <c:pt idx="27">
                  <c:v>0.35087719298245612</c:v>
                </c:pt>
                <c:pt idx="28">
                  <c:v>0.33333333333333337</c:v>
                </c:pt>
                <c:pt idx="29">
                  <c:v>0.31932773109243695</c:v>
                </c:pt>
                <c:pt idx="30">
                  <c:v>0.30578512396694213</c:v>
                </c:pt>
                <c:pt idx="31">
                  <c:v>0.29268292682926833</c:v>
                </c:pt>
                <c:pt idx="32">
                  <c:v>0.28346456692913391</c:v>
                </c:pt>
                <c:pt idx="33">
                  <c:v>0.27692307692307694</c:v>
                </c:pt>
                <c:pt idx="34">
                  <c:v>0.25196850393700787</c:v>
                </c:pt>
                <c:pt idx="35">
                  <c:v>0.2421875</c:v>
                </c:pt>
                <c:pt idx="36">
                  <c:v>0.21875</c:v>
                </c:pt>
                <c:pt idx="37">
                  <c:v>0.2109375</c:v>
                </c:pt>
                <c:pt idx="38">
                  <c:v>0.19199999999999995</c:v>
                </c:pt>
                <c:pt idx="39">
                  <c:v>0.18548387096774188</c:v>
                </c:pt>
                <c:pt idx="40">
                  <c:v>0.18400000000000005</c:v>
                </c:pt>
                <c:pt idx="41">
                  <c:v>0.16393442622950816</c:v>
                </c:pt>
                <c:pt idx="42">
                  <c:v>0.15000000000000002</c:v>
                </c:pt>
                <c:pt idx="43">
                  <c:v>0.1428571428571429</c:v>
                </c:pt>
                <c:pt idx="44">
                  <c:v>0.13559322033898302</c:v>
                </c:pt>
                <c:pt idx="45">
                  <c:v>0.11304347826086958</c:v>
                </c:pt>
                <c:pt idx="46">
                  <c:v>0.10526315789473684</c:v>
                </c:pt>
                <c:pt idx="47">
                  <c:v>9.7345132743362872E-2</c:v>
                </c:pt>
                <c:pt idx="48">
                  <c:v>8.9285714285714302E-2</c:v>
                </c:pt>
                <c:pt idx="49">
                  <c:v>8.108108108108103E-2</c:v>
                </c:pt>
                <c:pt idx="50">
                  <c:v>7.2727272727272751E-2</c:v>
                </c:pt>
                <c:pt idx="51">
                  <c:v>6.422018348623848E-2</c:v>
                </c:pt>
                <c:pt idx="52">
                  <c:v>5.555555555555558E-2</c:v>
                </c:pt>
                <c:pt idx="53">
                  <c:v>4.6728971962616828E-2</c:v>
                </c:pt>
                <c:pt idx="54">
                  <c:v>3.7735849056603765E-2</c:v>
                </c:pt>
                <c:pt idx="55">
                  <c:v>2.8571428571428581E-2</c:v>
                </c:pt>
                <c:pt idx="56">
                  <c:v>1.9230769230769273E-2</c:v>
                </c:pt>
                <c:pt idx="57">
                  <c:v>9.7087378640776656E-3</c:v>
                </c:pt>
                <c:pt idx="58">
                  <c:v>0</c:v>
                </c:pt>
              </c:numCache>
            </c:numRef>
          </c:xVal>
          <c:yVal>
            <c:numRef>
              <c:f>Sheet1!$K$11:$K$79</c:f>
              <c:numCache>
                <c:formatCode>0%</c:formatCode>
                <c:ptCount val="6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0.97872340425531912</c:v>
                </c:pt>
                <c:pt idx="4">
                  <c:v>0.95744680851063835</c:v>
                </c:pt>
                <c:pt idx="5">
                  <c:v>0.95744680851063835</c:v>
                </c:pt>
                <c:pt idx="6">
                  <c:v>0.93617021276595747</c:v>
                </c:pt>
                <c:pt idx="7">
                  <c:v>0.91489361702127658</c:v>
                </c:pt>
                <c:pt idx="8">
                  <c:v>0.91489361702127658</c:v>
                </c:pt>
                <c:pt idx="9">
                  <c:v>0.91489361702127658</c:v>
                </c:pt>
                <c:pt idx="10">
                  <c:v>0.91489361702127658</c:v>
                </c:pt>
                <c:pt idx="11">
                  <c:v>0.91489361702127658</c:v>
                </c:pt>
                <c:pt idx="12">
                  <c:v>0.8936170212765957</c:v>
                </c:pt>
                <c:pt idx="13">
                  <c:v>0.8936170212765957</c:v>
                </c:pt>
                <c:pt idx="14">
                  <c:v>0.8936170212765957</c:v>
                </c:pt>
                <c:pt idx="15">
                  <c:v>0.8936170212765957</c:v>
                </c:pt>
                <c:pt idx="16">
                  <c:v>0.8936170212765957</c:v>
                </c:pt>
                <c:pt idx="17">
                  <c:v>0.8936170212765957</c:v>
                </c:pt>
                <c:pt idx="18">
                  <c:v>0.8936170212765957</c:v>
                </c:pt>
                <c:pt idx="19">
                  <c:v>0.8936170212765957</c:v>
                </c:pt>
                <c:pt idx="20">
                  <c:v>0.8936170212765957</c:v>
                </c:pt>
                <c:pt idx="21">
                  <c:v>0.8936170212765957</c:v>
                </c:pt>
                <c:pt idx="22">
                  <c:v>0.8936170212765957</c:v>
                </c:pt>
                <c:pt idx="23">
                  <c:v>0.87234042553191493</c:v>
                </c:pt>
                <c:pt idx="24">
                  <c:v>0.85106382978723405</c:v>
                </c:pt>
                <c:pt idx="25">
                  <c:v>0.85106382978723405</c:v>
                </c:pt>
                <c:pt idx="26">
                  <c:v>0.85106382978723405</c:v>
                </c:pt>
                <c:pt idx="27">
                  <c:v>0.85106382978723405</c:v>
                </c:pt>
                <c:pt idx="28">
                  <c:v>0.82978723404255317</c:v>
                </c:pt>
                <c:pt idx="29">
                  <c:v>0.80851063829787229</c:v>
                </c:pt>
                <c:pt idx="30">
                  <c:v>0.78723404255319152</c:v>
                </c:pt>
                <c:pt idx="31">
                  <c:v>0.76595744680851063</c:v>
                </c:pt>
                <c:pt idx="32">
                  <c:v>0.76595744680851063</c:v>
                </c:pt>
                <c:pt idx="33">
                  <c:v>0.76595744680851063</c:v>
                </c:pt>
                <c:pt idx="34">
                  <c:v>0.68085106382978722</c:v>
                </c:pt>
                <c:pt idx="35">
                  <c:v>0.65957446808510634</c:v>
                </c:pt>
                <c:pt idx="36">
                  <c:v>0.5957446808510638</c:v>
                </c:pt>
                <c:pt idx="37">
                  <c:v>0.57446808510638303</c:v>
                </c:pt>
                <c:pt idx="38">
                  <c:v>0.51063829787234039</c:v>
                </c:pt>
                <c:pt idx="39">
                  <c:v>0.48936170212765956</c:v>
                </c:pt>
                <c:pt idx="40">
                  <c:v>0.48936170212765956</c:v>
                </c:pt>
                <c:pt idx="41">
                  <c:v>0.42553191489361702</c:v>
                </c:pt>
                <c:pt idx="42">
                  <c:v>0.38297872340425532</c:v>
                </c:pt>
                <c:pt idx="43">
                  <c:v>0.36170212765957449</c:v>
                </c:pt>
                <c:pt idx="44">
                  <c:v>0.34042553191489361</c:v>
                </c:pt>
                <c:pt idx="45">
                  <c:v>0.27659574468085107</c:v>
                </c:pt>
                <c:pt idx="46">
                  <c:v>0.25531914893617019</c:v>
                </c:pt>
                <c:pt idx="47">
                  <c:v>0.23404255319148937</c:v>
                </c:pt>
                <c:pt idx="48">
                  <c:v>0.21276595744680851</c:v>
                </c:pt>
                <c:pt idx="49">
                  <c:v>0.19148936170212766</c:v>
                </c:pt>
                <c:pt idx="50">
                  <c:v>0.1702127659574468</c:v>
                </c:pt>
                <c:pt idx="51">
                  <c:v>0.14893617021276595</c:v>
                </c:pt>
                <c:pt idx="52">
                  <c:v>0.1276595744680851</c:v>
                </c:pt>
                <c:pt idx="53">
                  <c:v>0.10638297872340426</c:v>
                </c:pt>
                <c:pt idx="54">
                  <c:v>8.5106382978723402E-2</c:v>
                </c:pt>
                <c:pt idx="55">
                  <c:v>6.3829787234042548E-2</c:v>
                </c:pt>
                <c:pt idx="56">
                  <c:v>4.2553191489361701E-2</c:v>
                </c:pt>
                <c:pt idx="57">
                  <c:v>2.1276595744680851E-2</c:v>
                </c:pt>
                <c:pt idx="5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F7-4149-9C25-00AF259BC545}"/>
            </c:ext>
          </c:extLst>
        </c:ser>
        <c:ser>
          <c:idx val="1"/>
          <c:order val="1"/>
          <c:spPr>
            <a:ln w="19050" cap="rnd" cmpd="sng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34F7-4149-9C25-00AF259B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02006"/>
        <c:axId val="61398659"/>
      </c:scatterChart>
      <c:valAx>
        <c:axId val="1940200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8659"/>
        <c:crosses val="autoZero"/>
        <c:crossBetween val="midCat"/>
        <c:majorUnit val="0.1"/>
      </c:valAx>
      <c:valAx>
        <c:axId val="613986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2006"/>
        <c:crosses val="autoZero"/>
        <c:crossBetween val="midCat"/>
      </c:valAx>
      <c:spPr>
        <a:noFill/>
        <a:ln w="952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Zastoupení HS</cx:v>
        </cx:txData>
      </cx:tx>
      <cx:spPr>
        <a:noFill/>
        <a:ln>
          <a:noFill/>
        </a:ln>
      </cx:spPr>
      <cx:txPr>
        <a:bodyPr spcFirstLastPara="1" vertOverflow="ellipsis" wrap="square" lIns="0" tIns="0" rIns="0" bIns="0" anchor="ctr" anchorCtr="1"/>
        <a:lstStyle/>
        <a:p>
          <a:pPr algn="ctr">
            <a:defRPr lang="cs-CZ" sz="1400" b="0" i="0" u="none" baseline="0">
              <a:solidFill>
                <a:srgbClr val="000000">
                  <a:lumMod val="65000"/>
                  <a:lumOff val="35000"/>
                </a:srgbClr>
              </a:solidFill>
              <a:latin typeface="Calibri"/>
            </a:defRPr>
          </a:pPr>
          <a:r>
            <a:rPr lang="cs-CZ" sz="1400" b="0" i="0" u="none" baseline="0">
              <a:solidFill>
                <a:srgbClr val="000000">
                  <a:lumMod val="65000"/>
                  <a:lumOff val="35000"/>
                </a:srgbClr>
              </a:solidFill>
              <a:latin typeface="Calibri"/>
            </a:rPr>
            <a:t>Zastoupení HS</a:t>
          </a:r>
        </a:p>
      </cx:txPr>
    </cx:title>
    <cx:plotArea>
      <cx:plotAreaRegion>
        <cx:series layoutId="clusteredColumn" uniqueId="{047B0651-BBCA-468E-A788-563E22AAD13D}">
          <cx:tx>
            <cx:txData>
              <cx:f>_xlchart.v1.0</cx:f>
              <cx:v>Test_altruismus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  <cx:txPr>
    <a:bodyPr rot="0" vert="horz" wrap="square" lIns="0" tIns="0" rIns="0" bIns="0"/>
    <a:lstStyle/>
    <a:p>
      <a:pPr>
        <a:defRPr lang="en-US" u="none" baseline="0"/>
      </a:pPr>
      <a:endParaRPr lang="en-US" u="none" baseline="0"/>
    </a:p>
  </cx:tx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615950</xdr:colOff>
      <xdr:row>8</xdr:row>
      <xdr:rowOff>139700</xdr:rowOff>
    </xdr:from>
    <xdr:to>
      <xdr:col>27</xdr:col>
      <xdr:colOff>0</xdr:colOff>
      <xdr:row>34</xdr:row>
      <xdr:rowOff>127000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8DECF59-20DE-0D8A-85C0-652BE9E52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298450</xdr:colOff>
      <xdr:row>37</xdr:row>
      <xdr:rowOff>69850</xdr:rowOff>
    </xdr:from>
    <xdr:to>
      <xdr:col>24</xdr:col>
      <xdr:colOff>501650</xdr:colOff>
      <xdr:row>51</xdr:row>
      <xdr:rowOff>146050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062A814A-0F6E-006C-2D6E-D5B584559B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99875" y="7118350"/>
              <a:ext cx="403225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0"/>
  <sheetViews>
    <sheetView tabSelected="1" workbookViewId="0">
      <selection activeCell="E11" sqref="E11:E68"/>
    </sheetView>
  </sheetViews>
  <sheetFormatPr defaultColWidth="8.85546875" defaultRowHeight="15" x14ac:dyDescent="0.25"/>
  <cols>
    <col min="1" max="1" width="11" bestFit="1" customWidth="1"/>
    <col min="2" max="2" width="13.140625" bestFit="1" customWidth="1"/>
    <col min="7" max="7" width="11.140625" bestFit="1" customWidth="1"/>
    <col min="13" max="14" width="10.28515625" bestFit="1" customWidth="1"/>
    <col min="19" max="19" width="13.140625" bestFit="1" customWidth="1"/>
  </cols>
  <sheetData>
    <row r="1" spans="1:21" x14ac:dyDescent="0.25">
      <c r="A1" s="5" t="s">
        <v>22</v>
      </c>
      <c r="B1" s="5" t="s">
        <v>20</v>
      </c>
      <c r="C1" s="5" t="s">
        <v>21</v>
      </c>
      <c r="S1" s="5"/>
    </row>
    <row r="2" spans="1:21" x14ac:dyDescent="0.25">
      <c r="A2">
        <v>3681</v>
      </c>
      <c r="B2">
        <v>63</v>
      </c>
      <c r="C2">
        <v>1</v>
      </c>
      <c r="F2" t="s">
        <v>10</v>
      </c>
      <c r="G2">
        <v>50</v>
      </c>
      <c r="S2" t="s">
        <v>23</v>
      </c>
      <c r="T2">
        <f>T3/(T4*T5)</f>
        <v>0.14549436795994994</v>
      </c>
      <c r="U2">
        <f>1-T2</f>
        <v>0.85450563204005003</v>
      </c>
    </row>
    <row r="3" spans="1:21" x14ac:dyDescent="0.25">
      <c r="A3">
        <v>3745</v>
      </c>
      <c r="B3">
        <v>71</v>
      </c>
      <c r="C3">
        <v>1</v>
      </c>
      <c r="L3" t="s">
        <v>17</v>
      </c>
      <c r="M3" s="14">
        <f>22.2%</f>
        <v>0.222</v>
      </c>
      <c r="N3" s="2">
        <f>AVERAGE(C:C)</f>
        <v>0.31543624161073824</v>
      </c>
      <c r="S3" t="s">
        <v>24</v>
      </c>
      <c r="T3">
        <v>697.5</v>
      </c>
    </row>
    <row r="4" spans="1:21" x14ac:dyDescent="0.25">
      <c r="A4">
        <v>5968</v>
      </c>
      <c r="B4">
        <v>39</v>
      </c>
      <c r="C4">
        <v>0</v>
      </c>
      <c r="G4" s="15" t="s">
        <v>0</v>
      </c>
      <c r="H4" s="15"/>
      <c r="L4" t="s">
        <v>18</v>
      </c>
      <c r="M4" s="14">
        <f>1-M3</f>
        <v>0.77800000000000002</v>
      </c>
      <c r="S4" t="s">
        <v>25</v>
      </c>
      <c r="T4">
        <v>102</v>
      </c>
    </row>
    <row r="5" spans="1:21" x14ac:dyDescent="0.25">
      <c r="A5">
        <v>6986</v>
      </c>
      <c r="B5">
        <v>58</v>
      </c>
      <c r="C5">
        <v>1</v>
      </c>
      <c r="G5" t="s">
        <v>1</v>
      </c>
      <c r="H5" t="s">
        <v>2</v>
      </c>
      <c r="S5" t="s">
        <v>26</v>
      </c>
      <c r="T5">
        <v>47</v>
      </c>
    </row>
    <row r="6" spans="1:21" x14ac:dyDescent="0.25">
      <c r="A6">
        <v>2531</v>
      </c>
      <c r="B6">
        <v>38</v>
      </c>
      <c r="C6">
        <v>0</v>
      </c>
      <c r="E6" t="s">
        <v>3</v>
      </c>
      <c r="F6" t="s">
        <v>4</v>
      </c>
      <c r="G6" s="1">
        <f>COUNTIFS(C:C,1,B:B,"&gt;=50")</f>
        <v>40</v>
      </c>
      <c r="H6" s="1">
        <f>COUNTIFS(C:C,0,B:B,"&gt;=50")</f>
        <v>36</v>
      </c>
    </row>
    <row r="7" spans="1:21" x14ac:dyDescent="0.25">
      <c r="A7">
        <v>4709</v>
      </c>
      <c r="B7">
        <v>50</v>
      </c>
      <c r="C7">
        <v>0</v>
      </c>
      <c r="F7" t="s">
        <v>5</v>
      </c>
      <c r="G7" s="1">
        <f>COUNTIFS(C:C,1,B:B,"&lt;50")</f>
        <v>7</v>
      </c>
      <c r="H7" s="1">
        <f>COUNTIFS(C:C,0,B:B,"&lt;50")</f>
        <v>66</v>
      </c>
    </row>
    <row r="8" spans="1:21" x14ac:dyDescent="0.25">
      <c r="A8">
        <v>3539</v>
      </c>
      <c r="B8">
        <v>41</v>
      </c>
      <c r="C8">
        <v>0</v>
      </c>
    </row>
    <row r="9" spans="1:21" x14ac:dyDescent="0.25">
      <c r="A9">
        <v>9002</v>
      </c>
      <c r="B9">
        <v>51</v>
      </c>
      <c r="C9">
        <v>0</v>
      </c>
      <c r="N9" t="s">
        <v>15</v>
      </c>
    </row>
    <row r="10" spans="1:21" x14ac:dyDescent="0.25">
      <c r="A10">
        <v>6596</v>
      </c>
      <c r="B10">
        <v>43</v>
      </c>
      <c r="C10">
        <v>0</v>
      </c>
      <c r="F10" s="6" t="s">
        <v>10</v>
      </c>
      <c r="G10" s="6" t="s">
        <v>6</v>
      </c>
      <c r="H10" s="6" t="s">
        <v>7</v>
      </c>
      <c r="I10" s="6" t="s">
        <v>8</v>
      </c>
      <c r="J10" s="6" t="s">
        <v>9</v>
      </c>
      <c r="K10" s="6" t="s">
        <v>11</v>
      </c>
      <c r="L10" s="6" t="s">
        <v>12</v>
      </c>
      <c r="M10" s="6" t="s">
        <v>13</v>
      </c>
      <c r="N10" s="6" t="s">
        <v>14</v>
      </c>
      <c r="O10" s="6" t="s">
        <v>16</v>
      </c>
      <c r="P10" s="7"/>
      <c r="Q10" s="6" t="s">
        <v>19</v>
      </c>
    </row>
    <row r="11" spans="1:21" x14ac:dyDescent="0.25">
      <c r="A11">
        <v>6588</v>
      </c>
      <c r="B11">
        <v>62</v>
      </c>
      <c r="C11">
        <v>1</v>
      </c>
      <c r="F11">
        <v>3</v>
      </c>
      <c r="G11">
        <f>COUNTIFS(C:C,1,B:B,_xlfn.CONCAT("&gt;=",F11))</f>
        <v>47</v>
      </c>
      <c r="H11">
        <f>COUNTIFS(C:C,0,B:B,_xlfn.CONCAT("&gt;=",F11))</f>
        <v>102</v>
      </c>
      <c r="I11">
        <f>COUNTIFS(C:C,0,B:B,_xlfn.CONCAT("&lt;",F11))</f>
        <v>0</v>
      </c>
      <c r="J11">
        <f>COUNTIFS(C:C,1,B:B,_xlfn.CONCAT("&lt;",F11))</f>
        <v>0</v>
      </c>
      <c r="K11" s="2">
        <f>G11/(G11+J11)</f>
        <v>1</v>
      </c>
      <c r="L11" s="2">
        <f>I11/(I11+G11)</f>
        <v>0</v>
      </c>
      <c r="M11" s="3">
        <f>1-K11</f>
        <v>0</v>
      </c>
      <c r="N11" s="3">
        <f>1-L11</f>
        <v>1</v>
      </c>
      <c r="O11" s="4">
        <f>K11+L11-1</f>
        <v>0</v>
      </c>
      <c r="P11" s="12">
        <f>AVERAGE(K11:L11)</f>
        <v>0.5</v>
      </c>
      <c r="Q11" s="12">
        <f>$M$3*K11+$M$4*L11</f>
        <v>0.222</v>
      </c>
    </row>
    <row r="12" spans="1:21" x14ac:dyDescent="0.25">
      <c r="A12">
        <v>6029</v>
      </c>
      <c r="B12">
        <v>50</v>
      </c>
      <c r="C12">
        <v>0</v>
      </c>
      <c r="F12">
        <v>7</v>
      </c>
      <c r="G12">
        <f t="shared" ref="G12:G69" si="0">COUNTIFS(C:C,1,B:B,_xlfn.CONCAT("&gt;=",F12))</f>
        <v>47</v>
      </c>
      <c r="H12">
        <f t="shared" ref="H12:H69" si="1">COUNTIFS(C:C,0,B:B,_xlfn.CONCAT("&gt;=",F12))</f>
        <v>101</v>
      </c>
      <c r="I12">
        <f t="shared" ref="I12:I69" si="2">COUNTIFS(C:C,0,B:B,_xlfn.CONCAT("&lt;",F12))</f>
        <v>1</v>
      </c>
      <c r="J12">
        <f t="shared" ref="J12:J69" si="3">COUNTIFS(C:C,1,B:B,_xlfn.CONCAT("&lt;",F12))</f>
        <v>0</v>
      </c>
      <c r="K12" s="2">
        <f t="shared" ref="K12:K69" si="4">G12/(G12+J12)</f>
        <v>1</v>
      </c>
      <c r="L12" s="2">
        <f t="shared" ref="L12:L69" si="5">I12/(I12+G12)</f>
        <v>2.0833333333333332E-2</v>
      </c>
      <c r="M12" s="3">
        <f t="shared" ref="M12:M69" si="6">1-K12</f>
        <v>0</v>
      </c>
      <c r="N12" s="3">
        <f t="shared" ref="N12:N69" si="7">1-L12</f>
        <v>0.97916666666666663</v>
      </c>
      <c r="O12" s="4">
        <f t="shared" ref="O12:O69" si="8">K12+L12-1</f>
        <v>2.0833333333333259E-2</v>
      </c>
      <c r="P12" s="12">
        <f t="shared" ref="P12:P69" si="9">AVERAGE(K12:L12)</f>
        <v>0.51041666666666663</v>
      </c>
      <c r="Q12" s="12">
        <f t="shared" ref="Q12:Q69" si="10">$M$3*K12+$M$4*L12</f>
        <v>0.23820833333333333</v>
      </c>
    </row>
    <row r="13" spans="1:21" x14ac:dyDescent="0.25">
      <c r="A13">
        <v>9308</v>
      </c>
      <c r="B13">
        <v>41</v>
      </c>
      <c r="C13">
        <v>0</v>
      </c>
      <c r="F13">
        <v>23</v>
      </c>
      <c r="G13">
        <f t="shared" si="0"/>
        <v>47</v>
      </c>
      <c r="H13">
        <f t="shared" si="1"/>
        <v>100</v>
      </c>
      <c r="I13">
        <f t="shared" si="2"/>
        <v>2</v>
      </c>
      <c r="J13">
        <f t="shared" si="3"/>
        <v>0</v>
      </c>
      <c r="K13" s="2">
        <f t="shared" si="4"/>
        <v>1</v>
      </c>
      <c r="L13" s="2">
        <f t="shared" si="5"/>
        <v>4.0816326530612242E-2</v>
      </c>
      <c r="M13" s="3">
        <f t="shared" si="6"/>
        <v>0</v>
      </c>
      <c r="N13" s="3">
        <f t="shared" si="7"/>
        <v>0.95918367346938771</v>
      </c>
      <c r="O13" s="4">
        <f t="shared" si="8"/>
        <v>4.081632653061229E-2</v>
      </c>
      <c r="P13" s="12">
        <f t="shared" si="9"/>
        <v>0.52040816326530615</v>
      </c>
      <c r="Q13" s="12">
        <f t="shared" si="10"/>
        <v>0.2537551020408163</v>
      </c>
    </row>
    <row r="14" spans="1:21" x14ac:dyDescent="0.25">
      <c r="A14">
        <v>3923</v>
      </c>
      <c r="B14">
        <v>40</v>
      </c>
      <c r="C14">
        <v>0</v>
      </c>
      <c r="F14">
        <v>26</v>
      </c>
      <c r="G14">
        <f t="shared" si="0"/>
        <v>46</v>
      </c>
      <c r="H14">
        <f t="shared" si="1"/>
        <v>100</v>
      </c>
      <c r="I14">
        <f t="shared" si="2"/>
        <v>2</v>
      </c>
      <c r="J14">
        <f t="shared" si="3"/>
        <v>1</v>
      </c>
      <c r="K14" s="2">
        <f t="shared" si="4"/>
        <v>0.97872340425531912</v>
      </c>
      <c r="L14" s="2">
        <f t="shared" si="5"/>
        <v>4.1666666666666664E-2</v>
      </c>
      <c r="M14" s="3">
        <f t="shared" si="6"/>
        <v>2.1276595744680882E-2</v>
      </c>
      <c r="N14" s="3">
        <f t="shared" si="7"/>
        <v>0.95833333333333337</v>
      </c>
      <c r="O14" s="4">
        <f t="shared" si="8"/>
        <v>2.0390070921985748E-2</v>
      </c>
      <c r="P14" s="12">
        <f t="shared" si="9"/>
        <v>0.51019503546099287</v>
      </c>
      <c r="Q14" s="12">
        <f t="shared" si="10"/>
        <v>0.24969326241134748</v>
      </c>
    </row>
    <row r="15" spans="1:21" x14ac:dyDescent="0.25">
      <c r="A15">
        <v>7966</v>
      </c>
      <c r="B15">
        <v>38</v>
      </c>
      <c r="C15">
        <v>0</v>
      </c>
      <c r="F15">
        <v>27</v>
      </c>
      <c r="G15">
        <f t="shared" si="0"/>
        <v>45</v>
      </c>
      <c r="H15">
        <f t="shared" si="1"/>
        <v>97</v>
      </c>
      <c r="I15">
        <f t="shared" si="2"/>
        <v>5</v>
      </c>
      <c r="J15">
        <f t="shared" si="3"/>
        <v>2</v>
      </c>
      <c r="K15" s="2">
        <f t="shared" si="4"/>
        <v>0.95744680851063835</v>
      </c>
      <c r="L15" s="2">
        <f t="shared" si="5"/>
        <v>0.1</v>
      </c>
      <c r="M15" s="3">
        <f t="shared" si="6"/>
        <v>4.2553191489361653E-2</v>
      </c>
      <c r="N15" s="3">
        <f t="shared" si="7"/>
        <v>0.9</v>
      </c>
      <c r="O15" s="4">
        <f t="shared" si="8"/>
        <v>5.7446808510638325E-2</v>
      </c>
      <c r="P15" s="12">
        <f t="shared" si="9"/>
        <v>0.52872340425531916</v>
      </c>
      <c r="Q15" s="12">
        <f t="shared" si="10"/>
        <v>0.29035319148936173</v>
      </c>
    </row>
    <row r="16" spans="1:21" x14ac:dyDescent="0.25">
      <c r="A16">
        <v>6161</v>
      </c>
      <c r="B16">
        <v>30</v>
      </c>
      <c r="C16">
        <v>1</v>
      </c>
      <c r="F16">
        <v>29</v>
      </c>
      <c r="G16">
        <f t="shared" si="0"/>
        <v>45</v>
      </c>
      <c r="H16">
        <f t="shared" si="1"/>
        <v>95</v>
      </c>
      <c r="I16">
        <f t="shared" si="2"/>
        <v>7</v>
      </c>
      <c r="J16">
        <f t="shared" si="3"/>
        <v>2</v>
      </c>
      <c r="K16" s="2">
        <f t="shared" si="4"/>
        <v>0.95744680851063835</v>
      </c>
      <c r="L16" s="2">
        <f t="shared" si="5"/>
        <v>0.13461538461538461</v>
      </c>
      <c r="M16" s="3">
        <f t="shared" si="6"/>
        <v>4.2553191489361653E-2</v>
      </c>
      <c r="N16" s="3">
        <f t="shared" si="7"/>
        <v>0.86538461538461542</v>
      </c>
      <c r="O16" s="4">
        <f t="shared" si="8"/>
        <v>9.206219312602304E-2</v>
      </c>
      <c r="P16" s="12">
        <f t="shared" si="9"/>
        <v>0.54603109656301152</v>
      </c>
      <c r="Q16" s="12">
        <f t="shared" si="10"/>
        <v>0.31728396072013093</v>
      </c>
    </row>
    <row r="17" spans="1:17" x14ac:dyDescent="0.25">
      <c r="A17">
        <v>9905</v>
      </c>
      <c r="B17">
        <v>26</v>
      </c>
      <c r="C17">
        <v>0</v>
      </c>
      <c r="F17">
        <v>30</v>
      </c>
      <c r="G17">
        <f t="shared" si="0"/>
        <v>44</v>
      </c>
      <c r="H17">
        <f t="shared" si="1"/>
        <v>94</v>
      </c>
      <c r="I17">
        <f t="shared" si="2"/>
        <v>8</v>
      </c>
      <c r="J17">
        <f t="shared" si="3"/>
        <v>3</v>
      </c>
      <c r="K17" s="2">
        <f t="shared" si="4"/>
        <v>0.93617021276595747</v>
      </c>
      <c r="L17" s="2">
        <f t="shared" si="5"/>
        <v>0.15384615384615385</v>
      </c>
      <c r="M17" s="3">
        <f t="shared" si="6"/>
        <v>6.3829787234042534E-2</v>
      </c>
      <c r="N17" s="3">
        <f t="shared" si="7"/>
        <v>0.84615384615384615</v>
      </c>
      <c r="O17" s="4">
        <f t="shared" si="8"/>
        <v>9.0016366612111209E-2</v>
      </c>
      <c r="P17" s="12">
        <f t="shared" si="9"/>
        <v>0.5450081833060556</v>
      </c>
      <c r="Q17" s="12">
        <f t="shared" si="10"/>
        <v>0.32752209492635026</v>
      </c>
    </row>
    <row r="18" spans="1:17" x14ac:dyDescent="0.25">
      <c r="A18">
        <v>3871</v>
      </c>
      <c r="B18">
        <v>39</v>
      </c>
      <c r="C18">
        <v>0</v>
      </c>
      <c r="F18">
        <v>31</v>
      </c>
      <c r="G18">
        <f t="shared" si="0"/>
        <v>43</v>
      </c>
      <c r="H18">
        <f t="shared" si="1"/>
        <v>94</v>
      </c>
      <c r="I18">
        <f t="shared" si="2"/>
        <v>8</v>
      </c>
      <c r="J18">
        <f t="shared" si="3"/>
        <v>4</v>
      </c>
      <c r="K18" s="2">
        <f t="shared" si="4"/>
        <v>0.91489361702127658</v>
      </c>
      <c r="L18" s="2">
        <f t="shared" si="5"/>
        <v>0.15686274509803921</v>
      </c>
      <c r="M18" s="3">
        <f t="shared" si="6"/>
        <v>8.5106382978723416E-2</v>
      </c>
      <c r="N18" s="3">
        <f t="shared" si="7"/>
        <v>0.84313725490196079</v>
      </c>
      <c r="O18" s="4">
        <f t="shared" si="8"/>
        <v>7.1756362119315797E-2</v>
      </c>
      <c r="P18" s="12">
        <f t="shared" si="9"/>
        <v>0.5358781810596579</v>
      </c>
      <c r="Q18" s="12">
        <f t="shared" si="10"/>
        <v>0.32514559866499793</v>
      </c>
    </row>
    <row r="19" spans="1:17" x14ac:dyDescent="0.25">
      <c r="A19">
        <v>5312</v>
      </c>
      <c r="B19">
        <v>62</v>
      </c>
      <c r="C19">
        <v>1</v>
      </c>
      <c r="F19">
        <v>32</v>
      </c>
      <c r="G19">
        <f t="shared" si="0"/>
        <v>43</v>
      </c>
      <c r="H19">
        <f t="shared" si="1"/>
        <v>91</v>
      </c>
      <c r="I19">
        <f t="shared" si="2"/>
        <v>11</v>
      </c>
      <c r="J19">
        <f t="shared" si="3"/>
        <v>4</v>
      </c>
      <c r="K19" s="2">
        <f t="shared" si="4"/>
        <v>0.91489361702127658</v>
      </c>
      <c r="L19" s="2">
        <f t="shared" si="5"/>
        <v>0.20370370370370369</v>
      </c>
      <c r="M19" s="3">
        <f t="shared" si="6"/>
        <v>8.5106382978723416E-2</v>
      </c>
      <c r="N19" s="3">
        <f t="shared" si="7"/>
        <v>0.79629629629629628</v>
      </c>
      <c r="O19" s="4">
        <f t="shared" si="8"/>
        <v>0.11859732072498019</v>
      </c>
      <c r="P19" s="12">
        <f t="shared" si="9"/>
        <v>0.5592986603624901</v>
      </c>
      <c r="Q19" s="12">
        <f t="shared" si="10"/>
        <v>0.36158786446020486</v>
      </c>
    </row>
    <row r="20" spans="1:17" x14ac:dyDescent="0.25">
      <c r="A20">
        <v>4440</v>
      </c>
      <c r="B20">
        <v>53</v>
      </c>
      <c r="C20">
        <v>0</v>
      </c>
      <c r="F20">
        <v>33</v>
      </c>
      <c r="G20">
        <f t="shared" si="0"/>
        <v>43</v>
      </c>
      <c r="H20">
        <f t="shared" si="1"/>
        <v>89</v>
      </c>
      <c r="I20">
        <f t="shared" si="2"/>
        <v>13</v>
      </c>
      <c r="J20">
        <f t="shared" si="3"/>
        <v>4</v>
      </c>
      <c r="K20" s="2">
        <f t="shared" si="4"/>
        <v>0.91489361702127658</v>
      </c>
      <c r="L20" s="2">
        <f t="shared" si="5"/>
        <v>0.23214285714285715</v>
      </c>
      <c r="M20" s="3">
        <f t="shared" si="6"/>
        <v>8.5106382978723416E-2</v>
      </c>
      <c r="N20" s="3">
        <f t="shared" si="7"/>
        <v>0.76785714285714279</v>
      </c>
      <c r="O20" s="4">
        <f t="shared" si="8"/>
        <v>0.14703647416413368</v>
      </c>
      <c r="P20" s="12">
        <f t="shared" si="9"/>
        <v>0.57351823708206684</v>
      </c>
      <c r="Q20" s="12">
        <f t="shared" si="10"/>
        <v>0.38371352583586626</v>
      </c>
    </row>
    <row r="21" spans="1:17" x14ac:dyDescent="0.25">
      <c r="A21">
        <v>3502</v>
      </c>
      <c r="B21">
        <v>51</v>
      </c>
      <c r="C21">
        <v>0</v>
      </c>
      <c r="F21">
        <v>34</v>
      </c>
      <c r="G21">
        <f t="shared" si="0"/>
        <v>43</v>
      </c>
      <c r="H21">
        <f t="shared" si="1"/>
        <v>88</v>
      </c>
      <c r="I21">
        <f t="shared" si="2"/>
        <v>14</v>
      </c>
      <c r="J21">
        <f t="shared" si="3"/>
        <v>4</v>
      </c>
      <c r="K21" s="2">
        <f t="shared" si="4"/>
        <v>0.91489361702127658</v>
      </c>
      <c r="L21" s="2">
        <f t="shared" si="5"/>
        <v>0.24561403508771928</v>
      </c>
      <c r="M21" s="3">
        <f t="shared" si="6"/>
        <v>8.5106382978723416E-2</v>
      </c>
      <c r="N21" s="3">
        <f t="shared" si="7"/>
        <v>0.75438596491228072</v>
      </c>
      <c r="O21" s="4">
        <f t="shared" si="8"/>
        <v>0.16050765210899587</v>
      </c>
      <c r="P21" s="12">
        <f t="shared" si="9"/>
        <v>0.58025382605449793</v>
      </c>
      <c r="Q21" s="12">
        <f t="shared" si="10"/>
        <v>0.39419410227696905</v>
      </c>
    </row>
    <row r="22" spans="1:17" x14ac:dyDescent="0.25">
      <c r="A22">
        <v>2679</v>
      </c>
      <c r="B22">
        <v>48</v>
      </c>
      <c r="C22">
        <v>0</v>
      </c>
      <c r="F22">
        <v>35</v>
      </c>
      <c r="G22">
        <f t="shared" si="0"/>
        <v>43</v>
      </c>
      <c r="H22">
        <f t="shared" si="1"/>
        <v>87</v>
      </c>
      <c r="I22">
        <f t="shared" si="2"/>
        <v>15</v>
      </c>
      <c r="J22">
        <f t="shared" si="3"/>
        <v>4</v>
      </c>
      <c r="K22" s="2">
        <f t="shared" si="4"/>
        <v>0.91489361702127658</v>
      </c>
      <c r="L22" s="2">
        <f t="shared" si="5"/>
        <v>0.25862068965517243</v>
      </c>
      <c r="M22" s="3">
        <f t="shared" si="6"/>
        <v>8.5106382978723416E-2</v>
      </c>
      <c r="N22" s="3">
        <f t="shared" si="7"/>
        <v>0.74137931034482762</v>
      </c>
      <c r="O22" s="4">
        <f t="shared" si="8"/>
        <v>0.17351430667644907</v>
      </c>
      <c r="P22" s="12">
        <f t="shared" si="9"/>
        <v>0.58675715333822454</v>
      </c>
      <c r="Q22" s="12">
        <f t="shared" si="10"/>
        <v>0.4043132795304476</v>
      </c>
    </row>
    <row r="23" spans="1:17" x14ac:dyDescent="0.25">
      <c r="A23">
        <v>8723</v>
      </c>
      <c r="B23">
        <v>88</v>
      </c>
      <c r="C23">
        <v>1</v>
      </c>
      <c r="F23">
        <v>36</v>
      </c>
      <c r="G23">
        <f t="shared" si="0"/>
        <v>42</v>
      </c>
      <c r="H23">
        <f t="shared" si="1"/>
        <v>84</v>
      </c>
      <c r="I23">
        <f t="shared" si="2"/>
        <v>18</v>
      </c>
      <c r="J23">
        <f t="shared" si="3"/>
        <v>5</v>
      </c>
      <c r="K23" s="2">
        <f t="shared" si="4"/>
        <v>0.8936170212765957</v>
      </c>
      <c r="L23" s="2">
        <f t="shared" si="5"/>
        <v>0.3</v>
      </c>
      <c r="M23" s="3">
        <f t="shared" si="6"/>
        <v>0.1063829787234043</v>
      </c>
      <c r="N23" s="3">
        <f t="shared" si="7"/>
        <v>0.7</v>
      </c>
      <c r="O23" s="4">
        <f t="shared" si="8"/>
        <v>0.19361702127659575</v>
      </c>
      <c r="P23" s="12">
        <f t="shared" si="9"/>
        <v>0.59680851063829787</v>
      </c>
      <c r="Q23" s="12">
        <f t="shared" si="10"/>
        <v>0.43178297872340421</v>
      </c>
    </row>
    <row r="24" spans="1:17" x14ac:dyDescent="0.25">
      <c r="A24">
        <v>6645</v>
      </c>
      <c r="B24">
        <v>60</v>
      </c>
      <c r="C24">
        <v>0</v>
      </c>
      <c r="F24">
        <v>37</v>
      </c>
      <c r="G24">
        <f t="shared" si="0"/>
        <v>42</v>
      </c>
      <c r="H24">
        <f t="shared" si="1"/>
        <v>82</v>
      </c>
      <c r="I24">
        <f t="shared" si="2"/>
        <v>20</v>
      </c>
      <c r="J24">
        <f t="shared" si="3"/>
        <v>5</v>
      </c>
      <c r="K24" s="2">
        <f t="shared" si="4"/>
        <v>0.8936170212765957</v>
      </c>
      <c r="L24" s="2">
        <f t="shared" si="5"/>
        <v>0.32258064516129031</v>
      </c>
      <c r="M24" s="3">
        <f t="shared" si="6"/>
        <v>0.1063829787234043</v>
      </c>
      <c r="N24" s="3">
        <f t="shared" si="7"/>
        <v>0.67741935483870974</v>
      </c>
      <c r="O24" s="4">
        <f t="shared" si="8"/>
        <v>0.21619766643788596</v>
      </c>
      <c r="P24" s="12">
        <f t="shared" si="9"/>
        <v>0.60809883321894298</v>
      </c>
      <c r="Q24" s="12">
        <f t="shared" si="10"/>
        <v>0.44935072065888815</v>
      </c>
    </row>
    <row r="25" spans="1:17" x14ac:dyDescent="0.25">
      <c r="A25">
        <v>4486</v>
      </c>
      <c r="B25">
        <v>35</v>
      </c>
      <c r="C25">
        <v>0</v>
      </c>
      <c r="F25">
        <v>38</v>
      </c>
      <c r="G25">
        <f t="shared" si="0"/>
        <v>42</v>
      </c>
      <c r="H25">
        <f t="shared" si="1"/>
        <v>81</v>
      </c>
      <c r="I25">
        <f t="shared" si="2"/>
        <v>21</v>
      </c>
      <c r="J25">
        <f t="shared" si="3"/>
        <v>5</v>
      </c>
      <c r="K25" s="2">
        <f t="shared" si="4"/>
        <v>0.8936170212765957</v>
      </c>
      <c r="L25" s="2">
        <f t="shared" si="5"/>
        <v>0.33333333333333331</v>
      </c>
      <c r="M25" s="3">
        <f t="shared" si="6"/>
        <v>0.1063829787234043</v>
      </c>
      <c r="N25" s="3">
        <f t="shared" si="7"/>
        <v>0.66666666666666674</v>
      </c>
      <c r="O25" s="4">
        <f t="shared" si="8"/>
        <v>0.22695035460992896</v>
      </c>
      <c r="P25" s="12">
        <f t="shared" si="9"/>
        <v>0.61347517730496448</v>
      </c>
      <c r="Q25" s="12">
        <f t="shared" si="10"/>
        <v>0.45771631205673757</v>
      </c>
    </row>
    <row r="26" spans="1:17" x14ac:dyDescent="0.25">
      <c r="A26">
        <v>5000</v>
      </c>
      <c r="B26">
        <v>49</v>
      </c>
      <c r="C26">
        <v>0</v>
      </c>
      <c r="F26">
        <v>39</v>
      </c>
      <c r="G26">
        <f t="shared" si="0"/>
        <v>42</v>
      </c>
      <c r="H26">
        <f t="shared" si="1"/>
        <v>72</v>
      </c>
      <c r="I26">
        <f t="shared" si="2"/>
        <v>30</v>
      </c>
      <c r="J26">
        <f t="shared" si="3"/>
        <v>5</v>
      </c>
      <c r="K26" s="2">
        <f t="shared" si="4"/>
        <v>0.8936170212765957</v>
      </c>
      <c r="L26" s="2">
        <f t="shared" si="5"/>
        <v>0.41666666666666669</v>
      </c>
      <c r="M26" s="3">
        <f t="shared" si="6"/>
        <v>0.1063829787234043</v>
      </c>
      <c r="N26" s="3">
        <f t="shared" si="7"/>
        <v>0.58333333333333326</v>
      </c>
      <c r="O26" s="4">
        <f t="shared" si="8"/>
        <v>0.31028368794326244</v>
      </c>
      <c r="P26" s="12">
        <f t="shared" si="9"/>
        <v>0.65514184397163122</v>
      </c>
      <c r="Q26" s="12">
        <f t="shared" si="10"/>
        <v>0.52254964539007098</v>
      </c>
    </row>
    <row r="27" spans="1:17" x14ac:dyDescent="0.25">
      <c r="A27">
        <v>1876</v>
      </c>
      <c r="B27">
        <v>48</v>
      </c>
      <c r="C27">
        <v>1</v>
      </c>
      <c r="F27">
        <v>40</v>
      </c>
      <c r="G27">
        <f t="shared" si="0"/>
        <v>42</v>
      </c>
      <c r="H27">
        <f t="shared" si="1"/>
        <v>65</v>
      </c>
      <c r="I27">
        <f t="shared" si="2"/>
        <v>37</v>
      </c>
      <c r="J27">
        <f t="shared" si="3"/>
        <v>5</v>
      </c>
      <c r="K27" s="2">
        <f t="shared" si="4"/>
        <v>0.8936170212765957</v>
      </c>
      <c r="L27" s="2">
        <f t="shared" si="5"/>
        <v>0.46835443037974683</v>
      </c>
      <c r="M27" s="3">
        <f t="shared" si="6"/>
        <v>0.1063829787234043</v>
      </c>
      <c r="N27" s="3">
        <f t="shared" si="7"/>
        <v>0.53164556962025311</v>
      </c>
      <c r="O27" s="4">
        <f t="shared" si="8"/>
        <v>0.36197145165634259</v>
      </c>
      <c r="P27" s="12">
        <f t="shared" si="9"/>
        <v>0.6809857258281713</v>
      </c>
      <c r="Q27" s="12">
        <f t="shared" si="10"/>
        <v>0.56276272555884732</v>
      </c>
    </row>
    <row r="28" spans="1:17" x14ac:dyDescent="0.25">
      <c r="A28">
        <v>8714</v>
      </c>
      <c r="B28">
        <v>61</v>
      </c>
      <c r="C28">
        <v>0</v>
      </c>
      <c r="F28">
        <v>41</v>
      </c>
      <c r="G28">
        <f t="shared" si="0"/>
        <v>42</v>
      </c>
      <c r="H28">
        <f t="shared" si="1"/>
        <v>61</v>
      </c>
      <c r="I28">
        <f t="shared" si="2"/>
        <v>41</v>
      </c>
      <c r="J28">
        <f t="shared" si="3"/>
        <v>5</v>
      </c>
      <c r="K28" s="2">
        <f t="shared" si="4"/>
        <v>0.8936170212765957</v>
      </c>
      <c r="L28" s="2">
        <f t="shared" si="5"/>
        <v>0.49397590361445781</v>
      </c>
      <c r="M28" s="3">
        <f t="shared" si="6"/>
        <v>0.1063829787234043</v>
      </c>
      <c r="N28" s="3">
        <f t="shared" si="7"/>
        <v>0.50602409638554224</v>
      </c>
      <c r="O28" s="4">
        <f t="shared" si="8"/>
        <v>0.38759292489105346</v>
      </c>
      <c r="P28" s="12">
        <f t="shared" si="9"/>
        <v>0.69379646244552673</v>
      </c>
      <c r="Q28" s="12">
        <f t="shared" si="10"/>
        <v>0.58269623173545249</v>
      </c>
    </row>
    <row r="29" spans="1:17" x14ac:dyDescent="0.25">
      <c r="A29">
        <v>3193</v>
      </c>
      <c r="B29">
        <v>37</v>
      </c>
      <c r="C29">
        <v>0</v>
      </c>
      <c r="F29">
        <v>43</v>
      </c>
      <c r="G29">
        <f t="shared" si="0"/>
        <v>42</v>
      </c>
      <c r="H29">
        <f t="shared" si="1"/>
        <v>58</v>
      </c>
      <c r="I29">
        <f t="shared" si="2"/>
        <v>44</v>
      </c>
      <c r="J29">
        <f t="shared" si="3"/>
        <v>5</v>
      </c>
      <c r="K29" s="2">
        <f t="shared" si="4"/>
        <v>0.8936170212765957</v>
      </c>
      <c r="L29" s="2">
        <f t="shared" si="5"/>
        <v>0.51162790697674421</v>
      </c>
      <c r="M29" s="3">
        <f t="shared" si="6"/>
        <v>0.1063829787234043</v>
      </c>
      <c r="N29" s="3">
        <f t="shared" si="7"/>
        <v>0.48837209302325579</v>
      </c>
      <c r="O29" s="4">
        <f t="shared" si="8"/>
        <v>0.40524492825333991</v>
      </c>
      <c r="P29" s="12">
        <f t="shared" si="9"/>
        <v>0.70262246412666995</v>
      </c>
      <c r="Q29" s="12">
        <f t="shared" si="10"/>
        <v>0.59642949035131121</v>
      </c>
    </row>
    <row r="30" spans="1:17" x14ac:dyDescent="0.25">
      <c r="A30">
        <v>5492</v>
      </c>
      <c r="B30">
        <v>52</v>
      </c>
      <c r="C30">
        <v>1</v>
      </c>
      <c r="F30">
        <v>44</v>
      </c>
      <c r="G30">
        <f t="shared" si="0"/>
        <v>42</v>
      </c>
      <c r="H30">
        <f t="shared" si="1"/>
        <v>55</v>
      </c>
      <c r="I30">
        <f t="shared" si="2"/>
        <v>47</v>
      </c>
      <c r="J30">
        <f t="shared" si="3"/>
        <v>5</v>
      </c>
      <c r="K30" s="2">
        <f t="shared" si="4"/>
        <v>0.8936170212765957</v>
      </c>
      <c r="L30" s="2">
        <f t="shared" si="5"/>
        <v>0.5280898876404494</v>
      </c>
      <c r="M30" s="3">
        <f t="shared" si="6"/>
        <v>0.1063829787234043</v>
      </c>
      <c r="N30" s="3">
        <f t="shared" si="7"/>
        <v>0.4719101123595506</v>
      </c>
      <c r="O30" s="4">
        <f t="shared" si="8"/>
        <v>0.4217069089170451</v>
      </c>
      <c r="P30" s="12">
        <f t="shared" si="9"/>
        <v>0.71085345445852255</v>
      </c>
      <c r="Q30" s="12">
        <f t="shared" si="10"/>
        <v>0.60923691130767388</v>
      </c>
    </row>
    <row r="31" spans="1:17" x14ac:dyDescent="0.25">
      <c r="A31">
        <v>1133</v>
      </c>
      <c r="B31">
        <v>38</v>
      </c>
      <c r="C31">
        <v>0</v>
      </c>
      <c r="F31">
        <v>45</v>
      </c>
      <c r="G31">
        <f t="shared" si="0"/>
        <v>42</v>
      </c>
      <c r="H31">
        <f t="shared" si="1"/>
        <v>54</v>
      </c>
      <c r="I31">
        <f t="shared" si="2"/>
        <v>48</v>
      </c>
      <c r="J31">
        <f t="shared" si="3"/>
        <v>5</v>
      </c>
      <c r="K31" s="2">
        <f t="shared" si="4"/>
        <v>0.8936170212765957</v>
      </c>
      <c r="L31" s="2">
        <f t="shared" si="5"/>
        <v>0.53333333333333333</v>
      </c>
      <c r="M31" s="3">
        <f t="shared" si="6"/>
        <v>0.1063829787234043</v>
      </c>
      <c r="N31" s="3">
        <f t="shared" si="7"/>
        <v>0.46666666666666667</v>
      </c>
      <c r="O31" s="4">
        <f t="shared" si="8"/>
        <v>0.42695035460992914</v>
      </c>
      <c r="P31" s="12">
        <f t="shared" si="9"/>
        <v>0.71347517730496457</v>
      </c>
      <c r="Q31" s="12">
        <f t="shared" si="10"/>
        <v>0.61331631205673753</v>
      </c>
    </row>
    <row r="32" spans="1:17" x14ac:dyDescent="0.25">
      <c r="A32">
        <v>3368</v>
      </c>
      <c r="B32">
        <v>56</v>
      </c>
      <c r="C32">
        <v>0</v>
      </c>
      <c r="F32">
        <v>46</v>
      </c>
      <c r="G32">
        <f t="shared" si="0"/>
        <v>42</v>
      </c>
      <c r="H32">
        <f t="shared" si="1"/>
        <v>49</v>
      </c>
      <c r="I32">
        <f t="shared" si="2"/>
        <v>53</v>
      </c>
      <c r="J32">
        <f t="shared" si="3"/>
        <v>5</v>
      </c>
      <c r="K32" s="2">
        <f t="shared" si="4"/>
        <v>0.8936170212765957</v>
      </c>
      <c r="L32" s="2">
        <f t="shared" si="5"/>
        <v>0.55789473684210522</v>
      </c>
      <c r="M32" s="3">
        <f t="shared" si="6"/>
        <v>0.1063829787234043</v>
      </c>
      <c r="N32" s="3">
        <f t="shared" si="7"/>
        <v>0.44210526315789478</v>
      </c>
      <c r="O32" s="4">
        <f t="shared" si="8"/>
        <v>0.45151175811870092</v>
      </c>
      <c r="P32" s="12">
        <f t="shared" si="9"/>
        <v>0.72575587905935046</v>
      </c>
      <c r="Q32" s="12">
        <f t="shared" si="10"/>
        <v>0.63242508398656216</v>
      </c>
    </row>
    <row r="33" spans="1:17" x14ac:dyDescent="0.25">
      <c r="A33">
        <v>5360</v>
      </c>
      <c r="B33">
        <v>60</v>
      </c>
      <c r="C33">
        <v>1</v>
      </c>
      <c r="F33">
        <v>47</v>
      </c>
      <c r="G33">
        <f t="shared" si="0"/>
        <v>42</v>
      </c>
      <c r="H33">
        <f t="shared" si="1"/>
        <v>47</v>
      </c>
      <c r="I33">
        <f t="shared" si="2"/>
        <v>55</v>
      </c>
      <c r="J33">
        <f t="shared" si="3"/>
        <v>5</v>
      </c>
      <c r="K33" s="2">
        <f t="shared" si="4"/>
        <v>0.8936170212765957</v>
      </c>
      <c r="L33" s="2">
        <f t="shared" si="5"/>
        <v>0.5670103092783505</v>
      </c>
      <c r="M33" s="3">
        <f t="shared" si="6"/>
        <v>0.1063829787234043</v>
      </c>
      <c r="N33" s="3">
        <f t="shared" si="7"/>
        <v>0.4329896907216495</v>
      </c>
      <c r="O33" s="4">
        <f t="shared" si="8"/>
        <v>0.4606273305549462</v>
      </c>
      <c r="P33" s="12">
        <f t="shared" si="9"/>
        <v>0.7303136652774731</v>
      </c>
      <c r="Q33" s="12">
        <f t="shared" si="10"/>
        <v>0.63951699934196093</v>
      </c>
    </row>
    <row r="34" spans="1:17" x14ac:dyDescent="0.25">
      <c r="A34">
        <v>4854</v>
      </c>
      <c r="B34">
        <v>38</v>
      </c>
      <c r="C34">
        <v>0</v>
      </c>
      <c r="F34">
        <v>48</v>
      </c>
      <c r="G34">
        <f t="shared" si="0"/>
        <v>41</v>
      </c>
      <c r="H34">
        <f t="shared" si="1"/>
        <v>44</v>
      </c>
      <c r="I34">
        <f t="shared" si="2"/>
        <v>58</v>
      </c>
      <c r="J34">
        <f t="shared" si="3"/>
        <v>6</v>
      </c>
      <c r="K34" s="2">
        <f t="shared" si="4"/>
        <v>0.87234042553191493</v>
      </c>
      <c r="L34" s="2">
        <f t="shared" si="5"/>
        <v>0.58585858585858586</v>
      </c>
      <c r="M34" s="3">
        <f t="shared" si="6"/>
        <v>0.12765957446808507</v>
      </c>
      <c r="N34" s="3">
        <f t="shared" si="7"/>
        <v>0.41414141414141414</v>
      </c>
      <c r="O34" s="4">
        <f t="shared" si="8"/>
        <v>0.45819901139050079</v>
      </c>
      <c r="P34" s="12">
        <f t="shared" si="9"/>
        <v>0.72909950569525039</v>
      </c>
      <c r="Q34" s="12">
        <f t="shared" si="10"/>
        <v>0.649457554266065</v>
      </c>
    </row>
    <row r="35" spans="1:17" x14ac:dyDescent="0.25">
      <c r="A35">
        <v>1853</v>
      </c>
      <c r="B35">
        <v>39</v>
      </c>
      <c r="C35">
        <v>0</v>
      </c>
      <c r="F35">
        <v>49</v>
      </c>
      <c r="G35">
        <f t="shared" si="0"/>
        <v>40</v>
      </c>
      <c r="H35">
        <f t="shared" si="1"/>
        <v>42</v>
      </c>
      <c r="I35">
        <f t="shared" si="2"/>
        <v>60</v>
      </c>
      <c r="J35">
        <f t="shared" si="3"/>
        <v>7</v>
      </c>
      <c r="K35" s="2">
        <f t="shared" si="4"/>
        <v>0.85106382978723405</v>
      </c>
      <c r="L35" s="2">
        <f t="shared" si="5"/>
        <v>0.6</v>
      </c>
      <c r="M35" s="3">
        <f t="shared" si="6"/>
        <v>0.14893617021276595</v>
      </c>
      <c r="N35" s="3">
        <f t="shared" si="7"/>
        <v>0.4</v>
      </c>
      <c r="O35" s="4">
        <f t="shared" si="8"/>
        <v>0.45106382978723403</v>
      </c>
      <c r="P35" s="12">
        <f t="shared" si="9"/>
        <v>0.72553191489361701</v>
      </c>
      <c r="Q35" s="12">
        <f t="shared" si="10"/>
        <v>0.65573617021276598</v>
      </c>
    </row>
    <row r="36" spans="1:17" x14ac:dyDescent="0.25">
      <c r="A36">
        <v>4486</v>
      </c>
      <c r="B36">
        <v>65</v>
      </c>
      <c r="C36">
        <v>1</v>
      </c>
      <c r="F36">
        <v>50</v>
      </c>
      <c r="G36">
        <f t="shared" si="0"/>
        <v>40</v>
      </c>
      <c r="H36">
        <f t="shared" si="1"/>
        <v>36</v>
      </c>
      <c r="I36">
        <f t="shared" si="2"/>
        <v>66</v>
      </c>
      <c r="J36">
        <f t="shared" si="3"/>
        <v>7</v>
      </c>
      <c r="K36" s="2">
        <f t="shared" si="4"/>
        <v>0.85106382978723405</v>
      </c>
      <c r="L36" s="2">
        <f t="shared" si="5"/>
        <v>0.62264150943396224</v>
      </c>
      <c r="M36" s="3">
        <f t="shared" si="6"/>
        <v>0.14893617021276595</v>
      </c>
      <c r="N36" s="3">
        <f t="shared" si="7"/>
        <v>0.37735849056603776</v>
      </c>
      <c r="O36" s="4">
        <f t="shared" si="8"/>
        <v>0.47370533922119629</v>
      </c>
      <c r="P36" s="12">
        <f t="shared" si="9"/>
        <v>0.73685266961059814</v>
      </c>
      <c r="Q36" s="12">
        <f t="shared" si="10"/>
        <v>0.67335126455238858</v>
      </c>
    </row>
    <row r="37" spans="1:17" x14ac:dyDescent="0.25">
      <c r="A37">
        <v>3082</v>
      </c>
      <c r="B37">
        <v>62</v>
      </c>
      <c r="C37">
        <v>1</v>
      </c>
      <c r="F37">
        <v>51</v>
      </c>
      <c r="G37">
        <f t="shared" si="0"/>
        <v>40</v>
      </c>
      <c r="H37">
        <f t="shared" si="1"/>
        <v>32</v>
      </c>
      <c r="I37">
        <f t="shared" si="2"/>
        <v>70</v>
      </c>
      <c r="J37">
        <f t="shared" si="3"/>
        <v>7</v>
      </c>
      <c r="K37" s="2">
        <f t="shared" si="4"/>
        <v>0.85106382978723405</v>
      </c>
      <c r="L37" s="2">
        <f t="shared" si="5"/>
        <v>0.63636363636363635</v>
      </c>
      <c r="M37" s="3">
        <f t="shared" si="6"/>
        <v>0.14893617021276595</v>
      </c>
      <c r="N37" s="3">
        <f t="shared" si="7"/>
        <v>0.36363636363636365</v>
      </c>
      <c r="O37" s="4">
        <f t="shared" si="8"/>
        <v>0.4874274661508704</v>
      </c>
      <c r="P37" s="12">
        <f t="shared" si="9"/>
        <v>0.7437137330754352</v>
      </c>
      <c r="Q37" s="12">
        <f t="shared" si="10"/>
        <v>0.68402707930367501</v>
      </c>
    </row>
    <row r="38" spans="1:17" x14ac:dyDescent="0.25">
      <c r="A38">
        <v>3806</v>
      </c>
      <c r="B38">
        <v>65</v>
      </c>
      <c r="C38">
        <v>1</v>
      </c>
      <c r="F38">
        <v>52</v>
      </c>
      <c r="G38">
        <f t="shared" si="0"/>
        <v>40</v>
      </c>
      <c r="H38">
        <f t="shared" si="1"/>
        <v>28</v>
      </c>
      <c r="I38">
        <f t="shared" si="2"/>
        <v>74</v>
      </c>
      <c r="J38">
        <f t="shared" si="3"/>
        <v>7</v>
      </c>
      <c r="K38" s="2">
        <f t="shared" si="4"/>
        <v>0.85106382978723405</v>
      </c>
      <c r="L38" s="2">
        <f t="shared" si="5"/>
        <v>0.64912280701754388</v>
      </c>
      <c r="M38" s="3">
        <f t="shared" si="6"/>
        <v>0.14893617021276595</v>
      </c>
      <c r="N38" s="3">
        <f t="shared" si="7"/>
        <v>0.35087719298245612</v>
      </c>
      <c r="O38" s="4">
        <f t="shared" si="8"/>
        <v>0.50018663680477804</v>
      </c>
      <c r="P38" s="12">
        <f t="shared" si="9"/>
        <v>0.75009331840238902</v>
      </c>
      <c r="Q38" s="12">
        <f t="shared" si="10"/>
        <v>0.69395371407241513</v>
      </c>
    </row>
    <row r="39" spans="1:17" x14ac:dyDescent="0.25">
      <c r="A39">
        <v>7665</v>
      </c>
      <c r="B39">
        <v>46</v>
      </c>
      <c r="C39">
        <v>0</v>
      </c>
      <c r="F39">
        <v>53</v>
      </c>
      <c r="G39">
        <f t="shared" si="0"/>
        <v>39</v>
      </c>
      <c r="H39">
        <f t="shared" si="1"/>
        <v>24</v>
      </c>
      <c r="I39">
        <f t="shared" si="2"/>
        <v>78</v>
      </c>
      <c r="J39">
        <f t="shared" si="3"/>
        <v>8</v>
      </c>
      <c r="K39" s="2">
        <f t="shared" si="4"/>
        <v>0.82978723404255317</v>
      </c>
      <c r="L39" s="2">
        <f t="shared" si="5"/>
        <v>0.66666666666666663</v>
      </c>
      <c r="M39" s="3">
        <f t="shared" si="6"/>
        <v>0.17021276595744683</v>
      </c>
      <c r="N39" s="3">
        <f t="shared" si="7"/>
        <v>0.33333333333333337</v>
      </c>
      <c r="O39" s="4">
        <f t="shared" si="8"/>
        <v>0.49645390070921991</v>
      </c>
      <c r="P39" s="12">
        <f t="shared" si="9"/>
        <v>0.74822695035460995</v>
      </c>
      <c r="Q39" s="12">
        <f t="shared" si="10"/>
        <v>0.70287943262411345</v>
      </c>
    </row>
    <row r="40" spans="1:17" x14ac:dyDescent="0.25">
      <c r="A40">
        <v>8079</v>
      </c>
      <c r="B40">
        <v>39</v>
      </c>
      <c r="C40">
        <v>0</v>
      </c>
      <c r="F40">
        <v>54</v>
      </c>
      <c r="G40">
        <f t="shared" si="0"/>
        <v>38</v>
      </c>
      <c r="H40">
        <f t="shared" si="1"/>
        <v>21</v>
      </c>
      <c r="I40">
        <f t="shared" si="2"/>
        <v>81</v>
      </c>
      <c r="J40">
        <f t="shared" si="3"/>
        <v>9</v>
      </c>
      <c r="K40" s="2">
        <f t="shared" si="4"/>
        <v>0.80851063829787229</v>
      </c>
      <c r="L40" s="2">
        <f t="shared" si="5"/>
        <v>0.68067226890756305</v>
      </c>
      <c r="M40" s="3">
        <f t="shared" si="6"/>
        <v>0.19148936170212771</v>
      </c>
      <c r="N40" s="3">
        <f t="shared" si="7"/>
        <v>0.31932773109243695</v>
      </c>
      <c r="O40" s="4">
        <f t="shared" si="8"/>
        <v>0.48918290720543522</v>
      </c>
      <c r="P40" s="12">
        <f t="shared" si="9"/>
        <v>0.74459145360271761</v>
      </c>
      <c r="Q40" s="12">
        <f t="shared" si="10"/>
        <v>0.70905238691221162</v>
      </c>
    </row>
    <row r="41" spans="1:17" x14ac:dyDescent="0.25">
      <c r="A41">
        <v>1580</v>
      </c>
      <c r="B41">
        <v>76</v>
      </c>
      <c r="C41">
        <v>1</v>
      </c>
      <c r="F41">
        <v>55</v>
      </c>
      <c r="G41">
        <f t="shared" si="0"/>
        <v>37</v>
      </c>
      <c r="H41">
        <f t="shared" si="1"/>
        <v>18</v>
      </c>
      <c r="I41">
        <f t="shared" si="2"/>
        <v>84</v>
      </c>
      <c r="J41">
        <f t="shared" si="3"/>
        <v>10</v>
      </c>
      <c r="K41" s="2">
        <f t="shared" si="4"/>
        <v>0.78723404255319152</v>
      </c>
      <c r="L41" s="2">
        <f t="shared" si="5"/>
        <v>0.69421487603305787</v>
      </c>
      <c r="M41" s="3">
        <f t="shared" si="6"/>
        <v>0.21276595744680848</v>
      </c>
      <c r="N41" s="3">
        <f t="shared" si="7"/>
        <v>0.30578512396694213</v>
      </c>
      <c r="O41" s="4">
        <f t="shared" si="8"/>
        <v>0.48144891858624939</v>
      </c>
      <c r="P41" s="12">
        <f t="shared" si="9"/>
        <v>0.74072445929312469</v>
      </c>
      <c r="Q41" s="12">
        <f t="shared" si="10"/>
        <v>0.71486513100052762</v>
      </c>
    </row>
    <row r="42" spans="1:17" x14ac:dyDescent="0.25">
      <c r="A42">
        <v>7905</v>
      </c>
      <c r="B42">
        <v>49</v>
      </c>
      <c r="C42">
        <v>0</v>
      </c>
      <c r="F42">
        <v>56</v>
      </c>
      <c r="G42">
        <f t="shared" si="0"/>
        <v>36</v>
      </c>
      <c r="H42">
        <f t="shared" si="1"/>
        <v>15</v>
      </c>
      <c r="I42">
        <f t="shared" si="2"/>
        <v>87</v>
      </c>
      <c r="J42">
        <f t="shared" si="3"/>
        <v>11</v>
      </c>
      <c r="K42" s="2">
        <f t="shared" si="4"/>
        <v>0.76595744680851063</v>
      </c>
      <c r="L42" s="2">
        <f t="shared" si="5"/>
        <v>0.70731707317073167</v>
      </c>
      <c r="M42" s="3">
        <f t="shared" si="6"/>
        <v>0.23404255319148937</v>
      </c>
      <c r="N42" s="3">
        <f t="shared" si="7"/>
        <v>0.29268292682926833</v>
      </c>
      <c r="O42" s="4">
        <f t="shared" si="8"/>
        <v>0.4732745199792423</v>
      </c>
      <c r="P42" s="12">
        <f t="shared" si="9"/>
        <v>0.73663725998962115</v>
      </c>
      <c r="Q42" s="12">
        <f t="shared" si="10"/>
        <v>0.72033523611831862</v>
      </c>
    </row>
    <row r="43" spans="1:17" x14ac:dyDescent="0.25">
      <c r="A43">
        <v>4147</v>
      </c>
      <c r="B43">
        <v>54</v>
      </c>
      <c r="C43">
        <v>1</v>
      </c>
      <c r="F43">
        <v>57</v>
      </c>
      <c r="G43">
        <f t="shared" si="0"/>
        <v>36</v>
      </c>
      <c r="H43">
        <f t="shared" si="1"/>
        <v>11</v>
      </c>
      <c r="I43">
        <f t="shared" si="2"/>
        <v>91</v>
      </c>
      <c r="J43">
        <f t="shared" si="3"/>
        <v>11</v>
      </c>
      <c r="K43" s="2">
        <f t="shared" si="4"/>
        <v>0.76595744680851063</v>
      </c>
      <c r="L43" s="2">
        <f t="shared" si="5"/>
        <v>0.71653543307086609</v>
      </c>
      <c r="M43" s="3">
        <f t="shared" si="6"/>
        <v>0.23404255319148937</v>
      </c>
      <c r="N43" s="3">
        <f t="shared" si="7"/>
        <v>0.28346456692913391</v>
      </c>
      <c r="O43" s="4">
        <f t="shared" si="8"/>
        <v>0.48249287987937661</v>
      </c>
      <c r="P43" s="12">
        <f t="shared" si="9"/>
        <v>0.74124643993968831</v>
      </c>
      <c r="Q43" s="12">
        <f t="shared" si="10"/>
        <v>0.72750712012062313</v>
      </c>
    </row>
    <row r="44" spans="1:17" x14ac:dyDescent="0.25">
      <c r="A44">
        <v>5804</v>
      </c>
      <c r="B44">
        <v>49</v>
      </c>
      <c r="C44">
        <v>0</v>
      </c>
      <c r="F44" s="8">
        <v>58</v>
      </c>
      <c r="G44" s="8">
        <f t="shared" si="0"/>
        <v>36</v>
      </c>
      <c r="H44" s="8">
        <f t="shared" si="1"/>
        <v>8</v>
      </c>
      <c r="I44" s="8">
        <f t="shared" si="2"/>
        <v>94</v>
      </c>
      <c r="J44" s="8">
        <f t="shared" si="3"/>
        <v>11</v>
      </c>
      <c r="K44" s="9">
        <f t="shared" si="4"/>
        <v>0.76595744680851063</v>
      </c>
      <c r="L44" s="9">
        <f t="shared" si="5"/>
        <v>0.72307692307692306</v>
      </c>
      <c r="M44" s="10">
        <f t="shared" si="6"/>
        <v>0.23404255319148937</v>
      </c>
      <c r="N44" s="10">
        <f t="shared" si="7"/>
        <v>0.27692307692307694</v>
      </c>
      <c r="O44" s="11">
        <f t="shared" si="8"/>
        <v>0.48903436988543358</v>
      </c>
      <c r="P44" s="13">
        <f t="shared" si="9"/>
        <v>0.74451718494271679</v>
      </c>
      <c r="Q44" s="13">
        <f t="shared" si="10"/>
        <v>0.73259639934533549</v>
      </c>
    </row>
    <row r="45" spans="1:17" x14ac:dyDescent="0.25">
      <c r="A45">
        <v>2150</v>
      </c>
      <c r="B45">
        <v>45</v>
      </c>
      <c r="C45">
        <v>0</v>
      </c>
      <c r="F45">
        <v>59</v>
      </c>
      <c r="G45">
        <f t="shared" si="0"/>
        <v>32</v>
      </c>
      <c r="H45">
        <f t="shared" si="1"/>
        <v>7</v>
      </c>
      <c r="I45">
        <f t="shared" si="2"/>
        <v>95</v>
      </c>
      <c r="J45">
        <f t="shared" si="3"/>
        <v>15</v>
      </c>
      <c r="K45" s="2">
        <f t="shared" si="4"/>
        <v>0.68085106382978722</v>
      </c>
      <c r="L45" s="2">
        <f t="shared" si="5"/>
        <v>0.74803149606299213</v>
      </c>
      <c r="M45" s="3">
        <f t="shared" si="6"/>
        <v>0.31914893617021278</v>
      </c>
      <c r="N45" s="3">
        <f t="shared" si="7"/>
        <v>0.25196850393700787</v>
      </c>
      <c r="O45" s="4">
        <f t="shared" si="8"/>
        <v>0.42888255989277946</v>
      </c>
      <c r="P45" s="12">
        <f t="shared" si="9"/>
        <v>0.71444127994638973</v>
      </c>
      <c r="Q45" s="12">
        <f t="shared" si="10"/>
        <v>0.73311744010722069</v>
      </c>
    </row>
    <row r="46" spans="1:17" x14ac:dyDescent="0.25">
      <c r="A46">
        <v>5249</v>
      </c>
      <c r="B46">
        <v>45</v>
      </c>
      <c r="C46">
        <v>0</v>
      </c>
      <c r="F46">
        <v>60</v>
      </c>
      <c r="G46">
        <f t="shared" si="0"/>
        <v>31</v>
      </c>
      <c r="H46">
        <f t="shared" si="1"/>
        <v>5</v>
      </c>
      <c r="I46">
        <f t="shared" si="2"/>
        <v>97</v>
      </c>
      <c r="J46">
        <f t="shared" si="3"/>
        <v>16</v>
      </c>
      <c r="K46" s="2">
        <f t="shared" si="4"/>
        <v>0.65957446808510634</v>
      </c>
      <c r="L46" s="2">
        <f t="shared" si="5"/>
        <v>0.7578125</v>
      </c>
      <c r="M46" s="3">
        <f t="shared" si="6"/>
        <v>0.34042553191489366</v>
      </c>
      <c r="N46" s="3">
        <f t="shared" si="7"/>
        <v>0.2421875</v>
      </c>
      <c r="O46" s="4">
        <f t="shared" si="8"/>
        <v>0.41738696808510634</v>
      </c>
      <c r="P46" s="12">
        <f t="shared" si="9"/>
        <v>0.70869348404255317</v>
      </c>
      <c r="Q46" s="12">
        <f t="shared" si="10"/>
        <v>0.73600365691489367</v>
      </c>
    </row>
    <row r="47" spans="1:17" x14ac:dyDescent="0.25">
      <c r="A47">
        <v>2664</v>
      </c>
      <c r="B47">
        <v>32</v>
      </c>
      <c r="C47">
        <v>0</v>
      </c>
      <c r="F47">
        <v>61</v>
      </c>
      <c r="G47">
        <f t="shared" si="0"/>
        <v>28</v>
      </c>
      <c r="H47">
        <f t="shared" si="1"/>
        <v>2</v>
      </c>
      <c r="I47">
        <f t="shared" si="2"/>
        <v>100</v>
      </c>
      <c r="J47">
        <f t="shared" si="3"/>
        <v>19</v>
      </c>
      <c r="K47" s="2">
        <f t="shared" si="4"/>
        <v>0.5957446808510638</v>
      </c>
      <c r="L47" s="2">
        <f t="shared" si="5"/>
        <v>0.78125</v>
      </c>
      <c r="M47" s="3">
        <f t="shared" si="6"/>
        <v>0.4042553191489362</v>
      </c>
      <c r="N47" s="3">
        <f t="shared" si="7"/>
        <v>0.21875</v>
      </c>
      <c r="O47" s="4">
        <f t="shared" si="8"/>
        <v>0.3769946808510638</v>
      </c>
      <c r="P47" s="12">
        <f t="shared" si="9"/>
        <v>0.6884973404255319</v>
      </c>
      <c r="Q47" s="12">
        <f t="shared" si="10"/>
        <v>0.74006781914893616</v>
      </c>
    </row>
    <row r="48" spans="1:17" x14ac:dyDescent="0.25">
      <c r="A48">
        <v>8576</v>
      </c>
      <c r="B48">
        <v>85</v>
      </c>
      <c r="C48">
        <v>1</v>
      </c>
      <c r="F48">
        <v>62</v>
      </c>
      <c r="G48">
        <f t="shared" si="0"/>
        <v>27</v>
      </c>
      <c r="H48">
        <f t="shared" si="1"/>
        <v>1</v>
      </c>
      <c r="I48">
        <f t="shared" si="2"/>
        <v>101</v>
      </c>
      <c r="J48">
        <f t="shared" si="3"/>
        <v>20</v>
      </c>
      <c r="K48" s="2">
        <f t="shared" si="4"/>
        <v>0.57446808510638303</v>
      </c>
      <c r="L48" s="2">
        <f t="shared" si="5"/>
        <v>0.7890625</v>
      </c>
      <c r="M48" s="3">
        <f t="shared" si="6"/>
        <v>0.42553191489361697</v>
      </c>
      <c r="N48" s="3">
        <f t="shared" si="7"/>
        <v>0.2109375</v>
      </c>
      <c r="O48" s="4">
        <f t="shared" si="8"/>
        <v>0.36353058510638303</v>
      </c>
      <c r="P48" s="12">
        <f t="shared" si="9"/>
        <v>0.68176529255319152</v>
      </c>
      <c r="Q48" s="12">
        <f t="shared" si="10"/>
        <v>0.74142253989361706</v>
      </c>
    </row>
    <row r="49" spans="1:17" x14ac:dyDescent="0.25">
      <c r="A49">
        <v>4072</v>
      </c>
      <c r="B49">
        <v>60</v>
      </c>
      <c r="C49">
        <v>1</v>
      </c>
      <c r="F49">
        <v>63</v>
      </c>
      <c r="G49">
        <f t="shared" si="0"/>
        <v>24</v>
      </c>
      <c r="H49">
        <f t="shared" si="1"/>
        <v>1</v>
      </c>
      <c r="I49">
        <f t="shared" si="2"/>
        <v>101</v>
      </c>
      <c r="J49">
        <f t="shared" si="3"/>
        <v>23</v>
      </c>
      <c r="K49" s="2">
        <f t="shared" si="4"/>
        <v>0.51063829787234039</v>
      </c>
      <c r="L49" s="2">
        <f t="shared" si="5"/>
        <v>0.80800000000000005</v>
      </c>
      <c r="M49" s="3">
        <f t="shared" si="6"/>
        <v>0.48936170212765961</v>
      </c>
      <c r="N49" s="3">
        <f t="shared" si="7"/>
        <v>0.19199999999999995</v>
      </c>
      <c r="O49" s="4">
        <f t="shared" si="8"/>
        <v>0.31863829787234055</v>
      </c>
      <c r="P49" s="12">
        <f t="shared" si="9"/>
        <v>0.65931914893617027</v>
      </c>
      <c r="Q49" s="12">
        <f t="shared" si="10"/>
        <v>0.74198570212765969</v>
      </c>
    </row>
    <row r="50" spans="1:17" x14ac:dyDescent="0.25">
      <c r="A50">
        <v>4913</v>
      </c>
      <c r="B50">
        <v>49</v>
      </c>
      <c r="C50">
        <v>0</v>
      </c>
      <c r="F50">
        <v>64</v>
      </c>
      <c r="G50">
        <f t="shared" si="0"/>
        <v>23</v>
      </c>
      <c r="H50">
        <f t="shared" si="1"/>
        <v>1</v>
      </c>
      <c r="I50">
        <f t="shared" si="2"/>
        <v>101</v>
      </c>
      <c r="J50">
        <f t="shared" si="3"/>
        <v>24</v>
      </c>
      <c r="K50" s="2">
        <f t="shared" si="4"/>
        <v>0.48936170212765956</v>
      </c>
      <c r="L50" s="2">
        <f t="shared" si="5"/>
        <v>0.81451612903225812</v>
      </c>
      <c r="M50" s="3">
        <f t="shared" si="6"/>
        <v>0.5106382978723405</v>
      </c>
      <c r="N50" s="3">
        <f t="shared" si="7"/>
        <v>0.18548387096774188</v>
      </c>
      <c r="O50" s="4">
        <f t="shared" si="8"/>
        <v>0.30387783115991773</v>
      </c>
      <c r="P50" s="12">
        <f t="shared" si="9"/>
        <v>0.65193891557995887</v>
      </c>
      <c r="Q50" s="12">
        <f t="shared" si="10"/>
        <v>0.74233184625943727</v>
      </c>
    </row>
    <row r="51" spans="1:17" x14ac:dyDescent="0.25">
      <c r="A51">
        <v>1504</v>
      </c>
      <c r="B51">
        <v>55</v>
      </c>
      <c r="C51">
        <v>1</v>
      </c>
      <c r="F51">
        <v>65</v>
      </c>
      <c r="G51">
        <f t="shared" si="0"/>
        <v>23</v>
      </c>
      <c r="H51">
        <f t="shared" si="1"/>
        <v>0</v>
      </c>
      <c r="I51">
        <f t="shared" si="2"/>
        <v>102</v>
      </c>
      <c r="J51">
        <f t="shared" si="3"/>
        <v>24</v>
      </c>
      <c r="K51" s="2">
        <f t="shared" si="4"/>
        <v>0.48936170212765956</v>
      </c>
      <c r="L51" s="2">
        <f t="shared" si="5"/>
        <v>0.81599999999999995</v>
      </c>
      <c r="M51" s="3">
        <f t="shared" si="6"/>
        <v>0.5106382978723405</v>
      </c>
      <c r="N51" s="3">
        <f t="shared" si="7"/>
        <v>0.18400000000000005</v>
      </c>
      <c r="O51" s="4">
        <f t="shared" si="8"/>
        <v>0.30536170212765956</v>
      </c>
      <c r="P51" s="12">
        <f t="shared" si="9"/>
        <v>0.65268085106382978</v>
      </c>
      <c r="Q51" s="12">
        <f t="shared" si="10"/>
        <v>0.74348629787234044</v>
      </c>
    </row>
    <row r="52" spans="1:17" x14ac:dyDescent="0.25">
      <c r="A52">
        <v>3156</v>
      </c>
      <c r="B52">
        <v>59</v>
      </c>
      <c r="C52">
        <v>0</v>
      </c>
      <c r="F52">
        <v>66</v>
      </c>
      <c r="G52">
        <f t="shared" si="0"/>
        <v>20</v>
      </c>
      <c r="H52">
        <f t="shared" si="1"/>
        <v>0</v>
      </c>
      <c r="I52">
        <f t="shared" si="2"/>
        <v>102</v>
      </c>
      <c r="J52">
        <f t="shared" si="3"/>
        <v>27</v>
      </c>
      <c r="K52" s="2">
        <f t="shared" si="4"/>
        <v>0.42553191489361702</v>
      </c>
      <c r="L52" s="2">
        <f t="shared" si="5"/>
        <v>0.83606557377049184</v>
      </c>
      <c r="M52" s="3">
        <f t="shared" si="6"/>
        <v>0.57446808510638303</v>
      </c>
      <c r="N52" s="3">
        <f t="shared" si="7"/>
        <v>0.16393442622950816</v>
      </c>
      <c r="O52" s="4">
        <f t="shared" si="8"/>
        <v>0.26159748866410881</v>
      </c>
      <c r="P52" s="12">
        <f t="shared" si="9"/>
        <v>0.63079874433205441</v>
      </c>
      <c r="Q52" s="12">
        <f t="shared" si="10"/>
        <v>0.74492710149982566</v>
      </c>
    </row>
    <row r="53" spans="1:17" x14ac:dyDescent="0.25">
      <c r="A53">
        <v>6104</v>
      </c>
      <c r="B53">
        <v>56</v>
      </c>
      <c r="C53">
        <v>0</v>
      </c>
      <c r="F53">
        <v>67</v>
      </c>
      <c r="G53">
        <f t="shared" si="0"/>
        <v>18</v>
      </c>
      <c r="H53">
        <f t="shared" si="1"/>
        <v>0</v>
      </c>
      <c r="I53">
        <f t="shared" si="2"/>
        <v>102</v>
      </c>
      <c r="J53">
        <f t="shared" si="3"/>
        <v>29</v>
      </c>
      <c r="K53" s="2">
        <f t="shared" si="4"/>
        <v>0.38297872340425532</v>
      </c>
      <c r="L53" s="2">
        <f t="shared" si="5"/>
        <v>0.85</v>
      </c>
      <c r="M53" s="3">
        <f t="shared" si="6"/>
        <v>0.61702127659574468</v>
      </c>
      <c r="N53" s="3">
        <f t="shared" si="7"/>
        <v>0.15000000000000002</v>
      </c>
      <c r="O53" s="4">
        <f t="shared" si="8"/>
        <v>0.23297872340425529</v>
      </c>
      <c r="P53" s="12">
        <f t="shared" si="9"/>
        <v>0.61648936170212765</v>
      </c>
      <c r="Q53" s="12">
        <f t="shared" si="10"/>
        <v>0.74632127659574465</v>
      </c>
    </row>
    <row r="54" spans="1:17" x14ac:dyDescent="0.25">
      <c r="A54">
        <v>3105</v>
      </c>
      <c r="B54">
        <v>61</v>
      </c>
      <c r="C54">
        <v>1</v>
      </c>
      <c r="F54">
        <v>68</v>
      </c>
      <c r="G54">
        <f t="shared" si="0"/>
        <v>17</v>
      </c>
      <c r="H54">
        <f t="shared" si="1"/>
        <v>0</v>
      </c>
      <c r="I54">
        <f t="shared" si="2"/>
        <v>102</v>
      </c>
      <c r="J54">
        <f t="shared" si="3"/>
        <v>30</v>
      </c>
      <c r="K54" s="2">
        <f t="shared" si="4"/>
        <v>0.36170212765957449</v>
      </c>
      <c r="L54" s="2">
        <f t="shared" si="5"/>
        <v>0.8571428571428571</v>
      </c>
      <c r="M54" s="3">
        <f t="shared" si="6"/>
        <v>0.63829787234042556</v>
      </c>
      <c r="N54" s="3">
        <f t="shared" si="7"/>
        <v>0.1428571428571429</v>
      </c>
      <c r="O54" s="4">
        <f t="shared" si="8"/>
        <v>0.21884498480243164</v>
      </c>
      <c r="P54" s="12">
        <f t="shared" si="9"/>
        <v>0.60942249240121582</v>
      </c>
      <c r="Q54" s="12">
        <f t="shared" si="10"/>
        <v>0.74715501519756833</v>
      </c>
    </row>
    <row r="55" spans="1:17" x14ac:dyDescent="0.25">
      <c r="A55">
        <v>9130</v>
      </c>
      <c r="B55">
        <v>65</v>
      </c>
      <c r="C55">
        <v>1</v>
      </c>
      <c r="F55">
        <v>69</v>
      </c>
      <c r="G55">
        <f t="shared" si="0"/>
        <v>16</v>
      </c>
      <c r="H55">
        <f t="shared" si="1"/>
        <v>0</v>
      </c>
      <c r="I55">
        <f t="shared" si="2"/>
        <v>102</v>
      </c>
      <c r="J55">
        <f t="shared" si="3"/>
        <v>31</v>
      </c>
      <c r="K55" s="2">
        <f t="shared" si="4"/>
        <v>0.34042553191489361</v>
      </c>
      <c r="L55" s="2">
        <f t="shared" si="5"/>
        <v>0.86440677966101698</v>
      </c>
      <c r="M55" s="3">
        <f t="shared" si="6"/>
        <v>0.65957446808510634</v>
      </c>
      <c r="N55" s="3">
        <f t="shared" si="7"/>
        <v>0.13559322033898302</v>
      </c>
      <c r="O55" s="4">
        <f t="shared" si="8"/>
        <v>0.20483231157591053</v>
      </c>
      <c r="P55" s="12">
        <f t="shared" si="9"/>
        <v>0.60241615578795527</v>
      </c>
      <c r="Q55" s="12">
        <f t="shared" si="10"/>
        <v>0.74808294266137765</v>
      </c>
    </row>
    <row r="56" spans="1:17" x14ac:dyDescent="0.25">
      <c r="A56">
        <v>8449</v>
      </c>
      <c r="B56">
        <v>57</v>
      </c>
      <c r="C56">
        <v>0</v>
      </c>
      <c r="F56">
        <v>70</v>
      </c>
      <c r="G56">
        <f t="shared" si="0"/>
        <v>13</v>
      </c>
      <c r="H56">
        <f t="shared" si="1"/>
        <v>0</v>
      </c>
      <c r="I56">
        <f t="shared" si="2"/>
        <v>102</v>
      </c>
      <c r="J56">
        <f t="shared" si="3"/>
        <v>34</v>
      </c>
      <c r="K56" s="2">
        <f t="shared" si="4"/>
        <v>0.27659574468085107</v>
      </c>
      <c r="L56" s="2">
        <f t="shared" si="5"/>
        <v>0.88695652173913042</v>
      </c>
      <c r="M56" s="3">
        <f t="shared" si="6"/>
        <v>0.72340425531914887</v>
      </c>
      <c r="N56" s="3">
        <f t="shared" si="7"/>
        <v>0.11304347826086958</v>
      </c>
      <c r="O56" s="4">
        <f t="shared" si="8"/>
        <v>0.16355226641998155</v>
      </c>
      <c r="P56" s="12">
        <f t="shared" si="9"/>
        <v>0.58177613320999078</v>
      </c>
      <c r="Q56" s="12">
        <f t="shared" si="10"/>
        <v>0.75145642923219247</v>
      </c>
    </row>
    <row r="57" spans="1:17" x14ac:dyDescent="0.25">
      <c r="A57">
        <v>3779</v>
      </c>
      <c r="B57">
        <v>50</v>
      </c>
      <c r="C57">
        <v>0</v>
      </c>
      <c r="F57">
        <v>71</v>
      </c>
      <c r="G57">
        <f t="shared" si="0"/>
        <v>12</v>
      </c>
      <c r="H57">
        <f t="shared" si="1"/>
        <v>0</v>
      </c>
      <c r="I57">
        <f t="shared" si="2"/>
        <v>102</v>
      </c>
      <c r="J57">
        <f t="shared" si="3"/>
        <v>35</v>
      </c>
      <c r="K57" s="2">
        <f t="shared" si="4"/>
        <v>0.25531914893617019</v>
      </c>
      <c r="L57" s="2">
        <f t="shared" si="5"/>
        <v>0.89473684210526316</v>
      </c>
      <c r="M57" s="3">
        <f t="shared" si="6"/>
        <v>0.74468085106382986</v>
      </c>
      <c r="N57" s="3">
        <f t="shared" si="7"/>
        <v>0.10526315789473684</v>
      </c>
      <c r="O57" s="4">
        <f t="shared" si="8"/>
        <v>0.15005599104143341</v>
      </c>
      <c r="P57" s="12">
        <f t="shared" si="9"/>
        <v>0.57502799552071671</v>
      </c>
      <c r="Q57" s="12">
        <f t="shared" si="10"/>
        <v>0.75278611422172459</v>
      </c>
    </row>
    <row r="58" spans="1:17" x14ac:dyDescent="0.25">
      <c r="A58">
        <v>9527</v>
      </c>
      <c r="B58">
        <v>56</v>
      </c>
      <c r="C58">
        <v>0</v>
      </c>
      <c r="F58">
        <v>72</v>
      </c>
      <c r="G58">
        <f t="shared" si="0"/>
        <v>11</v>
      </c>
      <c r="H58">
        <f t="shared" si="1"/>
        <v>0</v>
      </c>
      <c r="I58">
        <f t="shared" si="2"/>
        <v>102</v>
      </c>
      <c r="J58">
        <f t="shared" si="3"/>
        <v>36</v>
      </c>
      <c r="K58" s="2">
        <f t="shared" si="4"/>
        <v>0.23404255319148937</v>
      </c>
      <c r="L58" s="2">
        <f t="shared" si="5"/>
        <v>0.90265486725663713</v>
      </c>
      <c r="M58" s="3">
        <f t="shared" si="6"/>
        <v>0.76595744680851063</v>
      </c>
      <c r="N58" s="3">
        <f t="shared" si="7"/>
        <v>9.7345132743362872E-2</v>
      </c>
      <c r="O58" s="4">
        <f t="shared" si="8"/>
        <v>0.13669742044812638</v>
      </c>
      <c r="P58" s="12">
        <f t="shared" si="9"/>
        <v>0.56834871022406319</v>
      </c>
      <c r="Q58" s="12">
        <f t="shared" si="10"/>
        <v>0.75422293353417436</v>
      </c>
    </row>
    <row r="59" spans="1:17" x14ac:dyDescent="0.25">
      <c r="A59">
        <v>8390</v>
      </c>
      <c r="B59">
        <v>40</v>
      </c>
      <c r="C59">
        <v>0</v>
      </c>
      <c r="F59">
        <v>73</v>
      </c>
      <c r="G59">
        <f t="shared" si="0"/>
        <v>10</v>
      </c>
      <c r="H59">
        <f t="shared" si="1"/>
        <v>0</v>
      </c>
      <c r="I59">
        <f t="shared" si="2"/>
        <v>102</v>
      </c>
      <c r="J59">
        <f t="shared" si="3"/>
        <v>37</v>
      </c>
      <c r="K59" s="2">
        <f t="shared" si="4"/>
        <v>0.21276595744680851</v>
      </c>
      <c r="L59" s="2">
        <f t="shared" si="5"/>
        <v>0.9107142857142857</v>
      </c>
      <c r="M59" s="3">
        <f t="shared" si="6"/>
        <v>0.78723404255319152</v>
      </c>
      <c r="N59" s="3">
        <f t="shared" si="7"/>
        <v>8.9285714285714302E-2</v>
      </c>
      <c r="O59" s="4">
        <f t="shared" si="8"/>
        <v>0.12348024316109418</v>
      </c>
      <c r="P59" s="12">
        <f t="shared" si="9"/>
        <v>0.56174012158054709</v>
      </c>
      <c r="Q59" s="12">
        <f t="shared" si="10"/>
        <v>0.75576975683890579</v>
      </c>
    </row>
    <row r="60" spans="1:17" x14ac:dyDescent="0.25">
      <c r="A60">
        <v>5846</v>
      </c>
      <c r="B60">
        <v>54</v>
      </c>
      <c r="C60">
        <v>0</v>
      </c>
      <c r="F60">
        <v>74</v>
      </c>
      <c r="G60">
        <f t="shared" si="0"/>
        <v>9</v>
      </c>
      <c r="H60">
        <f t="shared" si="1"/>
        <v>0</v>
      </c>
      <c r="I60">
        <f t="shared" si="2"/>
        <v>102</v>
      </c>
      <c r="J60">
        <f t="shared" si="3"/>
        <v>38</v>
      </c>
      <c r="K60" s="2">
        <f t="shared" si="4"/>
        <v>0.19148936170212766</v>
      </c>
      <c r="L60" s="2">
        <f t="shared" si="5"/>
        <v>0.91891891891891897</v>
      </c>
      <c r="M60" s="3">
        <f t="shared" si="6"/>
        <v>0.8085106382978724</v>
      </c>
      <c r="N60" s="3">
        <f t="shared" si="7"/>
        <v>8.108108108108103E-2</v>
      </c>
      <c r="O60" s="4">
        <f t="shared" si="8"/>
        <v>0.11040828062104668</v>
      </c>
      <c r="P60" s="12">
        <f t="shared" si="9"/>
        <v>0.55520414031052334</v>
      </c>
      <c r="Q60" s="12">
        <f t="shared" si="10"/>
        <v>0.75742955721679139</v>
      </c>
    </row>
    <row r="61" spans="1:17" x14ac:dyDescent="0.25">
      <c r="A61">
        <v>5146</v>
      </c>
      <c r="B61">
        <v>53</v>
      </c>
      <c r="C61">
        <v>1</v>
      </c>
      <c r="F61">
        <v>75</v>
      </c>
      <c r="G61">
        <f t="shared" si="0"/>
        <v>8</v>
      </c>
      <c r="H61">
        <f t="shared" si="1"/>
        <v>0</v>
      </c>
      <c r="I61">
        <f t="shared" si="2"/>
        <v>102</v>
      </c>
      <c r="J61">
        <f t="shared" si="3"/>
        <v>39</v>
      </c>
      <c r="K61" s="2">
        <f t="shared" si="4"/>
        <v>0.1702127659574468</v>
      </c>
      <c r="L61" s="2">
        <f t="shared" si="5"/>
        <v>0.92727272727272725</v>
      </c>
      <c r="M61" s="3">
        <f t="shared" si="6"/>
        <v>0.82978723404255317</v>
      </c>
      <c r="N61" s="3">
        <f t="shared" si="7"/>
        <v>7.2727272727272751E-2</v>
      </c>
      <c r="O61" s="4">
        <f t="shared" si="8"/>
        <v>9.7485493230174081E-2</v>
      </c>
      <c r="P61" s="12">
        <f t="shared" si="9"/>
        <v>0.54874274661508704</v>
      </c>
      <c r="Q61" s="12">
        <f t="shared" si="10"/>
        <v>0.75920541586073509</v>
      </c>
    </row>
    <row r="62" spans="1:17" x14ac:dyDescent="0.25">
      <c r="A62">
        <v>2214</v>
      </c>
      <c r="B62">
        <v>51</v>
      </c>
      <c r="C62">
        <v>0</v>
      </c>
      <c r="F62">
        <v>76</v>
      </c>
      <c r="G62">
        <f t="shared" si="0"/>
        <v>7</v>
      </c>
      <c r="H62">
        <f t="shared" si="1"/>
        <v>0</v>
      </c>
      <c r="I62">
        <f t="shared" si="2"/>
        <v>102</v>
      </c>
      <c r="J62">
        <f t="shared" si="3"/>
        <v>40</v>
      </c>
      <c r="K62" s="2">
        <f t="shared" si="4"/>
        <v>0.14893617021276595</v>
      </c>
      <c r="L62" s="2">
        <f t="shared" si="5"/>
        <v>0.93577981651376152</v>
      </c>
      <c r="M62" s="3">
        <f t="shared" si="6"/>
        <v>0.85106382978723405</v>
      </c>
      <c r="N62" s="3">
        <f t="shared" si="7"/>
        <v>6.422018348623848E-2</v>
      </c>
      <c r="O62" s="4">
        <f t="shared" si="8"/>
        <v>8.471598672652747E-2</v>
      </c>
      <c r="P62" s="12">
        <f t="shared" si="9"/>
        <v>0.54235799336326374</v>
      </c>
      <c r="Q62" s="12">
        <f t="shared" si="10"/>
        <v>0.76110052703494047</v>
      </c>
    </row>
    <row r="63" spans="1:17" x14ac:dyDescent="0.25">
      <c r="A63">
        <v>3838</v>
      </c>
      <c r="B63">
        <v>69</v>
      </c>
      <c r="C63">
        <v>1</v>
      </c>
      <c r="F63">
        <v>77</v>
      </c>
      <c r="G63">
        <f t="shared" si="0"/>
        <v>6</v>
      </c>
      <c r="H63">
        <f t="shared" si="1"/>
        <v>0</v>
      </c>
      <c r="I63">
        <f t="shared" si="2"/>
        <v>102</v>
      </c>
      <c r="J63">
        <f t="shared" si="3"/>
        <v>41</v>
      </c>
      <c r="K63" s="2">
        <f t="shared" si="4"/>
        <v>0.1276595744680851</v>
      </c>
      <c r="L63" s="2">
        <f t="shared" si="5"/>
        <v>0.94444444444444442</v>
      </c>
      <c r="M63" s="3">
        <f t="shared" si="6"/>
        <v>0.87234042553191493</v>
      </c>
      <c r="N63" s="3">
        <f t="shared" si="7"/>
        <v>5.555555555555558E-2</v>
      </c>
      <c r="O63" s="4">
        <f t="shared" si="8"/>
        <v>7.2104018912529488E-2</v>
      </c>
      <c r="P63" s="12">
        <f t="shared" si="9"/>
        <v>0.53605200945626474</v>
      </c>
      <c r="Q63" s="12">
        <f t="shared" si="10"/>
        <v>0.7631182033096926</v>
      </c>
    </row>
    <row r="64" spans="1:17" x14ac:dyDescent="0.25">
      <c r="A64">
        <v>6801</v>
      </c>
      <c r="B64">
        <v>77</v>
      </c>
      <c r="C64">
        <v>1</v>
      </c>
      <c r="F64">
        <v>81</v>
      </c>
      <c r="G64">
        <f t="shared" si="0"/>
        <v>5</v>
      </c>
      <c r="H64">
        <f t="shared" si="1"/>
        <v>0</v>
      </c>
      <c r="I64">
        <f t="shared" si="2"/>
        <v>102</v>
      </c>
      <c r="J64">
        <f t="shared" si="3"/>
        <v>42</v>
      </c>
      <c r="K64" s="2">
        <f t="shared" si="4"/>
        <v>0.10638297872340426</v>
      </c>
      <c r="L64" s="2">
        <f t="shared" si="5"/>
        <v>0.95327102803738317</v>
      </c>
      <c r="M64" s="3">
        <f t="shared" si="6"/>
        <v>0.8936170212765957</v>
      </c>
      <c r="N64" s="3">
        <f t="shared" si="7"/>
        <v>4.6728971962616828E-2</v>
      </c>
      <c r="O64" s="4">
        <f t="shared" si="8"/>
        <v>5.9654006760787359E-2</v>
      </c>
      <c r="P64" s="12">
        <f t="shared" si="9"/>
        <v>0.52982700338039368</v>
      </c>
      <c r="Q64" s="12">
        <f t="shared" si="10"/>
        <v>0.76526188108967985</v>
      </c>
    </row>
    <row r="65" spans="1:17" x14ac:dyDescent="0.25">
      <c r="A65">
        <v>5729</v>
      </c>
      <c r="B65">
        <v>58</v>
      </c>
      <c r="C65">
        <v>1</v>
      </c>
      <c r="F65">
        <v>84</v>
      </c>
      <c r="G65">
        <f t="shared" si="0"/>
        <v>4</v>
      </c>
      <c r="H65">
        <f t="shared" si="1"/>
        <v>0</v>
      </c>
      <c r="I65">
        <f t="shared" si="2"/>
        <v>102</v>
      </c>
      <c r="J65">
        <f t="shared" si="3"/>
        <v>43</v>
      </c>
      <c r="K65" s="2">
        <f t="shared" si="4"/>
        <v>8.5106382978723402E-2</v>
      </c>
      <c r="L65" s="2">
        <f t="shared" si="5"/>
        <v>0.96226415094339623</v>
      </c>
      <c r="M65" s="3">
        <f t="shared" si="6"/>
        <v>0.91489361702127658</v>
      </c>
      <c r="N65" s="3">
        <f t="shared" si="7"/>
        <v>3.7735849056603765E-2</v>
      </c>
      <c r="O65" s="4">
        <f t="shared" si="8"/>
        <v>4.737053392211954E-2</v>
      </c>
      <c r="P65" s="12">
        <f t="shared" si="9"/>
        <v>0.52368526696105977</v>
      </c>
      <c r="Q65" s="12">
        <f t="shared" si="10"/>
        <v>0.76753512645523891</v>
      </c>
    </row>
    <row r="66" spans="1:17" x14ac:dyDescent="0.25">
      <c r="A66">
        <v>5491</v>
      </c>
      <c r="B66">
        <v>58</v>
      </c>
      <c r="C66">
        <v>1</v>
      </c>
      <c r="F66">
        <v>85</v>
      </c>
      <c r="G66">
        <f t="shared" si="0"/>
        <v>3</v>
      </c>
      <c r="H66">
        <f t="shared" si="1"/>
        <v>0</v>
      </c>
      <c r="I66">
        <f t="shared" si="2"/>
        <v>102</v>
      </c>
      <c r="J66">
        <f t="shared" si="3"/>
        <v>44</v>
      </c>
      <c r="K66" s="2">
        <f t="shared" si="4"/>
        <v>6.3829787234042548E-2</v>
      </c>
      <c r="L66" s="2">
        <f t="shared" si="5"/>
        <v>0.97142857142857142</v>
      </c>
      <c r="M66" s="3">
        <f t="shared" si="6"/>
        <v>0.93617021276595747</v>
      </c>
      <c r="N66" s="3">
        <f t="shared" si="7"/>
        <v>2.8571428571428581E-2</v>
      </c>
      <c r="O66" s="4">
        <f t="shared" si="8"/>
        <v>3.5258358662614064E-2</v>
      </c>
      <c r="P66" s="12">
        <f t="shared" si="9"/>
        <v>0.51762917933130703</v>
      </c>
      <c r="Q66" s="12">
        <f t="shared" si="10"/>
        <v>0.76994164133738596</v>
      </c>
    </row>
    <row r="67" spans="1:17" x14ac:dyDescent="0.25">
      <c r="A67">
        <v>7457</v>
      </c>
      <c r="B67">
        <v>39</v>
      </c>
      <c r="C67">
        <v>0</v>
      </c>
      <c r="F67">
        <v>87</v>
      </c>
      <c r="G67">
        <f t="shared" si="0"/>
        <v>2</v>
      </c>
      <c r="H67">
        <f t="shared" si="1"/>
        <v>0</v>
      </c>
      <c r="I67">
        <f t="shared" si="2"/>
        <v>102</v>
      </c>
      <c r="J67">
        <f t="shared" si="3"/>
        <v>45</v>
      </c>
      <c r="K67" s="2">
        <f t="shared" si="4"/>
        <v>4.2553191489361701E-2</v>
      </c>
      <c r="L67" s="2">
        <f t="shared" si="5"/>
        <v>0.98076923076923073</v>
      </c>
      <c r="M67" s="3">
        <f t="shared" si="6"/>
        <v>0.95744680851063835</v>
      </c>
      <c r="N67" s="3">
        <f t="shared" si="7"/>
        <v>1.9230769230769273E-2</v>
      </c>
      <c r="O67" s="4">
        <f t="shared" si="8"/>
        <v>2.3322422258592379E-2</v>
      </c>
      <c r="P67" s="12">
        <f t="shared" si="9"/>
        <v>0.51166121112929619</v>
      </c>
      <c r="Q67" s="12">
        <f t="shared" si="10"/>
        <v>0.77248527004909984</v>
      </c>
    </row>
    <row r="68" spans="1:17" x14ac:dyDescent="0.25">
      <c r="A68">
        <v>7614</v>
      </c>
      <c r="B68">
        <v>55</v>
      </c>
      <c r="C68">
        <v>0</v>
      </c>
      <c r="F68">
        <v>88</v>
      </c>
      <c r="G68">
        <f t="shared" si="0"/>
        <v>1</v>
      </c>
      <c r="H68">
        <f t="shared" si="1"/>
        <v>0</v>
      </c>
      <c r="I68">
        <f t="shared" si="2"/>
        <v>102</v>
      </c>
      <c r="J68">
        <f t="shared" si="3"/>
        <v>46</v>
      </c>
      <c r="K68" s="2">
        <f t="shared" si="4"/>
        <v>2.1276595744680851E-2</v>
      </c>
      <c r="L68" s="2">
        <f t="shared" si="5"/>
        <v>0.99029126213592233</v>
      </c>
      <c r="M68" s="3">
        <f t="shared" si="6"/>
        <v>0.97872340425531912</v>
      </c>
      <c r="N68" s="3">
        <f t="shared" si="7"/>
        <v>9.7087378640776656E-3</v>
      </c>
      <c r="O68" s="4">
        <f t="shared" si="8"/>
        <v>1.1567857880603105E-2</v>
      </c>
      <c r="P68" s="12">
        <f t="shared" si="9"/>
        <v>0.50578392894030155</v>
      </c>
      <c r="Q68" s="12">
        <f t="shared" si="10"/>
        <v>0.77517000619706677</v>
      </c>
    </row>
    <row r="69" spans="1:17" x14ac:dyDescent="0.25">
      <c r="A69">
        <v>9120</v>
      </c>
      <c r="B69">
        <v>70</v>
      </c>
      <c r="C69">
        <v>1</v>
      </c>
      <c r="F69">
        <v>100</v>
      </c>
      <c r="G69">
        <f t="shared" si="0"/>
        <v>0</v>
      </c>
      <c r="H69">
        <f t="shared" si="1"/>
        <v>0</v>
      </c>
      <c r="I69">
        <f t="shared" si="2"/>
        <v>102</v>
      </c>
      <c r="J69">
        <f t="shared" si="3"/>
        <v>47</v>
      </c>
      <c r="K69" s="2">
        <f t="shared" si="4"/>
        <v>0</v>
      </c>
      <c r="L69" s="2">
        <f t="shared" si="5"/>
        <v>1</v>
      </c>
      <c r="M69" s="3">
        <f t="shared" si="6"/>
        <v>1</v>
      </c>
      <c r="N69" s="3">
        <f t="shared" si="7"/>
        <v>0</v>
      </c>
      <c r="O69" s="4">
        <f t="shared" si="8"/>
        <v>0</v>
      </c>
      <c r="P69" s="12">
        <f t="shared" si="9"/>
        <v>0.5</v>
      </c>
      <c r="Q69" s="12">
        <f t="shared" si="10"/>
        <v>0.77800000000000002</v>
      </c>
    </row>
    <row r="70" spans="1:17" x14ac:dyDescent="0.25">
      <c r="A70">
        <v>9932</v>
      </c>
      <c r="B70">
        <v>35</v>
      </c>
      <c r="C70">
        <v>1</v>
      </c>
      <c r="K70" s="2"/>
      <c r="L70" s="2"/>
      <c r="M70" s="3"/>
      <c r="N70" s="3"/>
      <c r="O70" s="4"/>
      <c r="P70" s="3"/>
      <c r="Q70" s="3"/>
    </row>
    <row r="71" spans="1:17" x14ac:dyDescent="0.25">
      <c r="A71">
        <v>8330</v>
      </c>
      <c r="B71">
        <v>57</v>
      </c>
      <c r="C71">
        <v>0</v>
      </c>
      <c r="K71" s="2"/>
      <c r="L71" s="2"/>
      <c r="M71" s="3"/>
      <c r="N71" s="3"/>
      <c r="O71" s="4"/>
      <c r="P71" s="3"/>
      <c r="Q71" s="3"/>
    </row>
    <row r="72" spans="1:17" x14ac:dyDescent="0.25">
      <c r="A72">
        <v>6387</v>
      </c>
      <c r="B72">
        <v>51</v>
      </c>
      <c r="C72">
        <v>0</v>
      </c>
      <c r="K72" s="2"/>
      <c r="L72" s="2"/>
      <c r="M72" s="3"/>
      <c r="N72" s="3"/>
      <c r="O72" s="4"/>
      <c r="P72" s="3"/>
      <c r="Q72" s="3"/>
    </row>
    <row r="73" spans="1:17" x14ac:dyDescent="0.25">
      <c r="A73">
        <v>4267</v>
      </c>
      <c r="B73">
        <v>40</v>
      </c>
      <c r="C73">
        <v>0</v>
      </c>
      <c r="K73" s="2"/>
      <c r="L73" s="2"/>
      <c r="M73" s="3"/>
      <c r="N73" s="3"/>
      <c r="O73" s="4"/>
      <c r="P73" s="3"/>
      <c r="Q73" s="3"/>
    </row>
    <row r="74" spans="1:17" x14ac:dyDescent="0.25">
      <c r="A74">
        <v>7530</v>
      </c>
      <c r="B74">
        <v>41</v>
      </c>
      <c r="C74">
        <v>0</v>
      </c>
      <c r="K74" s="2"/>
      <c r="L74" s="2"/>
      <c r="M74" s="3"/>
      <c r="N74" s="3"/>
      <c r="O74" s="4"/>
      <c r="P74" s="3"/>
      <c r="Q74" s="3"/>
    </row>
    <row r="75" spans="1:17" x14ac:dyDescent="0.25">
      <c r="A75">
        <v>7731</v>
      </c>
      <c r="B75">
        <v>29</v>
      </c>
      <c r="C75">
        <v>1</v>
      </c>
      <c r="K75" s="2"/>
      <c r="L75" s="2"/>
      <c r="M75" s="3"/>
      <c r="N75" s="3"/>
      <c r="O75" s="4"/>
      <c r="P75" s="3"/>
      <c r="Q75" s="3"/>
    </row>
    <row r="76" spans="1:17" x14ac:dyDescent="0.25">
      <c r="A76">
        <v>6745</v>
      </c>
      <c r="B76">
        <v>38</v>
      </c>
      <c r="C76">
        <v>0</v>
      </c>
      <c r="K76" s="2"/>
      <c r="L76" s="2"/>
      <c r="M76" s="3"/>
      <c r="N76" s="3"/>
      <c r="O76" s="4"/>
      <c r="P76" s="3"/>
      <c r="Q76" s="3"/>
    </row>
    <row r="77" spans="1:17" x14ac:dyDescent="0.25">
      <c r="A77">
        <v>4324</v>
      </c>
      <c r="B77">
        <v>73</v>
      </c>
      <c r="C77">
        <v>1</v>
      </c>
      <c r="K77" s="2"/>
      <c r="L77" s="2"/>
      <c r="M77" s="3"/>
      <c r="N77" s="3"/>
      <c r="O77" s="4"/>
      <c r="P77" s="3"/>
      <c r="Q77" s="3"/>
    </row>
    <row r="78" spans="1:17" x14ac:dyDescent="0.25">
      <c r="A78">
        <v>6188</v>
      </c>
      <c r="B78">
        <v>68</v>
      </c>
      <c r="C78">
        <v>1</v>
      </c>
      <c r="K78" s="2"/>
      <c r="L78" s="2"/>
      <c r="M78" s="3"/>
      <c r="N78" s="3"/>
      <c r="O78" s="4"/>
      <c r="P78" s="3"/>
      <c r="Q78" s="3"/>
    </row>
    <row r="79" spans="1:17" x14ac:dyDescent="0.25">
      <c r="A79">
        <v>7617</v>
      </c>
      <c r="B79">
        <v>39</v>
      </c>
      <c r="C79">
        <v>0</v>
      </c>
      <c r="K79" s="2"/>
      <c r="L79" s="2"/>
      <c r="M79" s="3"/>
      <c r="N79" s="3"/>
      <c r="O79" s="4"/>
      <c r="P79" s="3"/>
      <c r="Q79" s="3"/>
    </row>
    <row r="80" spans="1:17" x14ac:dyDescent="0.25">
      <c r="A80">
        <v>8805</v>
      </c>
      <c r="B80">
        <v>52</v>
      </c>
      <c r="C80">
        <v>0</v>
      </c>
    </row>
    <row r="81" spans="1:3" x14ac:dyDescent="0.25">
      <c r="A81">
        <v>1009</v>
      </c>
      <c r="B81">
        <v>52</v>
      </c>
      <c r="C81">
        <v>0</v>
      </c>
    </row>
    <row r="82" spans="1:3" x14ac:dyDescent="0.25">
      <c r="A82">
        <v>5171</v>
      </c>
      <c r="B82">
        <v>38</v>
      </c>
      <c r="C82">
        <v>0</v>
      </c>
    </row>
    <row r="83" spans="1:3" x14ac:dyDescent="0.25">
      <c r="A83">
        <v>9787</v>
      </c>
      <c r="B83">
        <v>53</v>
      </c>
      <c r="C83">
        <v>0</v>
      </c>
    </row>
    <row r="84" spans="1:3" x14ac:dyDescent="0.25">
      <c r="A84">
        <v>9173</v>
      </c>
      <c r="B84">
        <v>29</v>
      </c>
      <c r="C84">
        <v>0</v>
      </c>
    </row>
    <row r="85" spans="1:3" x14ac:dyDescent="0.25">
      <c r="A85">
        <v>9808</v>
      </c>
      <c r="B85">
        <v>59</v>
      </c>
      <c r="C85">
        <v>1</v>
      </c>
    </row>
    <row r="86" spans="1:3" x14ac:dyDescent="0.25">
      <c r="A86">
        <v>4506</v>
      </c>
      <c r="B86">
        <v>23</v>
      </c>
      <c r="C86">
        <v>1</v>
      </c>
    </row>
    <row r="87" spans="1:3" x14ac:dyDescent="0.25">
      <c r="A87">
        <v>5380</v>
      </c>
      <c r="B87">
        <v>48</v>
      </c>
      <c r="C87">
        <v>0</v>
      </c>
    </row>
    <row r="88" spans="1:3" x14ac:dyDescent="0.25">
      <c r="A88">
        <v>9945</v>
      </c>
      <c r="B88">
        <v>66</v>
      </c>
      <c r="C88">
        <v>1</v>
      </c>
    </row>
    <row r="89" spans="1:3" x14ac:dyDescent="0.25">
      <c r="A89">
        <v>5070</v>
      </c>
      <c r="B89">
        <v>53</v>
      </c>
      <c r="C89">
        <v>0</v>
      </c>
    </row>
    <row r="90" spans="1:3" x14ac:dyDescent="0.25">
      <c r="A90">
        <v>8992</v>
      </c>
      <c r="B90">
        <v>38</v>
      </c>
      <c r="C90">
        <v>0</v>
      </c>
    </row>
    <row r="91" spans="1:3" x14ac:dyDescent="0.25">
      <c r="A91">
        <v>2841</v>
      </c>
      <c r="B91">
        <v>47</v>
      </c>
      <c r="C91">
        <v>1</v>
      </c>
    </row>
    <row r="92" spans="1:3" x14ac:dyDescent="0.25">
      <c r="A92">
        <v>8241</v>
      </c>
      <c r="B92">
        <v>58</v>
      </c>
      <c r="C92">
        <v>0</v>
      </c>
    </row>
    <row r="93" spans="1:3" x14ac:dyDescent="0.25">
      <c r="A93">
        <v>2687</v>
      </c>
      <c r="B93">
        <v>45</v>
      </c>
      <c r="C93">
        <v>0</v>
      </c>
    </row>
    <row r="94" spans="1:3" x14ac:dyDescent="0.25">
      <c r="A94">
        <v>1559</v>
      </c>
      <c r="B94">
        <v>59</v>
      </c>
      <c r="C94">
        <v>0</v>
      </c>
    </row>
    <row r="95" spans="1:3" x14ac:dyDescent="0.25">
      <c r="A95">
        <v>5748</v>
      </c>
      <c r="B95">
        <v>38</v>
      </c>
      <c r="C95">
        <v>0</v>
      </c>
    </row>
    <row r="96" spans="1:3" x14ac:dyDescent="0.25">
      <c r="A96">
        <v>4051</v>
      </c>
      <c r="B96">
        <v>26</v>
      </c>
      <c r="C96">
        <v>1</v>
      </c>
    </row>
    <row r="97" spans="1:3" x14ac:dyDescent="0.25">
      <c r="A97">
        <v>5780</v>
      </c>
      <c r="B97">
        <v>38</v>
      </c>
      <c r="C97">
        <v>0</v>
      </c>
    </row>
    <row r="98" spans="1:3" x14ac:dyDescent="0.25">
      <c r="A98">
        <v>2062</v>
      </c>
      <c r="B98">
        <v>87</v>
      </c>
      <c r="C98">
        <v>1</v>
      </c>
    </row>
    <row r="99" spans="1:3" x14ac:dyDescent="0.25">
      <c r="A99">
        <v>8357</v>
      </c>
      <c r="B99">
        <v>27</v>
      </c>
      <c r="C99">
        <v>0</v>
      </c>
    </row>
    <row r="100" spans="1:3" x14ac:dyDescent="0.25">
      <c r="A100">
        <v>8312</v>
      </c>
      <c r="B100">
        <v>34</v>
      </c>
      <c r="C100">
        <v>0</v>
      </c>
    </row>
    <row r="101" spans="1:3" x14ac:dyDescent="0.25">
      <c r="A101">
        <v>6237</v>
      </c>
      <c r="B101">
        <v>69</v>
      </c>
      <c r="C101">
        <v>1</v>
      </c>
    </row>
    <row r="102" spans="1:3" x14ac:dyDescent="0.25">
      <c r="A102">
        <v>9647</v>
      </c>
      <c r="B102">
        <v>43</v>
      </c>
      <c r="C102">
        <v>0</v>
      </c>
    </row>
    <row r="103" spans="1:3" x14ac:dyDescent="0.25">
      <c r="A103">
        <v>4672</v>
      </c>
      <c r="B103">
        <v>35</v>
      </c>
      <c r="C103">
        <v>0</v>
      </c>
    </row>
    <row r="104" spans="1:3" x14ac:dyDescent="0.25">
      <c r="A104">
        <v>8509</v>
      </c>
      <c r="B104">
        <v>81</v>
      </c>
      <c r="C104">
        <v>1</v>
      </c>
    </row>
    <row r="105" spans="1:3" x14ac:dyDescent="0.25">
      <c r="A105">
        <v>6305</v>
      </c>
      <c r="B105">
        <v>60</v>
      </c>
      <c r="C105">
        <v>0</v>
      </c>
    </row>
    <row r="106" spans="1:3" x14ac:dyDescent="0.25">
      <c r="A106">
        <v>4719</v>
      </c>
      <c r="B106">
        <v>31</v>
      </c>
      <c r="C106">
        <v>0</v>
      </c>
    </row>
    <row r="107" spans="1:3" x14ac:dyDescent="0.25">
      <c r="A107">
        <v>5849</v>
      </c>
      <c r="B107">
        <v>69</v>
      </c>
      <c r="C107">
        <v>1</v>
      </c>
    </row>
    <row r="108" spans="1:3" x14ac:dyDescent="0.25">
      <c r="A108">
        <v>2122</v>
      </c>
      <c r="B108">
        <v>50</v>
      </c>
      <c r="C108">
        <v>0</v>
      </c>
    </row>
    <row r="109" spans="1:3" x14ac:dyDescent="0.25">
      <c r="A109">
        <v>7655</v>
      </c>
      <c r="B109">
        <v>33</v>
      </c>
      <c r="C109">
        <v>0</v>
      </c>
    </row>
    <row r="110" spans="1:3" x14ac:dyDescent="0.25">
      <c r="A110">
        <v>8860</v>
      </c>
      <c r="B110">
        <v>39</v>
      </c>
      <c r="C110">
        <v>0</v>
      </c>
    </row>
    <row r="111" spans="1:3" x14ac:dyDescent="0.25">
      <c r="A111">
        <v>3839</v>
      </c>
      <c r="B111">
        <v>56</v>
      </c>
      <c r="C111">
        <v>0</v>
      </c>
    </row>
    <row r="112" spans="1:3" x14ac:dyDescent="0.25">
      <c r="A112">
        <v>8587</v>
      </c>
      <c r="B112">
        <v>32</v>
      </c>
      <c r="C112">
        <v>0</v>
      </c>
    </row>
    <row r="113" spans="1:3" x14ac:dyDescent="0.25">
      <c r="A113">
        <v>1667</v>
      </c>
      <c r="B113">
        <v>3</v>
      </c>
      <c r="C113">
        <v>0</v>
      </c>
    </row>
    <row r="114" spans="1:3" x14ac:dyDescent="0.25">
      <c r="A114">
        <v>7484</v>
      </c>
      <c r="B114">
        <v>67</v>
      </c>
      <c r="C114">
        <v>1</v>
      </c>
    </row>
    <row r="115" spans="1:3" x14ac:dyDescent="0.25">
      <c r="A115">
        <v>4376</v>
      </c>
      <c r="B115">
        <v>75</v>
      </c>
      <c r="C115">
        <v>1</v>
      </c>
    </row>
    <row r="116" spans="1:3" x14ac:dyDescent="0.25">
      <c r="A116">
        <v>6348</v>
      </c>
      <c r="B116">
        <v>45</v>
      </c>
      <c r="C116">
        <v>0</v>
      </c>
    </row>
    <row r="117" spans="1:3" x14ac:dyDescent="0.25">
      <c r="A117">
        <v>6726</v>
      </c>
      <c r="B117">
        <v>47</v>
      </c>
      <c r="C117">
        <v>0</v>
      </c>
    </row>
    <row r="118" spans="1:3" x14ac:dyDescent="0.25">
      <c r="A118">
        <v>7806</v>
      </c>
      <c r="B118">
        <v>31</v>
      </c>
      <c r="C118">
        <v>0</v>
      </c>
    </row>
    <row r="119" spans="1:3" x14ac:dyDescent="0.25">
      <c r="A119">
        <v>8418</v>
      </c>
      <c r="B119">
        <v>40</v>
      </c>
      <c r="C119">
        <v>0</v>
      </c>
    </row>
    <row r="120" spans="1:3" x14ac:dyDescent="0.25">
      <c r="A120">
        <v>8056</v>
      </c>
      <c r="B120">
        <v>55</v>
      </c>
      <c r="C120">
        <v>0</v>
      </c>
    </row>
    <row r="121" spans="1:3" x14ac:dyDescent="0.25">
      <c r="A121">
        <v>6541</v>
      </c>
      <c r="B121">
        <v>60</v>
      </c>
      <c r="C121">
        <v>0</v>
      </c>
    </row>
    <row r="122" spans="1:3" x14ac:dyDescent="0.25">
      <c r="A122">
        <v>6177</v>
      </c>
      <c r="B122">
        <v>66</v>
      </c>
      <c r="C122">
        <v>1</v>
      </c>
    </row>
    <row r="123" spans="1:3" x14ac:dyDescent="0.25">
      <c r="A123">
        <v>8266</v>
      </c>
      <c r="B123">
        <v>52</v>
      </c>
      <c r="C123">
        <v>0</v>
      </c>
    </row>
    <row r="124" spans="1:3" x14ac:dyDescent="0.25">
      <c r="A124">
        <v>7541</v>
      </c>
      <c r="B124">
        <v>47</v>
      </c>
      <c r="C124">
        <v>0</v>
      </c>
    </row>
    <row r="125" spans="1:3" x14ac:dyDescent="0.25">
      <c r="A125">
        <v>3782</v>
      </c>
      <c r="B125">
        <v>74</v>
      </c>
      <c r="C125">
        <v>1</v>
      </c>
    </row>
    <row r="126" spans="1:3" x14ac:dyDescent="0.25">
      <c r="A126">
        <v>3786</v>
      </c>
      <c r="B126">
        <v>31</v>
      </c>
      <c r="C126">
        <v>0</v>
      </c>
    </row>
    <row r="127" spans="1:3" x14ac:dyDescent="0.25">
      <c r="A127">
        <v>4330</v>
      </c>
      <c r="B127">
        <v>60</v>
      </c>
      <c r="C127">
        <v>1</v>
      </c>
    </row>
    <row r="128" spans="1:3" x14ac:dyDescent="0.25">
      <c r="A128">
        <v>1004</v>
      </c>
      <c r="B128">
        <v>26</v>
      </c>
      <c r="C128">
        <v>0</v>
      </c>
    </row>
    <row r="129" spans="1:3" x14ac:dyDescent="0.25">
      <c r="A129">
        <v>4974</v>
      </c>
      <c r="B129">
        <v>84</v>
      </c>
      <c r="C129">
        <v>1</v>
      </c>
    </row>
    <row r="130" spans="1:3" x14ac:dyDescent="0.25">
      <c r="A130">
        <v>1953</v>
      </c>
      <c r="B130">
        <v>52</v>
      </c>
      <c r="C130">
        <v>0</v>
      </c>
    </row>
    <row r="131" spans="1:3" x14ac:dyDescent="0.25">
      <c r="A131">
        <v>6713</v>
      </c>
      <c r="B131">
        <v>27</v>
      </c>
      <c r="C131">
        <v>0</v>
      </c>
    </row>
    <row r="132" spans="1:3" x14ac:dyDescent="0.25">
      <c r="A132">
        <v>3504</v>
      </c>
      <c r="B132">
        <v>49</v>
      </c>
      <c r="C132">
        <v>0</v>
      </c>
    </row>
    <row r="133" spans="1:3" x14ac:dyDescent="0.25">
      <c r="A133">
        <v>2066</v>
      </c>
      <c r="B133">
        <v>49</v>
      </c>
      <c r="C133">
        <v>0</v>
      </c>
    </row>
    <row r="134" spans="1:3" x14ac:dyDescent="0.25">
      <c r="A134">
        <v>5946</v>
      </c>
      <c r="B134">
        <v>45</v>
      </c>
      <c r="C134">
        <v>0</v>
      </c>
    </row>
    <row r="135" spans="1:3" x14ac:dyDescent="0.25">
      <c r="A135">
        <v>4373</v>
      </c>
      <c r="B135">
        <v>35</v>
      </c>
      <c r="C135">
        <v>0</v>
      </c>
    </row>
    <row r="136" spans="1:3" x14ac:dyDescent="0.25">
      <c r="A136">
        <v>8891</v>
      </c>
      <c r="B136">
        <v>46</v>
      </c>
      <c r="C136">
        <v>0</v>
      </c>
    </row>
    <row r="137" spans="1:3" x14ac:dyDescent="0.25">
      <c r="A137">
        <v>4775</v>
      </c>
      <c r="B137">
        <v>26</v>
      </c>
      <c r="C137">
        <v>0</v>
      </c>
    </row>
    <row r="138" spans="1:3" x14ac:dyDescent="0.25">
      <c r="A138">
        <v>1728</v>
      </c>
      <c r="B138">
        <v>36</v>
      </c>
      <c r="C138">
        <v>0</v>
      </c>
    </row>
    <row r="139" spans="1:3" x14ac:dyDescent="0.25">
      <c r="A139">
        <v>8651</v>
      </c>
      <c r="B139">
        <v>54</v>
      </c>
      <c r="C139">
        <v>0</v>
      </c>
    </row>
    <row r="140" spans="1:3" x14ac:dyDescent="0.25">
      <c r="A140">
        <v>2167</v>
      </c>
      <c r="B140">
        <v>44</v>
      </c>
      <c r="C140">
        <v>0</v>
      </c>
    </row>
    <row r="141" spans="1:3" x14ac:dyDescent="0.25">
      <c r="A141">
        <v>8560</v>
      </c>
      <c r="B141">
        <v>64</v>
      </c>
      <c r="C141">
        <v>0</v>
      </c>
    </row>
    <row r="142" spans="1:3" x14ac:dyDescent="0.25">
      <c r="A142">
        <v>5107</v>
      </c>
      <c r="B142">
        <v>57</v>
      </c>
      <c r="C142">
        <v>0</v>
      </c>
    </row>
    <row r="143" spans="1:3" x14ac:dyDescent="0.25">
      <c r="A143">
        <v>6073</v>
      </c>
      <c r="B143">
        <v>54</v>
      </c>
      <c r="C143">
        <v>0</v>
      </c>
    </row>
    <row r="144" spans="1:3" x14ac:dyDescent="0.25">
      <c r="A144">
        <v>4636</v>
      </c>
      <c r="B144">
        <v>72</v>
      </c>
      <c r="C144">
        <v>1</v>
      </c>
    </row>
    <row r="145" spans="1:3" x14ac:dyDescent="0.25">
      <c r="A145">
        <v>9967</v>
      </c>
      <c r="B145">
        <v>58</v>
      </c>
      <c r="C145">
        <v>1</v>
      </c>
    </row>
    <row r="146" spans="1:3" x14ac:dyDescent="0.25">
      <c r="A146">
        <v>8494</v>
      </c>
      <c r="B146">
        <v>55</v>
      </c>
      <c r="C146">
        <v>0</v>
      </c>
    </row>
    <row r="147" spans="1:3" x14ac:dyDescent="0.25">
      <c r="A147">
        <v>9549</v>
      </c>
      <c r="B147">
        <v>36</v>
      </c>
      <c r="C147">
        <v>0</v>
      </c>
    </row>
    <row r="148" spans="1:3" x14ac:dyDescent="0.25">
      <c r="A148">
        <v>1825</v>
      </c>
      <c r="B148">
        <v>43</v>
      </c>
      <c r="C148">
        <v>0</v>
      </c>
    </row>
    <row r="149" spans="1:3" x14ac:dyDescent="0.25">
      <c r="A149">
        <v>8004</v>
      </c>
      <c r="B149">
        <v>7</v>
      </c>
      <c r="C149">
        <v>0</v>
      </c>
    </row>
    <row r="150" spans="1:3" x14ac:dyDescent="0.25">
      <c r="A150">
        <v>7293</v>
      </c>
      <c r="B150">
        <v>47</v>
      </c>
      <c r="C150">
        <v>0</v>
      </c>
    </row>
  </sheetData>
  <sortState xmlns:xlrd2="http://schemas.microsoft.com/office/spreadsheetml/2017/richdata2" ref="E11:E159">
    <sortCondition ref="E11:E159"/>
  </sortState>
  <mergeCells count="1">
    <mergeCell ref="G4:H4"/>
  </mergeCells>
  <conditionalFormatting sqref="O11:O79">
    <cfRule type="colorScale" priority="3">
      <colorScale>
        <cfvo type="min"/>
        <cfvo type="max"/>
        <color rgb="FFFCFCFF"/>
        <color rgb="FF63BE7B"/>
      </colorScale>
    </cfRule>
  </conditionalFormatting>
  <conditionalFormatting sqref="P11:P79">
    <cfRule type="colorScale" priority="2">
      <colorScale>
        <cfvo type="min"/>
        <cfvo type="max"/>
        <color rgb="FFFCFCFF"/>
        <color rgb="FF63BE7B"/>
      </colorScale>
    </cfRule>
  </conditionalFormatting>
  <conditionalFormatting sqref="Q11:Q79">
    <cfRule type="colorScale" priority="1">
      <colorScale>
        <cfvo type="min"/>
        <cfvo type="max"/>
        <color rgb="FFFCFCFF"/>
        <color rgb="FF63BE7B"/>
      </colorScale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2025-03-22T14:21:59Z</dcterms:created>
  <dcterms:modified xsi:type="dcterms:W3CDTF">2025-03-22T14:22:38Z</dcterms:modified>
  <cp:category/>
</cp:coreProperties>
</file>