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\Desktop\Letní semestr 1. Mgr\Vícerozměrné modely\"/>
    </mc:Choice>
  </mc:AlternateContent>
  <xr:revisionPtr revIDLastSave="0" documentId="13_ncr:1_{05052734-AB3A-4501-825B-E106B3E56691}" xr6:coauthVersionLast="47" xr6:coauthVersionMax="47" xr10:uidLastSave="{00000000-0000-0000-0000-000000000000}"/>
  <bookViews>
    <workbookView xWindow="-120" yWindow="-120" windowWidth="29040" windowHeight="15840" xr2:uid="{485097A4-F804-4E7B-B9F3-A002691935DC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3" i="1" l="1"/>
  <c r="AH103" i="1"/>
  <c r="AI102" i="1"/>
  <c r="AH102" i="1"/>
  <c r="AI101" i="1"/>
  <c r="AH101" i="1"/>
  <c r="AI100" i="1"/>
  <c r="AH100" i="1"/>
  <c r="AI99" i="1"/>
  <c r="AH99" i="1"/>
  <c r="AI98" i="1"/>
  <c r="AH98" i="1"/>
  <c r="AI97" i="1"/>
  <c r="AH97" i="1"/>
  <c r="AI96" i="1"/>
  <c r="AH96" i="1"/>
  <c r="AI95" i="1"/>
  <c r="AH95" i="1"/>
  <c r="AI94" i="1"/>
  <c r="AH94" i="1"/>
  <c r="AI93" i="1"/>
  <c r="AH93" i="1"/>
  <c r="AI92" i="1"/>
  <c r="AH92" i="1"/>
  <c r="AI91" i="1"/>
  <c r="AH91" i="1"/>
  <c r="AI90" i="1"/>
  <c r="AH90" i="1"/>
  <c r="AI89" i="1"/>
  <c r="AH89" i="1"/>
  <c r="AI88" i="1"/>
  <c r="AH88" i="1"/>
  <c r="AI87" i="1"/>
  <c r="AH87" i="1"/>
  <c r="AI86" i="1"/>
  <c r="AH86" i="1"/>
  <c r="AI85" i="1"/>
  <c r="AH85" i="1"/>
  <c r="AI84" i="1"/>
  <c r="AH84" i="1"/>
  <c r="AI83" i="1"/>
  <c r="AH83" i="1"/>
  <c r="AI82" i="1"/>
  <c r="AH82" i="1"/>
  <c r="AI81" i="1"/>
  <c r="AH81" i="1"/>
  <c r="AI80" i="1"/>
  <c r="AH80" i="1"/>
  <c r="AI79" i="1"/>
  <c r="AH79" i="1"/>
  <c r="AI78" i="1"/>
  <c r="AH78" i="1"/>
  <c r="AI77" i="1"/>
  <c r="AH77" i="1"/>
  <c r="AI76" i="1"/>
  <c r="AH76" i="1"/>
  <c r="AI75" i="1"/>
  <c r="AH75" i="1"/>
  <c r="AI74" i="1"/>
  <c r="AH74" i="1"/>
  <c r="AI73" i="1"/>
  <c r="AH73" i="1"/>
  <c r="AI72" i="1"/>
  <c r="AH72" i="1"/>
  <c r="AI71" i="1"/>
  <c r="AH71" i="1"/>
  <c r="AI70" i="1"/>
  <c r="AH70" i="1"/>
  <c r="AI69" i="1"/>
  <c r="AH69" i="1"/>
  <c r="AI68" i="1"/>
  <c r="AH68" i="1"/>
  <c r="AI67" i="1"/>
  <c r="AH67" i="1"/>
  <c r="AI66" i="1"/>
  <c r="AH66" i="1"/>
  <c r="AI65" i="1"/>
  <c r="AH65" i="1"/>
  <c r="AI64" i="1"/>
  <c r="AH64" i="1"/>
  <c r="AI63" i="1"/>
  <c r="AH63" i="1"/>
  <c r="AI62" i="1"/>
  <c r="AH62" i="1"/>
  <c r="AI61" i="1"/>
  <c r="AH61" i="1"/>
  <c r="AI60" i="1"/>
  <c r="AH60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AI45" i="1"/>
  <c r="AH45" i="1"/>
  <c r="AI44" i="1"/>
  <c r="AH44" i="1"/>
  <c r="AI43" i="1"/>
  <c r="AH43" i="1"/>
  <c r="AI42" i="1"/>
  <c r="AH42" i="1"/>
  <c r="AI41" i="1"/>
  <c r="AH41" i="1"/>
  <c r="S41" i="1"/>
  <c r="AI40" i="1"/>
  <c r="AH40" i="1"/>
  <c r="S40" i="1"/>
  <c r="AI39" i="1"/>
  <c r="AH39" i="1"/>
  <c r="S39" i="1"/>
  <c r="AI38" i="1"/>
  <c r="AH38" i="1"/>
  <c r="S38" i="1"/>
  <c r="AI37" i="1"/>
  <c r="AH37" i="1"/>
  <c r="S37" i="1"/>
  <c r="AI36" i="1"/>
  <c r="AH36" i="1"/>
  <c r="S36" i="1"/>
  <c r="AI35" i="1"/>
  <c r="AH35" i="1"/>
  <c r="S35" i="1"/>
  <c r="AI34" i="1"/>
  <c r="AH34" i="1"/>
  <c r="S34" i="1"/>
  <c r="AI33" i="1"/>
  <c r="AH33" i="1"/>
  <c r="S33" i="1"/>
  <c r="AI32" i="1"/>
  <c r="AH32" i="1"/>
  <c r="S32" i="1"/>
  <c r="AI31" i="1"/>
  <c r="AH31" i="1"/>
  <c r="S31" i="1"/>
  <c r="AI30" i="1"/>
  <c r="AH30" i="1"/>
  <c r="S30" i="1"/>
  <c r="AI29" i="1"/>
  <c r="AH29" i="1"/>
  <c r="S29" i="1"/>
  <c r="AI28" i="1"/>
  <c r="AH28" i="1"/>
  <c r="S28" i="1"/>
  <c r="AI27" i="1"/>
  <c r="AH27" i="1"/>
  <c r="S27" i="1"/>
  <c r="AI26" i="1"/>
  <c r="AH26" i="1"/>
  <c r="S26" i="1"/>
  <c r="AI25" i="1"/>
  <c r="AH25" i="1"/>
  <c r="S25" i="1"/>
  <c r="AI24" i="1"/>
  <c r="AH24" i="1"/>
  <c r="S24" i="1"/>
  <c r="AI23" i="1"/>
  <c r="AH23" i="1"/>
  <c r="S23" i="1"/>
  <c r="AI22" i="1"/>
  <c r="AH22" i="1"/>
  <c r="S22" i="1"/>
  <c r="AI21" i="1"/>
  <c r="AH21" i="1"/>
  <c r="S21" i="1"/>
  <c r="AI20" i="1"/>
  <c r="AH20" i="1"/>
  <c r="G20" i="1"/>
  <c r="I20" i="1" s="1"/>
  <c r="K20" i="1" s="1"/>
  <c r="F20" i="1"/>
  <c r="E20" i="1"/>
  <c r="D20" i="1"/>
  <c r="S20" i="1" s="1"/>
  <c r="AI19" i="1"/>
  <c r="AH19" i="1"/>
  <c r="G19" i="1"/>
  <c r="F19" i="1"/>
  <c r="E19" i="1"/>
  <c r="I19" i="1" s="1"/>
  <c r="K19" i="1" s="1"/>
  <c r="D19" i="1"/>
  <c r="H19" i="1" s="1"/>
  <c r="AI18" i="1"/>
  <c r="AH18" i="1"/>
  <c r="G18" i="1"/>
  <c r="I18" i="1" s="1"/>
  <c r="K18" i="1" s="1"/>
  <c r="F18" i="1"/>
  <c r="S18" i="1" s="1"/>
  <c r="E18" i="1"/>
  <c r="D18" i="1"/>
  <c r="H18" i="1" s="1"/>
  <c r="AI17" i="1"/>
  <c r="AH17" i="1"/>
  <c r="G17" i="1"/>
  <c r="I17" i="1" s="1"/>
  <c r="K17" i="1" s="1"/>
  <c r="F17" i="1"/>
  <c r="E17" i="1"/>
  <c r="D17" i="1"/>
  <c r="S17" i="1" s="1"/>
  <c r="AI16" i="1"/>
  <c r="AH16" i="1"/>
  <c r="G16" i="1"/>
  <c r="F16" i="1"/>
  <c r="E16" i="1"/>
  <c r="I16" i="1" s="1"/>
  <c r="K16" i="1" s="1"/>
  <c r="D16" i="1"/>
  <c r="S16" i="1" s="1"/>
  <c r="AI15" i="1"/>
  <c r="AH15" i="1"/>
  <c r="G15" i="1"/>
  <c r="I15" i="1" s="1"/>
  <c r="K15" i="1" s="1"/>
  <c r="F15" i="1"/>
  <c r="S15" i="1" s="1"/>
  <c r="E15" i="1"/>
  <c r="D15" i="1"/>
  <c r="H15" i="1" s="1"/>
  <c r="AI14" i="1"/>
  <c r="AH14" i="1"/>
  <c r="G14" i="1"/>
  <c r="F14" i="1"/>
  <c r="E14" i="1"/>
  <c r="I14" i="1" s="1"/>
  <c r="K14" i="1" s="1"/>
  <c r="D14" i="1"/>
  <c r="S14" i="1" s="1"/>
  <c r="AI13" i="1"/>
  <c r="AH13" i="1"/>
  <c r="G13" i="1"/>
  <c r="F13" i="1"/>
  <c r="E13" i="1"/>
  <c r="I13" i="1" s="1"/>
  <c r="K13" i="1" s="1"/>
  <c r="D13" i="1"/>
  <c r="H13" i="1" s="1"/>
  <c r="AI12" i="1"/>
  <c r="AH12" i="1"/>
  <c r="G12" i="1"/>
  <c r="I12" i="1" s="1"/>
  <c r="K12" i="1" s="1"/>
  <c r="F12" i="1"/>
  <c r="E12" i="1"/>
  <c r="D12" i="1"/>
  <c r="S12" i="1" s="1"/>
  <c r="AI11" i="1"/>
  <c r="AH11" i="1"/>
  <c r="G11" i="1"/>
  <c r="F11" i="1"/>
  <c r="E11" i="1"/>
  <c r="S11" i="1" s="1"/>
  <c r="D11" i="1"/>
  <c r="H11" i="1" s="1"/>
  <c r="AI10" i="1"/>
  <c r="AH10" i="1"/>
  <c r="G10" i="1"/>
  <c r="I10" i="1" s="1"/>
  <c r="K10" i="1" s="1"/>
  <c r="F10" i="1"/>
  <c r="S10" i="1" s="1"/>
  <c r="E10" i="1"/>
  <c r="D10" i="1"/>
  <c r="H10" i="1" s="1"/>
  <c r="AP9" i="1"/>
  <c r="AI9" i="1"/>
  <c r="AH9" i="1"/>
  <c r="G9" i="1"/>
  <c r="F9" i="1"/>
  <c r="E9" i="1"/>
  <c r="I9" i="1" s="1"/>
  <c r="K9" i="1" s="1"/>
  <c r="D9" i="1"/>
  <c r="S9" i="1" s="1"/>
  <c r="AI8" i="1"/>
  <c r="AH8" i="1"/>
  <c r="G8" i="1"/>
  <c r="I8" i="1" s="1"/>
  <c r="K8" i="1" s="1"/>
  <c r="F8" i="1"/>
  <c r="E8" i="1"/>
  <c r="D8" i="1"/>
  <c r="S8" i="1" s="1"/>
  <c r="AP7" i="1"/>
  <c r="AI7" i="1"/>
  <c r="AH7" i="1"/>
  <c r="G7" i="1"/>
  <c r="I7" i="1" s="1"/>
  <c r="K7" i="1" s="1"/>
  <c r="F7" i="1"/>
  <c r="S7" i="1" s="1"/>
  <c r="E7" i="1"/>
  <c r="D7" i="1"/>
  <c r="H7" i="1" s="1"/>
  <c r="AP6" i="1"/>
  <c r="AP8" i="1" s="1"/>
  <c r="AI6" i="1"/>
  <c r="AH6" i="1"/>
  <c r="G6" i="1"/>
  <c r="F6" i="1"/>
  <c r="E6" i="1"/>
  <c r="I6" i="1" s="1"/>
  <c r="K6" i="1" s="1"/>
  <c r="D6" i="1"/>
  <c r="H6" i="1" s="1"/>
  <c r="AI5" i="1"/>
  <c r="AH5" i="1"/>
  <c r="G5" i="1"/>
  <c r="I5" i="1" s="1"/>
  <c r="K5" i="1" s="1"/>
  <c r="F5" i="1"/>
  <c r="E5" i="1"/>
  <c r="D5" i="1"/>
  <c r="S5" i="1" s="1"/>
  <c r="AI4" i="1"/>
  <c r="AM6" i="1" s="1"/>
  <c r="AH4" i="1"/>
  <c r="Q4" i="1"/>
  <c r="G4" i="1"/>
  <c r="F4" i="1"/>
  <c r="E4" i="1"/>
  <c r="S4" i="1" s="1"/>
  <c r="D4" i="1"/>
  <c r="H4" i="1" s="1"/>
  <c r="AI3" i="1"/>
  <c r="AH3" i="1"/>
  <c r="G3" i="1"/>
  <c r="I3" i="1" s="1"/>
  <c r="K3" i="1" s="1"/>
  <c r="F3" i="1"/>
  <c r="S3" i="1" s="1"/>
  <c r="E3" i="1"/>
  <c r="D3" i="1"/>
  <c r="H3" i="1" s="1"/>
  <c r="AI2" i="1"/>
  <c r="AM7" i="1" s="1"/>
  <c r="AH2" i="1"/>
  <c r="AM15" i="1" s="1"/>
  <c r="G2" i="1"/>
  <c r="F2" i="1"/>
  <c r="E2" i="1"/>
  <c r="I2" i="1" s="1"/>
  <c r="K2" i="1" s="1"/>
  <c r="D2" i="1"/>
  <c r="S2" i="1" s="1"/>
  <c r="L6" i="1" l="1"/>
  <c r="J6" i="1"/>
  <c r="L3" i="1"/>
  <c r="J3" i="1"/>
  <c r="J11" i="1"/>
  <c r="L13" i="1"/>
  <c r="J13" i="1"/>
  <c r="J15" i="1"/>
  <c r="L15" i="1"/>
  <c r="L19" i="1"/>
  <c r="J19" i="1"/>
  <c r="J4" i="1"/>
  <c r="L7" i="1"/>
  <c r="J7" i="1"/>
  <c r="L10" i="1"/>
  <c r="J10" i="1"/>
  <c r="L18" i="1"/>
  <c r="J18" i="1"/>
  <c r="I4" i="1"/>
  <c r="K4" i="1" s="1"/>
  <c r="I11" i="1"/>
  <c r="K11" i="1" s="1"/>
  <c r="H14" i="1"/>
  <c r="H5" i="1"/>
  <c r="S6" i="1"/>
  <c r="H8" i="1"/>
  <c r="H12" i="1"/>
  <c r="S13" i="1"/>
  <c r="AM14" i="1"/>
  <c r="H17" i="1"/>
  <c r="S19" i="1"/>
  <c r="H9" i="1"/>
  <c r="H16" i="1"/>
  <c r="H20" i="1"/>
  <c r="Q2" i="1"/>
  <c r="M6" i="1" s="1"/>
  <c r="AM5" i="1"/>
  <c r="M8" i="1"/>
  <c r="AM8" i="1"/>
  <c r="H2" i="1"/>
  <c r="M3" i="1"/>
  <c r="M15" i="1"/>
  <c r="J16" i="1" l="1"/>
  <c r="L16" i="1"/>
  <c r="J17" i="1"/>
  <c r="L17" i="1"/>
  <c r="J2" i="1"/>
  <c r="M2" i="1"/>
  <c r="L2" i="1"/>
  <c r="J20" i="1"/>
  <c r="L20" i="1"/>
  <c r="M14" i="1"/>
  <c r="J8" i="1"/>
  <c r="L8" i="1"/>
  <c r="M18" i="1"/>
  <c r="M19" i="1"/>
  <c r="M11" i="1"/>
  <c r="M10" i="1"/>
  <c r="M17" i="1"/>
  <c r="M7" i="1"/>
  <c r="M12" i="1"/>
  <c r="M5" i="1"/>
  <c r="J9" i="1"/>
  <c r="L9" i="1"/>
  <c r="M16" i="1"/>
  <c r="J12" i="1"/>
  <c r="L12" i="1"/>
  <c r="J5" i="1"/>
  <c r="L5" i="1"/>
  <c r="M4" i="1"/>
  <c r="M13" i="1"/>
  <c r="L11" i="1"/>
  <c r="M20" i="1"/>
  <c r="M9" i="1"/>
  <c r="J14" i="1"/>
  <c r="L14" i="1"/>
  <c r="L4" i="1"/>
  <c r="U11" i="1" l="1"/>
  <c r="U12" i="1"/>
</calcChain>
</file>

<file path=xl/sharedStrings.xml><?xml version="1.0" encoding="utf-8"?>
<sst xmlns="http://schemas.openxmlformats.org/spreadsheetml/2006/main" count="250" uniqueCount="124">
  <si>
    <t>respondent</t>
  </si>
  <si>
    <t>pohlavi</t>
  </si>
  <si>
    <t>rocnik</t>
  </si>
  <si>
    <t>text</t>
  </si>
  <si>
    <t>skupina</t>
  </si>
  <si>
    <t>p1</t>
  </si>
  <si>
    <t>p2</t>
  </si>
  <si>
    <t>p3</t>
  </si>
  <si>
    <t>p4</t>
  </si>
  <si>
    <t>p5</t>
  </si>
  <si>
    <t>p6</t>
  </si>
  <si>
    <t xml:space="preserve"> nikdy neužívám (nezkusila jsem)</t>
  </si>
  <si>
    <t>Neužívá</t>
  </si>
  <si>
    <t xml:space="preserve"> Nikdy jsem neměla</t>
  </si>
  <si>
    <t xml:space="preserve"> zkusila jsem ho asi 2x v životě</t>
  </si>
  <si>
    <t>Vyzkoušel/a, už neužívá</t>
  </si>
  <si>
    <t xml:space="preserve"> Nikdy</t>
  </si>
  <si>
    <t xml:space="preserve"> Liší se to dle příležitostí a nálady. Povětšinou 1x za 1-2 týdny</t>
  </si>
  <si>
    <t>Alespoň jednou týdně</t>
  </si>
  <si>
    <t xml:space="preserve"> 1 měsíčně </t>
  </si>
  <si>
    <t>Méně než jednou týdně</t>
  </si>
  <si>
    <t xml:space="preserve"> Neužívám konopi.</t>
  </si>
  <si>
    <t xml:space="preserve"> Neužívám</t>
  </si>
  <si>
    <t xml:space="preserve"> Neužívám </t>
  </si>
  <si>
    <t xml:space="preserve"> Nepoužívám </t>
  </si>
  <si>
    <t xml:space="preserve"> Jednou za rok</t>
  </si>
  <si>
    <t xml:space="preserve"> jednou za rok </t>
  </si>
  <si>
    <t xml:space="preserve"> 6x do roka</t>
  </si>
  <si>
    <t xml:space="preserve"> Tak jednou za půl rok se zkuřim jak paprika.</t>
  </si>
  <si>
    <t xml:space="preserve"> 4 roky neužívám</t>
  </si>
  <si>
    <t xml:space="preserve"> jednou za 10 let</t>
  </si>
  <si>
    <t xml:space="preserve"> Neužívám konopné látky</t>
  </si>
  <si>
    <t xml:space="preserve"> 1 denně mast </t>
  </si>
  <si>
    <t xml:space="preserve"> Vůbec</t>
  </si>
  <si>
    <t xml:space="preserve"> Jednou za měsíc </t>
  </si>
  <si>
    <t xml:space="preserve"> vůbec</t>
  </si>
  <si>
    <t xml:space="preserve"> Vůbec </t>
  </si>
  <si>
    <t xml:space="preserve"> Jednou ročně maximálně </t>
  </si>
  <si>
    <t xml:space="preserve"> Vubec</t>
  </si>
  <si>
    <t xml:space="preserve"> Nikdy jsem ho neužil a neplánuji </t>
  </si>
  <si>
    <t xml:space="preserve"> Vůbec neužívám </t>
  </si>
  <si>
    <t xml:space="preserve"> Naposledy jsem ho měl asi před rokem a půl a předtím jsem ho neměl taky více jak rok. </t>
  </si>
  <si>
    <t xml:space="preserve"> již roky neužívám vůbec</t>
  </si>
  <si>
    <t xml:space="preserve"> 1x ročně</t>
  </si>
  <si>
    <t xml:space="preserve"> nikdy</t>
  </si>
  <si>
    <t xml:space="preserve"> Večerní bong v týdnu, nehulím přes den (to bych nic neudělala), na dovolených, party nebo o volnu hulim víc a klidně i od rána, když si to sedne</t>
  </si>
  <si>
    <t>Více než jednou každý den</t>
  </si>
  <si>
    <t xml:space="preserve"> Neužívám konopí</t>
  </si>
  <si>
    <t xml:space="preserve"> Jednou za tři měsíce </t>
  </si>
  <si>
    <t xml:space="preserve"> Sporadicky</t>
  </si>
  <si>
    <t xml:space="preserve"> 1-2x denně</t>
  </si>
  <si>
    <t xml:space="preserve"> 2-3 krat tydne</t>
  </si>
  <si>
    <t xml:space="preserve"> 4x</t>
  </si>
  <si>
    <t xml:space="preserve"> jednou měsíčně </t>
  </si>
  <si>
    <t xml:space="preserve"> mám období, kdy užívám konopí skoro každý den ve večerních hodinách, a období (vždy několik měsíců), kdy neužívání konopí záměrně vůbec.</t>
  </si>
  <si>
    <t xml:space="preserve"> Každý den, tak 3x</t>
  </si>
  <si>
    <t xml:space="preserve"> 1-2 za týden</t>
  </si>
  <si>
    <t xml:space="preserve"> Konopi neužívám.</t>
  </si>
  <si>
    <t xml:space="preserve"> Cca 1 za 2 dva tydny</t>
  </si>
  <si>
    <t xml:space="preserve"> Nikdy </t>
  </si>
  <si>
    <t xml:space="preserve"> jednou za uherský rok (tak 4x za posledních 4-5 let</t>
  </si>
  <si>
    <t xml:space="preserve"> 6x týdně </t>
  </si>
  <si>
    <t>Alespoň jednou denně</t>
  </si>
  <si>
    <t xml:space="preserve"> Cca jednou týdně</t>
  </si>
  <si>
    <t xml:space="preserve"> 1 za měsíc </t>
  </si>
  <si>
    <t xml:space="preserve"> Denne (1-2x) vape </t>
  </si>
  <si>
    <t xml:space="preserve"> 5x/týden </t>
  </si>
  <si>
    <t xml:space="preserve"> užil jsem dvakrát za život</t>
  </si>
  <si>
    <t xml:space="preserve"> 1x za 3 měsíce </t>
  </si>
  <si>
    <t xml:space="preserve"> 3x týdně</t>
  </si>
  <si>
    <t xml:space="preserve"> Nejsem uzivatelkou konopi</t>
  </si>
  <si>
    <t xml:space="preserve"> 1 za rok, po posledním užití už ho nechci nikdy ani vidět :D</t>
  </si>
  <si>
    <t xml:space="preserve"> 1x týdně</t>
  </si>
  <si>
    <t xml:space="preserve"> Několikrát do měsíce </t>
  </si>
  <si>
    <t xml:space="preserve"> jednou týdně</t>
  </si>
  <si>
    <t xml:space="preserve"> 2x-3x denně</t>
  </si>
  <si>
    <t xml:space="preserve"> Jednou za 1-2 týdny</t>
  </si>
  <si>
    <t xml:space="preserve"> Ještě nikdy jsem neužívala. </t>
  </si>
  <si>
    <t xml:space="preserve"> 1-2 týdně </t>
  </si>
  <si>
    <t xml:space="preserve"> 1-2x týdně</t>
  </si>
  <si>
    <t xml:space="preserve"> 1x za pár let </t>
  </si>
  <si>
    <t xml:space="preserve"> Cca jednou za 3 měsíce</t>
  </si>
  <si>
    <t xml:space="preserve"> Neužívám drogy.</t>
  </si>
  <si>
    <t xml:space="preserve"> 1x za 14 dni</t>
  </si>
  <si>
    <t xml:space="preserve"> Nepravidelně a nárazově. Když užívám, tak velmi často - 3x až 6x denně.</t>
  </si>
  <si>
    <t xml:space="preserve"> Občas </t>
  </si>
  <si>
    <t xml:space="preserve"> klidně i 5x za den každej den</t>
  </si>
  <si>
    <t xml:space="preserve"> tak jednou týdně</t>
  </si>
  <si>
    <t xml:space="preserve"> Jednou za půl roku + -</t>
  </si>
  <si>
    <t xml:space="preserve"> Neužívám, měla jsem tak 3x v životě</t>
  </si>
  <si>
    <t xml:space="preserve"> Nic neuzivam</t>
  </si>
  <si>
    <t xml:space="preserve"> ted vubec</t>
  </si>
  <si>
    <t xml:space="preserve"> Většinou půl gramů denně, ve formě dvou bongů XD první okolo 18:00, další okolo 21:00</t>
  </si>
  <si>
    <t xml:space="preserve"> Každý den v průběhu 12 ti let. poslední dva roky ani nemocen na chřipku totální zdraví. Jen ta lenost občas s tím spojená xD Denně se to liší. v týdnu když chodím do práce tak až po práci jich zpráskám tak 5-6 jointu. (Jedu jen jointy) (edit nekouřím cigarety) jen hulím: No a o víkendu nebo o jiném volnu, klidně i 10, jenže to je fáze odpadávací, a tam se málo kdy chci vydat. xD Tak hodně štěstí s dotazníkem. Hynek</t>
  </si>
  <si>
    <t>Věk</t>
  </si>
  <si>
    <t>HS</t>
  </si>
  <si>
    <t>KRIROC</t>
  </si>
  <si>
    <t>Cut-off</t>
  </si>
  <si>
    <t>TP</t>
  </si>
  <si>
    <t>FP</t>
  </si>
  <si>
    <t>FN</t>
  </si>
  <si>
    <t>TN</t>
  </si>
  <si>
    <t>senzitivita</t>
  </si>
  <si>
    <t>specificita</t>
  </si>
  <si>
    <t>1-senzi</t>
  </si>
  <si>
    <t>1-speci</t>
  </si>
  <si>
    <t>Youden</t>
  </si>
  <si>
    <t>SI</t>
  </si>
  <si>
    <t>kontrolní</t>
  </si>
  <si>
    <t>Prevalence 0</t>
  </si>
  <si>
    <t>Prevalence 1</t>
  </si>
  <si>
    <t>věk</t>
  </si>
  <si>
    <t>min</t>
  </si>
  <si>
    <t>pohlaví</t>
  </si>
  <si>
    <t>max</t>
  </si>
  <si>
    <t>procento muži</t>
  </si>
  <si>
    <t>průměr</t>
  </si>
  <si>
    <t>počet muži</t>
  </si>
  <si>
    <t>medián</t>
  </si>
  <si>
    <t>procento ženy</t>
  </si>
  <si>
    <t>počet ženy</t>
  </si>
  <si>
    <t>Youden MAX</t>
  </si>
  <si>
    <t>SI MAX</t>
  </si>
  <si>
    <t>AUC=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</si>
</sst>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9" fontId="0" fillId="0" borderId="0" xfId="2" applyFont="1"/>
    <xf numFmtId="2" fontId="0" fillId="0" borderId="0" xfId="1" applyNumberFormat="1" applyFont="1"/>
    <xf numFmtId="10" fontId="0" fillId="0" borderId="0" xfId="2" applyNumberFormat="1" applyFont="1"/>
    <xf numFmtId="0" fontId="2" fillId="2" borderId="0" xfId="3"/>
    <xf numFmtId="2" fontId="0" fillId="0" borderId="0" xfId="0" applyNumberFormat="1"/>
    <xf numFmtId="2" fontId="3" fillId="0" borderId="0" xfId="1" applyNumberFormat="1" applyFont="1"/>
    <xf numFmtId="0" fontId="3" fillId="0" borderId="0" xfId="0" applyFont="1"/>
    <xf numFmtId="164" fontId="0" fillId="0" borderId="0" xfId="0" applyNumberFormat="1"/>
    <xf numFmtId="9" fontId="0" fillId="0" borderId="0" xfId="2" applyFont="1" applyFill="1"/>
    <xf numFmtId="164" fontId="0" fillId="0" borderId="0" xfId="2" applyNumberFormat="1" applyFont="1"/>
    <xf numFmtId="2" fontId="0" fillId="0" borderId="0" xfId="1" applyNumberFormat="1" applyFont="1" applyFill="1"/>
    <xf numFmtId="0" fontId="0" fillId="0" borderId="0" xfId="0" applyAlignment="1">
      <alignment wrapText="1"/>
    </xf>
  </cellXfs>
  <cellStyles count="4">
    <cellStyle name="Čárka" xfId="1" builtinId="3"/>
    <cellStyle name="Neutrální" xfId="3" builtinId="2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chemeClr val="accent4">
                    <a:lumMod val="75000"/>
                  </a:schemeClr>
                </a:solidFill>
              </a:rPr>
              <a:t>ROC křivka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AUC = 0,8884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[1]List1!$K$2:$K$42</c:f>
              <c:numCache>
                <c:formatCode>General</c:formatCode>
                <c:ptCount val="41"/>
                <c:pt idx="0">
                  <c:v>1</c:v>
                </c:pt>
                <c:pt idx="1">
                  <c:v>1.7857142857142905E-2</c:v>
                </c:pt>
                <c:pt idx="2">
                  <c:v>1.7857142857142905E-2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xVal>
          <c:yVal>
            <c:numRef>
              <c:f>[1]List1!$H$2:$H$42</c:f>
              <c:numCache>
                <c:formatCode>General</c:formatCode>
                <c:ptCount val="41"/>
                <c:pt idx="0">
                  <c:v>1</c:v>
                </c:pt>
                <c:pt idx="1">
                  <c:v>0.78260869565217395</c:v>
                </c:pt>
                <c:pt idx="2">
                  <c:v>0.73913043478260865</c:v>
                </c:pt>
                <c:pt idx="3">
                  <c:v>0.71739130434782605</c:v>
                </c:pt>
                <c:pt idx="4">
                  <c:v>0.63043478260869568</c:v>
                </c:pt>
                <c:pt idx="5">
                  <c:v>0.52173913043478259</c:v>
                </c:pt>
                <c:pt idx="6">
                  <c:v>0.45652173913043476</c:v>
                </c:pt>
                <c:pt idx="7">
                  <c:v>0.36956521739130432</c:v>
                </c:pt>
                <c:pt idx="8">
                  <c:v>0.34782608695652173</c:v>
                </c:pt>
                <c:pt idx="9">
                  <c:v>0.30434782608695654</c:v>
                </c:pt>
                <c:pt idx="10">
                  <c:v>0.15217391304347827</c:v>
                </c:pt>
                <c:pt idx="11">
                  <c:v>0.10869565217391304</c:v>
                </c:pt>
                <c:pt idx="12">
                  <c:v>8.6956521739130432E-2</c:v>
                </c:pt>
                <c:pt idx="13">
                  <c:v>6.5217391304347824E-2</c:v>
                </c:pt>
                <c:pt idx="14">
                  <c:v>4.3478260869565216E-2</c:v>
                </c:pt>
                <c:pt idx="15">
                  <c:v>4.3478260869565216E-2</c:v>
                </c:pt>
                <c:pt idx="16">
                  <c:v>4.3478260869565216E-2</c:v>
                </c:pt>
                <c:pt idx="17">
                  <c:v>4.3478260869565216E-2</c:v>
                </c:pt>
                <c:pt idx="18">
                  <c:v>2.1739130434782608E-2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F4-449E-BA82-B89970C7795A}"/>
            </c:ext>
          </c:extLst>
        </c:ser>
        <c:ser>
          <c:idx val="2"/>
          <c:order val="2"/>
          <c:spPr>
            <a:ln w="19050" cap="rnd">
              <a:solidFill>
                <a:schemeClr val="accent2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65000"/>
                </a:schemeClr>
              </a:solidFill>
              <a:ln w="9525">
                <a:solidFill>
                  <a:schemeClr val="accent2">
                    <a:tint val="65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8F4-449E-BA82-B89970C7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854016"/>
        <c:axId val="23485449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AUC = 0,8997</c:v>
                </c:tx>
                <c:spPr>
                  <a:ln w="19050" cap="rnd">
                    <a:solidFill>
                      <a:schemeClr val="accent2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shade val="65000"/>
                      </a:schemeClr>
                    </a:solidFill>
                    <a:ln w="9525">
                      <a:solidFill>
                        <a:schemeClr val="accent2">
                          <a:shade val="65000"/>
                        </a:schemeClr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[1]List1!$K:$K</c15:sqref>
                        </c15:formulaRef>
                      </c:ext>
                    </c:extLst>
                    <c:strCache>
                      <c:ptCount val="1048576"/>
                      <c:pt idx="0">
                        <c:v>1-speci</c:v>
                      </c:pt>
                      <c:pt idx="1">
                        <c:v>1</c:v>
                      </c:pt>
                      <c:pt idx="2">
                        <c:v>0,017857143</c:v>
                      </c:pt>
                      <c:pt idx="3">
                        <c:v>0,017857143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[1]List1!$H:$H</c15:sqref>
                        </c15:formulaRef>
                      </c:ext>
                    </c:extLst>
                    <c:numCache>
                      <c:formatCode>General</c:formatCode>
                      <c:ptCount val="1048576"/>
                      <c:pt idx="0">
                        <c:v>0</c:v>
                      </c:pt>
                      <c:pt idx="1">
                        <c:v>1</c:v>
                      </c:pt>
                      <c:pt idx="2">
                        <c:v>0.78260869565217395</c:v>
                      </c:pt>
                      <c:pt idx="3">
                        <c:v>0.73913043478260865</c:v>
                      </c:pt>
                      <c:pt idx="4">
                        <c:v>0.71739130434782605</c:v>
                      </c:pt>
                      <c:pt idx="5">
                        <c:v>0.63043478260869568</c:v>
                      </c:pt>
                      <c:pt idx="6">
                        <c:v>0.52173913043478259</c:v>
                      </c:pt>
                      <c:pt idx="7">
                        <c:v>0.45652173913043476</c:v>
                      </c:pt>
                      <c:pt idx="8">
                        <c:v>0.36956521739130432</c:v>
                      </c:pt>
                      <c:pt idx="9">
                        <c:v>0.34782608695652173</c:v>
                      </c:pt>
                      <c:pt idx="10">
                        <c:v>0.30434782608695654</c:v>
                      </c:pt>
                      <c:pt idx="11">
                        <c:v>0.15217391304347827</c:v>
                      </c:pt>
                      <c:pt idx="12">
                        <c:v>0.10869565217391304</c:v>
                      </c:pt>
                      <c:pt idx="13">
                        <c:v>8.6956521739130432E-2</c:v>
                      </c:pt>
                      <c:pt idx="14">
                        <c:v>6.5217391304347824E-2</c:v>
                      </c:pt>
                      <c:pt idx="15">
                        <c:v>4.3478260869565216E-2</c:v>
                      </c:pt>
                      <c:pt idx="16">
                        <c:v>4.3478260869565216E-2</c:v>
                      </c:pt>
                      <c:pt idx="17">
                        <c:v>4.3478260869565216E-2</c:v>
                      </c:pt>
                      <c:pt idx="18">
                        <c:v>4.3478260869565216E-2</c:v>
                      </c:pt>
                      <c:pt idx="19">
                        <c:v>2.1739130434782608E-2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98F4-449E-BA82-B89970C7795A}"/>
                  </c:ext>
                </c:extLst>
              </c15:ser>
            </c15:filteredScatterSeries>
          </c:ext>
        </c:extLst>
      </c:scatterChart>
      <c:valAx>
        <c:axId val="2348540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361C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chemeClr val="accent4">
                        <a:lumMod val="75000"/>
                      </a:schemeClr>
                    </a:solidFill>
                  </a:rPr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C361C5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54496"/>
        <c:crosses val="autoZero"/>
        <c:crossBetween val="midCat"/>
        <c:majorUnit val="0.2"/>
      </c:valAx>
      <c:valAx>
        <c:axId val="234854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chemeClr val="accent4">
                        <a:lumMod val="75000"/>
                      </a:schemeClr>
                    </a:solidFill>
                  </a:rPr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5401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78555</xdr:colOff>
      <xdr:row>4</xdr:row>
      <xdr:rowOff>127654</xdr:rowOff>
    </xdr:from>
    <xdr:to>
      <xdr:col>18</xdr:col>
      <xdr:colOff>255309</xdr:colOff>
      <xdr:row>20</xdr:row>
      <xdr:rowOff>186571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8B34330-EA43-4AD5-913B-0127EBAE3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\Desktop\Letn&#237;%20semestr%201.%20Mgr\V&#237;cerozm&#283;rn&#233;%20modely\JELEN%20KONOP&#205;%20EXC.xlsx" TargetMode="External"/><Relationship Id="rId1" Type="http://schemas.openxmlformats.org/officeDocument/2006/relationships/externalLinkPath" Target="JELEN%20KONOP&#205;%20E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ální data"/>
      <sheetName val="List1"/>
      <sheetName val="List2"/>
      <sheetName val="Test-retest"/>
      <sheetName val="Validizační otázka"/>
      <sheetName val="Důkazy o reliabilitě"/>
      <sheetName val="Důkazy o validitě"/>
      <sheetName val="Cohen D"/>
      <sheetName val="Tvorba norem"/>
    </sheetNames>
    <sheetDataSet>
      <sheetData sheetId="0"/>
      <sheetData sheetId="1">
        <row r="1">
          <cell r="H1" t="str">
            <v>senzitivita</v>
          </cell>
          <cell r="K1" t="str">
            <v>1-speci</v>
          </cell>
        </row>
        <row r="2">
          <cell r="H2">
            <v>1</v>
          </cell>
          <cell r="K2">
            <v>1</v>
          </cell>
        </row>
        <row r="3">
          <cell r="H3">
            <v>0.78260869565217395</v>
          </cell>
          <cell r="K3">
            <v>1.7857142857142905E-2</v>
          </cell>
        </row>
        <row r="4">
          <cell r="H4">
            <v>0.73913043478260865</v>
          </cell>
          <cell r="K4">
            <v>1.7857142857142905E-2</v>
          </cell>
        </row>
        <row r="5">
          <cell r="H5">
            <v>0.71739130434782605</v>
          </cell>
          <cell r="K5">
            <v>0</v>
          </cell>
        </row>
        <row r="6">
          <cell r="H6">
            <v>0.63043478260869568</v>
          </cell>
          <cell r="K6">
            <v>0</v>
          </cell>
        </row>
        <row r="7">
          <cell r="H7">
            <v>0.52173913043478259</v>
          </cell>
          <cell r="K7">
            <v>0</v>
          </cell>
        </row>
        <row r="8">
          <cell r="H8">
            <v>0.45652173913043476</v>
          </cell>
          <cell r="K8">
            <v>0</v>
          </cell>
        </row>
        <row r="9">
          <cell r="H9">
            <v>0.36956521739130432</v>
          </cell>
          <cell r="K9">
            <v>0</v>
          </cell>
        </row>
        <row r="10">
          <cell r="H10">
            <v>0.34782608695652173</v>
          </cell>
          <cell r="K10">
            <v>0</v>
          </cell>
        </row>
        <row r="11">
          <cell r="H11">
            <v>0.30434782608695654</v>
          </cell>
          <cell r="K11">
            <v>0</v>
          </cell>
        </row>
        <row r="12">
          <cell r="H12">
            <v>0.15217391304347827</v>
          </cell>
          <cell r="K12">
            <v>0</v>
          </cell>
        </row>
        <row r="13">
          <cell r="H13">
            <v>0.10869565217391304</v>
          </cell>
          <cell r="K13">
            <v>0</v>
          </cell>
        </row>
        <row r="14">
          <cell r="H14">
            <v>8.6956521739130432E-2</v>
          </cell>
          <cell r="K14">
            <v>0</v>
          </cell>
        </row>
        <row r="15">
          <cell r="H15">
            <v>6.5217391304347824E-2</v>
          </cell>
          <cell r="K15">
            <v>0</v>
          </cell>
        </row>
        <row r="16">
          <cell r="H16">
            <v>4.3478260869565216E-2</v>
          </cell>
          <cell r="K16">
            <v>0</v>
          </cell>
        </row>
        <row r="17">
          <cell r="H17">
            <v>4.3478260869565216E-2</v>
          </cell>
          <cell r="K17">
            <v>0</v>
          </cell>
        </row>
        <row r="18">
          <cell r="H18">
            <v>4.3478260869565216E-2</v>
          </cell>
          <cell r="K18">
            <v>0</v>
          </cell>
        </row>
        <row r="19">
          <cell r="H19">
            <v>4.3478260869565216E-2</v>
          </cell>
          <cell r="K19">
            <v>0</v>
          </cell>
        </row>
        <row r="20">
          <cell r="H20">
            <v>2.1739130434782608E-2</v>
          </cell>
          <cell r="K2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E2BF-862F-4CEA-BA48-BEEE4EF35448}">
  <dimension ref="A1:AP532"/>
  <sheetViews>
    <sheetView tabSelected="1" topLeftCell="P1" workbookViewId="0">
      <selection activeCell="E30" sqref="E30"/>
    </sheetView>
  </sheetViews>
  <sheetFormatPr defaultRowHeight="15" x14ac:dyDescent="0.25"/>
  <cols>
    <col min="8" max="9" width="9.140625" style="2"/>
    <col min="11" max="11" width="9.140625" style="2"/>
    <col min="12" max="12" width="9.140625" style="3"/>
    <col min="17" max="17" width="9.140625" style="4"/>
    <col min="20" max="20" width="12.42578125" customWidth="1"/>
    <col min="22" max="22" width="9.140625" style="5"/>
    <col min="23" max="23" width="12.5703125" customWidth="1"/>
    <col min="26" max="26" width="15.5703125" customWidth="1"/>
  </cols>
  <sheetData>
    <row r="1" spans="1:42" x14ac:dyDescent="0.25">
      <c r="A1" t="s">
        <v>96</v>
      </c>
      <c r="B1" t="s">
        <v>95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s="2" t="s">
        <v>102</v>
      </c>
      <c r="I1" s="2" t="s">
        <v>103</v>
      </c>
      <c r="J1" t="s">
        <v>104</v>
      </c>
      <c r="K1" s="2" t="s">
        <v>105</v>
      </c>
      <c r="L1" s="3" t="s">
        <v>106</v>
      </c>
      <c r="M1" t="s">
        <v>107</v>
      </c>
      <c r="S1" t="s">
        <v>108</v>
      </c>
      <c r="W1" t="s">
        <v>0</v>
      </c>
      <c r="X1" t="s">
        <v>1</v>
      </c>
      <c r="Y1" t="s">
        <v>2</v>
      </c>
      <c r="Z1" t="s">
        <v>3</v>
      </c>
      <c r="AA1" t="s">
        <v>4</v>
      </c>
      <c r="AB1" t="s">
        <v>5</v>
      </c>
      <c r="AC1" t="s">
        <v>6</v>
      </c>
      <c r="AD1" t="s">
        <v>7</v>
      </c>
      <c r="AE1" t="s">
        <v>8</v>
      </c>
      <c r="AF1" t="s">
        <v>9</v>
      </c>
      <c r="AG1" t="s">
        <v>10</v>
      </c>
      <c r="AH1" t="s">
        <v>95</v>
      </c>
      <c r="AI1" t="s">
        <v>94</v>
      </c>
      <c r="AJ1" t="s">
        <v>96</v>
      </c>
    </row>
    <row r="2" spans="1:42" x14ac:dyDescent="0.25">
      <c r="A2">
        <v>1</v>
      </c>
      <c r="B2">
        <v>15</v>
      </c>
      <c r="C2">
        <v>6</v>
      </c>
      <c r="D2">
        <f>COUNTIFS($A:$A,1,$B:$B,_xlfn.CONCAT("&gt;=",$C$2))</f>
        <v>46</v>
      </c>
      <c r="E2">
        <f>COUNTIFS($A:$A,0,$B:$B,_xlfn.CONCAT("&gt;=",C2))</f>
        <v>56</v>
      </c>
      <c r="F2">
        <f>COUNTIFS($A:$A,1,$B:$B,_xlfn.CONCAT("&lt;",C2))</f>
        <v>0</v>
      </c>
      <c r="G2">
        <f>COUNTIFS($A:$A,0,$B:$B,_xlfn.CONCAT("&lt;",C2))</f>
        <v>0</v>
      </c>
      <c r="H2" s="2">
        <f>D2/(D2+F2)</f>
        <v>1</v>
      </c>
      <c r="I2" s="2">
        <f>G2/(G2+E2)</f>
        <v>0</v>
      </c>
      <c r="J2" s="6">
        <f>1-H2</f>
        <v>0</v>
      </c>
      <c r="K2" s="2">
        <f>1-I2</f>
        <v>1</v>
      </c>
      <c r="L2" s="3">
        <f>H2+I2-1</f>
        <v>0</v>
      </c>
      <c r="M2">
        <f>$Q$4*H2+$Q$2*I2</f>
        <v>0.45098039215686275</v>
      </c>
      <c r="O2" t="s">
        <v>109</v>
      </c>
      <c r="Q2" s="4">
        <f>1-Q4</f>
        <v>0.5490196078431373</v>
      </c>
      <c r="S2">
        <f>SUM(D2:G2)</f>
        <v>102</v>
      </c>
      <c r="W2">
        <v>33451</v>
      </c>
      <c r="X2">
        <v>0</v>
      </c>
      <c r="Y2">
        <v>2000</v>
      </c>
      <c r="Z2" t="s">
        <v>66</v>
      </c>
      <c r="AA2" t="s">
        <v>62</v>
      </c>
      <c r="AB2">
        <v>2</v>
      </c>
      <c r="AC2">
        <v>3</v>
      </c>
      <c r="AD2">
        <v>1</v>
      </c>
      <c r="AE2">
        <v>4</v>
      </c>
      <c r="AF2">
        <v>2</v>
      </c>
      <c r="AG2">
        <v>3</v>
      </c>
      <c r="AH2">
        <f t="shared" ref="AH2:AH33" si="0">SUM(AB2:AG2)</f>
        <v>15</v>
      </c>
      <c r="AI2">
        <f t="shared" ref="AI2:AI33" si="1">2023-Y2</f>
        <v>23</v>
      </c>
      <c r="AJ2">
        <v>1</v>
      </c>
    </row>
    <row r="3" spans="1:42" x14ac:dyDescent="0.25">
      <c r="A3">
        <v>1</v>
      </c>
      <c r="B3">
        <v>15</v>
      </c>
      <c r="C3">
        <v>7</v>
      </c>
      <c r="D3">
        <f t="shared" ref="D3:D20" si="2">COUNTIFS(A:A,1,B:B,_xlfn.CONCAT("&gt;=",C3))</f>
        <v>36</v>
      </c>
      <c r="E3">
        <f t="shared" ref="E3:E20" si="3">COUNTIFS($A:$A,0,$B:$B,_xlfn.CONCAT("&gt;=",C3))</f>
        <v>1</v>
      </c>
      <c r="F3">
        <f t="shared" ref="F3:F20" si="4">COUNTIFS($A:$A,1,$B:$B,_xlfn.CONCAT("&lt;",C3))</f>
        <v>10</v>
      </c>
      <c r="G3">
        <f t="shared" ref="G3:G20" si="5">COUNTIFS($A:$A,0,$B:$B,_xlfn.CONCAT("&lt;",C3))</f>
        <v>55</v>
      </c>
      <c r="H3" s="2">
        <f t="shared" ref="H3:H20" si="6">D3/(D3+F3)</f>
        <v>0.78260869565217395</v>
      </c>
      <c r="I3" s="2">
        <f t="shared" ref="I3:I20" si="7">G3/(G3+E3)</f>
        <v>0.9821428571428571</v>
      </c>
      <c r="J3" s="6">
        <f t="shared" ref="J3:K20" si="8">1-H3</f>
        <v>0.21739130434782605</v>
      </c>
      <c r="K3" s="2">
        <f t="shared" si="8"/>
        <v>1.7857142857142905E-2</v>
      </c>
      <c r="L3" s="7">
        <f t="shared" ref="L3:L20" si="9">H3+I3-1</f>
        <v>0.76475155279503104</v>
      </c>
      <c r="M3" s="8">
        <f t="shared" ref="M3:M20" si="10">$Q$4*H3+$Q$2*I3</f>
        <v>0.89215686274509798</v>
      </c>
      <c r="S3">
        <f t="shared" ref="S3:S41" si="11">SUM(D3:G3)</f>
        <v>102</v>
      </c>
      <c r="W3">
        <v>33224</v>
      </c>
      <c r="X3">
        <v>1</v>
      </c>
      <c r="Y3">
        <v>2000</v>
      </c>
      <c r="Z3" t="s">
        <v>61</v>
      </c>
      <c r="AA3" t="s">
        <v>62</v>
      </c>
      <c r="AB3">
        <v>4</v>
      </c>
      <c r="AC3">
        <v>4</v>
      </c>
      <c r="AD3">
        <v>1</v>
      </c>
      <c r="AE3">
        <v>2</v>
      </c>
      <c r="AF3">
        <v>3</v>
      </c>
      <c r="AG3">
        <v>1</v>
      </c>
      <c r="AH3">
        <f t="shared" si="0"/>
        <v>15</v>
      </c>
      <c r="AI3">
        <f t="shared" si="1"/>
        <v>23</v>
      </c>
      <c r="AJ3">
        <v>1</v>
      </c>
    </row>
    <row r="4" spans="1:42" x14ac:dyDescent="0.25">
      <c r="A4">
        <v>1</v>
      </c>
      <c r="B4">
        <v>10</v>
      </c>
      <c r="C4">
        <v>8</v>
      </c>
      <c r="D4">
        <f t="shared" si="2"/>
        <v>34</v>
      </c>
      <c r="E4">
        <f t="shared" si="3"/>
        <v>1</v>
      </c>
      <c r="F4">
        <f t="shared" si="4"/>
        <v>12</v>
      </c>
      <c r="G4">
        <f t="shared" si="5"/>
        <v>55</v>
      </c>
      <c r="H4" s="2">
        <f t="shared" si="6"/>
        <v>0.73913043478260865</v>
      </c>
      <c r="I4" s="2">
        <f t="shared" si="7"/>
        <v>0.9821428571428571</v>
      </c>
      <c r="J4" s="6">
        <f t="shared" si="8"/>
        <v>0.26086956521739135</v>
      </c>
      <c r="K4" s="2">
        <f t="shared" si="8"/>
        <v>1.7857142857142905E-2</v>
      </c>
      <c r="L4" s="3">
        <f t="shared" si="9"/>
        <v>0.72127329192546563</v>
      </c>
      <c r="M4">
        <f t="shared" si="10"/>
        <v>0.87254901960784315</v>
      </c>
      <c r="O4" t="s">
        <v>110</v>
      </c>
      <c r="Q4" s="4">
        <f>AVERAGE(A:A)</f>
        <v>0.45098039215686275</v>
      </c>
      <c r="S4">
        <f t="shared" si="11"/>
        <v>102</v>
      </c>
      <c r="W4">
        <v>34556</v>
      </c>
      <c r="X4">
        <v>0</v>
      </c>
      <c r="Y4">
        <v>2002</v>
      </c>
      <c r="Z4" t="s">
        <v>78</v>
      </c>
      <c r="AA4" t="s">
        <v>18</v>
      </c>
      <c r="AB4">
        <v>1</v>
      </c>
      <c r="AC4">
        <v>2</v>
      </c>
      <c r="AD4">
        <v>1</v>
      </c>
      <c r="AE4">
        <v>1</v>
      </c>
      <c r="AF4">
        <v>1</v>
      </c>
      <c r="AG4">
        <v>4</v>
      </c>
      <c r="AH4">
        <f t="shared" si="0"/>
        <v>10</v>
      </c>
      <c r="AI4">
        <f t="shared" si="1"/>
        <v>21</v>
      </c>
      <c r="AJ4">
        <v>1</v>
      </c>
      <c r="AL4" t="s">
        <v>111</v>
      </c>
    </row>
    <row r="5" spans="1:42" x14ac:dyDescent="0.25">
      <c r="A5">
        <v>1</v>
      </c>
      <c r="B5">
        <v>12</v>
      </c>
      <c r="C5">
        <v>9</v>
      </c>
      <c r="D5">
        <f t="shared" si="2"/>
        <v>33</v>
      </c>
      <c r="E5">
        <f t="shared" si="3"/>
        <v>0</v>
      </c>
      <c r="F5">
        <f t="shared" si="4"/>
        <v>13</v>
      </c>
      <c r="G5">
        <f t="shared" si="5"/>
        <v>56</v>
      </c>
      <c r="H5" s="2">
        <f t="shared" si="6"/>
        <v>0.71739130434782605</v>
      </c>
      <c r="I5" s="2">
        <f t="shared" si="7"/>
        <v>1</v>
      </c>
      <c r="J5" s="6">
        <f t="shared" si="8"/>
        <v>0.28260869565217395</v>
      </c>
      <c r="K5" s="2">
        <f t="shared" si="8"/>
        <v>0</v>
      </c>
      <c r="L5" s="3">
        <f t="shared" si="9"/>
        <v>0.71739130434782616</v>
      </c>
      <c r="M5">
        <f t="shared" si="10"/>
        <v>0.87254901960784315</v>
      </c>
      <c r="S5">
        <f t="shared" si="11"/>
        <v>102</v>
      </c>
      <c r="W5">
        <v>32960</v>
      </c>
      <c r="X5">
        <v>0</v>
      </c>
      <c r="Y5">
        <v>2001</v>
      </c>
      <c r="Z5" t="s">
        <v>56</v>
      </c>
      <c r="AA5" t="s">
        <v>18</v>
      </c>
      <c r="AB5">
        <v>2</v>
      </c>
      <c r="AC5">
        <v>3</v>
      </c>
      <c r="AD5">
        <v>1</v>
      </c>
      <c r="AE5">
        <v>2</v>
      </c>
      <c r="AF5">
        <v>2</v>
      </c>
      <c r="AG5">
        <v>2</v>
      </c>
      <c r="AH5">
        <f t="shared" si="0"/>
        <v>12</v>
      </c>
      <c r="AI5">
        <f t="shared" si="1"/>
        <v>22</v>
      </c>
      <c r="AJ5">
        <v>1</v>
      </c>
      <c r="AL5" t="s">
        <v>112</v>
      </c>
      <c r="AM5">
        <f>MIN(AI:AI)</f>
        <v>18</v>
      </c>
      <c r="AO5" t="s">
        <v>113</v>
      </c>
    </row>
    <row r="6" spans="1:42" x14ac:dyDescent="0.25">
      <c r="A6">
        <v>1</v>
      </c>
      <c r="B6">
        <v>10</v>
      </c>
      <c r="C6">
        <v>10</v>
      </c>
      <c r="D6">
        <f t="shared" si="2"/>
        <v>29</v>
      </c>
      <c r="E6">
        <f t="shared" si="3"/>
        <v>0</v>
      </c>
      <c r="F6">
        <f t="shared" si="4"/>
        <v>17</v>
      </c>
      <c r="G6">
        <f t="shared" si="5"/>
        <v>56</v>
      </c>
      <c r="H6" s="2">
        <f t="shared" si="6"/>
        <v>0.63043478260869568</v>
      </c>
      <c r="I6" s="2">
        <f t="shared" si="7"/>
        <v>1</v>
      </c>
      <c r="J6" s="6">
        <f t="shared" si="8"/>
        <v>0.36956521739130432</v>
      </c>
      <c r="K6" s="2">
        <f t="shared" si="8"/>
        <v>0</v>
      </c>
      <c r="L6" s="3">
        <f t="shared" si="9"/>
        <v>0.63043478260869579</v>
      </c>
      <c r="M6">
        <f t="shared" si="10"/>
        <v>0.83333333333333337</v>
      </c>
      <c r="S6">
        <f t="shared" si="11"/>
        <v>102</v>
      </c>
      <c r="W6">
        <v>34595</v>
      </c>
      <c r="X6">
        <v>0</v>
      </c>
      <c r="Y6">
        <v>1999</v>
      </c>
      <c r="Z6" t="s">
        <v>79</v>
      </c>
      <c r="AA6" t="s">
        <v>18</v>
      </c>
      <c r="AB6">
        <v>1</v>
      </c>
      <c r="AC6">
        <v>3</v>
      </c>
      <c r="AD6">
        <v>1</v>
      </c>
      <c r="AE6">
        <v>2</v>
      </c>
      <c r="AF6">
        <v>1</v>
      </c>
      <c r="AG6">
        <v>2</v>
      </c>
      <c r="AH6">
        <f t="shared" si="0"/>
        <v>10</v>
      </c>
      <c r="AI6">
        <f t="shared" si="1"/>
        <v>24</v>
      </c>
      <c r="AJ6">
        <v>1</v>
      </c>
      <c r="AL6" t="s">
        <v>114</v>
      </c>
      <c r="AM6">
        <f>MAX(AI:AI)</f>
        <v>71</v>
      </c>
      <c r="AO6" t="s">
        <v>115</v>
      </c>
      <c r="AP6" s="2">
        <f>AVERAGE(X:X)</f>
        <v>0.36274509803921567</v>
      </c>
    </row>
    <row r="7" spans="1:42" x14ac:dyDescent="0.25">
      <c r="A7">
        <v>1</v>
      </c>
      <c r="B7">
        <v>12</v>
      </c>
      <c r="C7">
        <v>11</v>
      </c>
      <c r="D7">
        <f t="shared" si="2"/>
        <v>24</v>
      </c>
      <c r="E7">
        <f t="shared" si="3"/>
        <v>0</v>
      </c>
      <c r="F7">
        <f t="shared" si="4"/>
        <v>22</v>
      </c>
      <c r="G7">
        <f t="shared" si="5"/>
        <v>56</v>
      </c>
      <c r="H7" s="2">
        <f t="shared" si="6"/>
        <v>0.52173913043478259</v>
      </c>
      <c r="I7" s="2">
        <f t="shared" si="7"/>
        <v>1</v>
      </c>
      <c r="J7" s="6">
        <f t="shared" si="8"/>
        <v>0.47826086956521741</v>
      </c>
      <c r="K7" s="2">
        <f t="shared" si="8"/>
        <v>0</v>
      </c>
      <c r="L7" s="3">
        <f t="shared" si="9"/>
        <v>0.52173913043478271</v>
      </c>
      <c r="M7">
        <f t="shared" si="10"/>
        <v>0.78431372549019618</v>
      </c>
      <c r="S7">
        <f t="shared" si="11"/>
        <v>102</v>
      </c>
      <c r="W7">
        <v>34182</v>
      </c>
      <c r="X7">
        <v>0</v>
      </c>
      <c r="Y7">
        <v>2000</v>
      </c>
      <c r="Z7" t="s">
        <v>72</v>
      </c>
      <c r="AA7" t="s">
        <v>18</v>
      </c>
      <c r="AB7">
        <v>1</v>
      </c>
      <c r="AC7">
        <v>3</v>
      </c>
      <c r="AD7">
        <v>2</v>
      </c>
      <c r="AE7">
        <v>1</v>
      </c>
      <c r="AF7">
        <v>3</v>
      </c>
      <c r="AG7">
        <v>2</v>
      </c>
      <c r="AH7">
        <f t="shared" si="0"/>
        <v>12</v>
      </c>
      <c r="AI7">
        <f t="shared" si="1"/>
        <v>23</v>
      </c>
      <c r="AJ7">
        <v>1</v>
      </c>
      <c r="AL7" t="s">
        <v>116</v>
      </c>
      <c r="AM7">
        <f>AVERAGE(AI:AI)</f>
        <v>28.794117647058822</v>
      </c>
      <c r="AO7" t="s">
        <v>117</v>
      </c>
      <c r="AP7">
        <f>COUNTIF(X:X,"=1")</f>
        <v>37</v>
      </c>
    </row>
    <row r="8" spans="1:42" x14ac:dyDescent="0.25">
      <c r="A8">
        <v>1</v>
      </c>
      <c r="B8">
        <v>8</v>
      </c>
      <c r="C8">
        <v>12</v>
      </c>
      <c r="D8">
        <f t="shared" si="2"/>
        <v>21</v>
      </c>
      <c r="E8">
        <f t="shared" si="3"/>
        <v>0</v>
      </c>
      <c r="F8">
        <f>COUNTIFS($A:$A,1,$B:$B,_xlfn.CONCAT("&lt;",C8))</f>
        <v>25</v>
      </c>
      <c r="G8">
        <f t="shared" si="5"/>
        <v>56</v>
      </c>
      <c r="H8" s="2">
        <f t="shared" si="6"/>
        <v>0.45652173913043476</v>
      </c>
      <c r="I8" s="2">
        <f t="shared" si="7"/>
        <v>1</v>
      </c>
      <c r="J8" s="6">
        <f t="shared" si="8"/>
        <v>0.54347826086956519</v>
      </c>
      <c r="K8" s="2">
        <f t="shared" si="8"/>
        <v>0</v>
      </c>
      <c r="L8" s="3">
        <f t="shared" si="9"/>
        <v>0.45652173913043481</v>
      </c>
      <c r="M8">
        <f t="shared" si="10"/>
        <v>0.75490196078431371</v>
      </c>
      <c r="S8">
        <f t="shared" si="11"/>
        <v>102</v>
      </c>
      <c r="W8">
        <v>34844</v>
      </c>
      <c r="X8">
        <v>0</v>
      </c>
      <c r="Y8">
        <v>1992</v>
      </c>
      <c r="Z8" t="s">
        <v>83</v>
      </c>
      <c r="AA8" t="s">
        <v>18</v>
      </c>
      <c r="AB8">
        <v>1</v>
      </c>
      <c r="AC8">
        <v>2</v>
      </c>
      <c r="AD8">
        <v>1</v>
      </c>
      <c r="AE8">
        <v>1</v>
      </c>
      <c r="AF8">
        <v>1</v>
      </c>
      <c r="AG8">
        <v>2</v>
      </c>
      <c r="AH8">
        <f t="shared" si="0"/>
        <v>8</v>
      </c>
      <c r="AI8">
        <f t="shared" si="1"/>
        <v>31</v>
      </c>
      <c r="AJ8">
        <v>1</v>
      </c>
      <c r="AL8" t="s">
        <v>118</v>
      </c>
      <c r="AM8">
        <f>MEDIAN(AI:AI)</f>
        <v>24</v>
      </c>
      <c r="AO8" t="s">
        <v>119</v>
      </c>
      <c r="AP8" s="2">
        <f>1-AP6</f>
        <v>0.63725490196078427</v>
      </c>
    </row>
    <row r="9" spans="1:42" x14ac:dyDescent="0.25">
      <c r="A9">
        <v>1</v>
      </c>
      <c r="B9">
        <v>15</v>
      </c>
      <c r="C9">
        <v>13</v>
      </c>
      <c r="D9">
        <f t="shared" si="2"/>
        <v>17</v>
      </c>
      <c r="E9">
        <f t="shared" si="3"/>
        <v>0</v>
      </c>
      <c r="F9">
        <f t="shared" si="4"/>
        <v>29</v>
      </c>
      <c r="G9">
        <f t="shared" si="5"/>
        <v>56</v>
      </c>
      <c r="H9" s="2">
        <f t="shared" si="6"/>
        <v>0.36956521739130432</v>
      </c>
      <c r="I9" s="2">
        <f t="shared" si="7"/>
        <v>1</v>
      </c>
      <c r="J9" s="6">
        <f t="shared" si="8"/>
        <v>0.63043478260869568</v>
      </c>
      <c r="K9" s="2">
        <f t="shared" si="8"/>
        <v>0</v>
      </c>
      <c r="L9" s="3">
        <f t="shared" si="9"/>
        <v>0.36956521739130421</v>
      </c>
      <c r="M9">
        <f t="shared" si="10"/>
        <v>0.71568627450980393</v>
      </c>
      <c r="S9">
        <f t="shared" si="11"/>
        <v>102</v>
      </c>
      <c r="W9">
        <v>32721</v>
      </c>
      <c r="X9">
        <v>1</v>
      </c>
      <c r="Y9">
        <v>2001</v>
      </c>
      <c r="Z9" t="s">
        <v>51</v>
      </c>
      <c r="AA9" t="s">
        <v>18</v>
      </c>
      <c r="AB9">
        <v>2</v>
      </c>
      <c r="AC9">
        <v>3</v>
      </c>
      <c r="AD9">
        <v>2</v>
      </c>
      <c r="AE9">
        <v>3</v>
      </c>
      <c r="AF9">
        <v>2</v>
      </c>
      <c r="AG9">
        <v>3</v>
      </c>
      <c r="AH9">
        <f t="shared" si="0"/>
        <v>15</v>
      </c>
      <c r="AI9">
        <f t="shared" si="1"/>
        <v>22</v>
      </c>
      <c r="AJ9">
        <v>1</v>
      </c>
      <c r="AO9" t="s">
        <v>120</v>
      </c>
      <c r="AP9">
        <f>COUNTIF(X:X,"=0")</f>
        <v>65</v>
      </c>
    </row>
    <row r="10" spans="1:42" x14ac:dyDescent="0.25">
      <c r="A10">
        <v>1</v>
      </c>
      <c r="B10">
        <v>15</v>
      </c>
      <c r="C10">
        <v>14</v>
      </c>
      <c r="D10">
        <f t="shared" si="2"/>
        <v>16</v>
      </c>
      <c r="E10">
        <f t="shared" si="3"/>
        <v>0</v>
      </c>
      <c r="F10">
        <f t="shared" si="4"/>
        <v>30</v>
      </c>
      <c r="G10">
        <f t="shared" si="5"/>
        <v>56</v>
      </c>
      <c r="H10" s="2">
        <f t="shared" si="6"/>
        <v>0.34782608695652173</v>
      </c>
      <c r="I10" s="2">
        <f t="shared" si="7"/>
        <v>1</v>
      </c>
      <c r="J10" s="6">
        <f t="shared" si="8"/>
        <v>0.65217391304347827</v>
      </c>
      <c r="K10" s="2">
        <f t="shared" si="8"/>
        <v>0</v>
      </c>
      <c r="L10" s="3">
        <f t="shared" si="9"/>
        <v>0.34782608695652173</v>
      </c>
      <c r="M10">
        <f t="shared" si="10"/>
        <v>0.70588235294117652</v>
      </c>
      <c r="S10">
        <f t="shared" si="11"/>
        <v>102</v>
      </c>
      <c r="W10">
        <v>33696</v>
      </c>
      <c r="X10">
        <v>1</v>
      </c>
      <c r="Y10">
        <v>2000</v>
      </c>
      <c r="Z10" t="s">
        <v>69</v>
      </c>
      <c r="AA10" t="s">
        <v>18</v>
      </c>
      <c r="AB10">
        <v>3</v>
      </c>
      <c r="AC10">
        <v>3</v>
      </c>
      <c r="AD10">
        <v>2</v>
      </c>
      <c r="AE10">
        <v>2</v>
      </c>
      <c r="AF10">
        <v>2</v>
      </c>
      <c r="AG10">
        <v>3</v>
      </c>
      <c r="AH10">
        <f t="shared" si="0"/>
        <v>15</v>
      </c>
      <c r="AI10">
        <f t="shared" si="1"/>
        <v>23</v>
      </c>
      <c r="AJ10">
        <v>1</v>
      </c>
    </row>
    <row r="11" spans="1:42" x14ac:dyDescent="0.25">
      <c r="A11">
        <v>1</v>
      </c>
      <c r="B11">
        <v>11</v>
      </c>
      <c r="C11">
        <v>15</v>
      </c>
      <c r="D11">
        <f t="shared" si="2"/>
        <v>14</v>
      </c>
      <c r="E11">
        <f t="shared" si="3"/>
        <v>0</v>
      </c>
      <c r="F11">
        <f t="shared" si="4"/>
        <v>32</v>
      </c>
      <c r="G11">
        <f t="shared" si="5"/>
        <v>56</v>
      </c>
      <c r="H11" s="2">
        <f t="shared" si="6"/>
        <v>0.30434782608695654</v>
      </c>
      <c r="I11" s="2">
        <f t="shared" si="7"/>
        <v>1</v>
      </c>
      <c r="J11" s="6">
        <f t="shared" si="8"/>
        <v>0.69565217391304346</v>
      </c>
      <c r="K11" s="2">
        <f t="shared" si="8"/>
        <v>0</v>
      </c>
      <c r="L11" s="3">
        <f t="shared" si="9"/>
        <v>0.30434782608695654</v>
      </c>
      <c r="M11">
        <f t="shared" si="10"/>
        <v>0.68627450980392157</v>
      </c>
      <c r="S11">
        <f t="shared" si="11"/>
        <v>102</v>
      </c>
      <c r="T11" t="s">
        <v>121</v>
      </c>
      <c r="U11" s="9">
        <f>MAX(L:L)</f>
        <v>0.76475155279503104</v>
      </c>
      <c r="W11">
        <v>33012</v>
      </c>
      <c r="X11">
        <v>0</v>
      </c>
      <c r="Y11">
        <v>1995</v>
      </c>
      <c r="Z11" t="s">
        <v>58</v>
      </c>
      <c r="AA11" t="s">
        <v>18</v>
      </c>
      <c r="AB11">
        <v>1</v>
      </c>
      <c r="AC11">
        <v>1</v>
      </c>
      <c r="AD11">
        <v>2</v>
      </c>
      <c r="AE11">
        <v>2</v>
      </c>
      <c r="AF11">
        <v>1</v>
      </c>
      <c r="AG11">
        <v>4</v>
      </c>
      <c r="AH11">
        <f t="shared" si="0"/>
        <v>11</v>
      </c>
      <c r="AI11">
        <f t="shared" si="1"/>
        <v>28</v>
      </c>
      <c r="AJ11">
        <v>1</v>
      </c>
    </row>
    <row r="12" spans="1:42" x14ac:dyDescent="0.25">
      <c r="A12">
        <v>1</v>
      </c>
      <c r="B12">
        <v>9</v>
      </c>
      <c r="C12">
        <v>16</v>
      </c>
      <c r="D12">
        <f t="shared" si="2"/>
        <v>7</v>
      </c>
      <c r="E12">
        <f t="shared" si="3"/>
        <v>0</v>
      </c>
      <c r="F12">
        <f t="shared" si="4"/>
        <v>39</v>
      </c>
      <c r="G12">
        <f t="shared" si="5"/>
        <v>56</v>
      </c>
      <c r="H12" s="10">
        <f t="shared" si="6"/>
        <v>0.15217391304347827</v>
      </c>
      <c r="I12" s="10">
        <f t="shared" si="7"/>
        <v>1</v>
      </c>
      <c r="J12" s="6">
        <f t="shared" si="8"/>
        <v>0.84782608695652173</v>
      </c>
      <c r="K12" s="10">
        <f t="shared" si="8"/>
        <v>0</v>
      </c>
      <c r="L12" s="7">
        <f t="shared" si="9"/>
        <v>0.15217391304347827</v>
      </c>
      <c r="M12" s="8">
        <f t="shared" si="10"/>
        <v>0.61764705882352944</v>
      </c>
      <c r="S12">
        <f t="shared" si="11"/>
        <v>102</v>
      </c>
      <c r="T12" t="s">
        <v>122</v>
      </c>
      <c r="U12">
        <f>MAX(M:M)</f>
        <v>0.89215686274509798</v>
      </c>
      <c r="W12">
        <v>30311</v>
      </c>
      <c r="X12">
        <v>0</v>
      </c>
      <c r="Y12">
        <v>2000</v>
      </c>
      <c r="Z12" t="s">
        <v>63</v>
      </c>
      <c r="AA12" t="s">
        <v>18</v>
      </c>
      <c r="AB12">
        <v>2</v>
      </c>
      <c r="AC12">
        <v>2</v>
      </c>
      <c r="AD12">
        <v>1</v>
      </c>
      <c r="AE12">
        <v>1</v>
      </c>
      <c r="AF12">
        <v>1</v>
      </c>
      <c r="AG12">
        <v>2</v>
      </c>
      <c r="AH12">
        <f t="shared" si="0"/>
        <v>9</v>
      </c>
      <c r="AI12">
        <f t="shared" si="1"/>
        <v>23</v>
      </c>
      <c r="AJ12">
        <v>1</v>
      </c>
    </row>
    <row r="13" spans="1:42" x14ac:dyDescent="0.25">
      <c r="A13">
        <v>1</v>
      </c>
      <c r="B13">
        <v>12</v>
      </c>
      <c r="C13">
        <v>17</v>
      </c>
      <c r="D13">
        <f t="shared" si="2"/>
        <v>5</v>
      </c>
      <c r="E13">
        <f t="shared" si="3"/>
        <v>0</v>
      </c>
      <c r="F13">
        <f t="shared" si="4"/>
        <v>41</v>
      </c>
      <c r="G13">
        <f t="shared" si="5"/>
        <v>56</v>
      </c>
      <c r="H13" s="2">
        <f t="shared" si="6"/>
        <v>0.10869565217391304</v>
      </c>
      <c r="I13" s="2">
        <f t="shared" si="7"/>
        <v>1</v>
      </c>
      <c r="J13" s="6">
        <f t="shared" si="8"/>
        <v>0.89130434782608692</v>
      </c>
      <c r="K13" s="2">
        <f t="shared" si="8"/>
        <v>0</v>
      </c>
      <c r="L13" s="3">
        <f t="shared" si="9"/>
        <v>0.10869565217391308</v>
      </c>
      <c r="M13">
        <f t="shared" si="10"/>
        <v>0.59803921568627461</v>
      </c>
      <c r="S13">
        <f t="shared" si="11"/>
        <v>102</v>
      </c>
      <c r="W13">
        <v>34277</v>
      </c>
      <c r="X13">
        <v>1</v>
      </c>
      <c r="Y13">
        <v>1999</v>
      </c>
      <c r="Z13" t="s">
        <v>74</v>
      </c>
      <c r="AA13" t="s">
        <v>18</v>
      </c>
      <c r="AB13">
        <v>1</v>
      </c>
      <c r="AC13">
        <v>2</v>
      </c>
      <c r="AD13">
        <v>2</v>
      </c>
      <c r="AE13">
        <v>3</v>
      </c>
      <c r="AF13">
        <v>1</v>
      </c>
      <c r="AG13">
        <v>3</v>
      </c>
      <c r="AH13">
        <f t="shared" si="0"/>
        <v>12</v>
      </c>
      <c r="AI13">
        <f t="shared" si="1"/>
        <v>24</v>
      </c>
      <c r="AJ13">
        <v>1</v>
      </c>
      <c r="AL13" t="s">
        <v>95</v>
      </c>
    </row>
    <row r="14" spans="1:42" x14ac:dyDescent="0.25">
      <c r="A14">
        <v>1</v>
      </c>
      <c r="B14">
        <v>10</v>
      </c>
      <c r="C14">
        <v>18</v>
      </c>
      <c r="D14">
        <f t="shared" si="2"/>
        <v>4</v>
      </c>
      <c r="E14">
        <f t="shared" si="3"/>
        <v>0</v>
      </c>
      <c r="F14">
        <f t="shared" si="4"/>
        <v>42</v>
      </c>
      <c r="G14">
        <f t="shared" si="5"/>
        <v>56</v>
      </c>
      <c r="H14" s="2">
        <f t="shared" si="6"/>
        <v>8.6956521739130432E-2</v>
      </c>
      <c r="I14" s="2">
        <f t="shared" si="7"/>
        <v>1</v>
      </c>
      <c r="J14" s="6">
        <f t="shared" si="8"/>
        <v>0.91304347826086962</v>
      </c>
      <c r="K14" s="2">
        <f t="shared" si="8"/>
        <v>0</v>
      </c>
      <c r="L14" s="3">
        <f t="shared" si="9"/>
        <v>8.6956521739130377E-2</v>
      </c>
      <c r="M14">
        <f t="shared" si="10"/>
        <v>0.58823529411764708</v>
      </c>
      <c r="S14">
        <f t="shared" si="11"/>
        <v>102</v>
      </c>
      <c r="W14">
        <v>34519</v>
      </c>
      <c r="X14">
        <v>0</v>
      </c>
      <c r="Y14">
        <v>1995</v>
      </c>
      <c r="Z14" t="s">
        <v>76</v>
      </c>
      <c r="AA14" t="s">
        <v>18</v>
      </c>
      <c r="AB14">
        <v>1</v>
      </c>
      <c r="AC14">
        <v>2</v>
      </c>
      <c r="AD14">
        <v>1</v>
      </c>
      <c r="AE14">
        <v>1</v>
      </c>
      <c r="AF14">
        <v>2</v>
      </c>
      <c r="AG14">
        <v>3</v>
      </c>
      <c r="AH14">
        <f t="shared" si="0"/>
        <v>10</v>
      </c>
      <c r="AI14">
        <f t="shared" si="1"/>
        <v>28</v>
      </c>
      <c r="AJ14">
        <v>1</v>
      </c>
      <c r="AL14" t="s">
        <v>112</v>
      </c>
      <c r="AM14">
        <f>MIN(AH:AH)</f>
        <v>6</v>
      </c>
    </row>
    <row r="15" spans="1:42" x14ac:dyDescent="0.25">
      <c r="A15">
        <v>1</v>
      </c>
      <c r="B15">
        <v>14</v>
      </c>
      <c r="C15">
        <v>19</v>
      </c>
      <c r="D15">
        <f t="shared" si="2"/>
        <v>3</v>
      </c>
      <c r="E15">
        <f t="shared" si="3"/>
        <v>0</v>
      </c>
      <c r="F15">
        <f t="shared" si="4"/>
        <v>43</v>
      </c>
      <c r="G15">
        <f t="shared" si="5"/>
        <v>56</v>
      </c>
      <c r="H15" s="2">
        <f t="shared" si="6"/>
        <v>6.5217391304347824E-2</v>
      </c>
      <c r="I15" s="2">
        <f t="shared" si="7"/>
        <v>1</v>
      </c>
      <c r="J15" s="6">
        <f t="shared" si="8"/>
        <v>0.93478260869565222</v>
      </c>
      <c r="K15" s="2">
        <f t="shared" si="8"/>
        <v>0</v>
      </c>
      <c r="L15" s="3">
        <f t="shared" si="9"/>
        <v>6.5217391304347894E-2</v>
      </c>
      <c r="M15">
        <f t="shared" si="10"/>
        <v>0.57843137254901966</v>
      </c>
      <c r="S15">
        <f t="shared" si="11"/>
        <v>102</v>
      </c>
      <c r="W15">
        <v>30269</v>
      </c>
      <c r="X15">
        <v>1</v>
      </c>
      <c r="Y15">
        <v>2000</v>
      </c>
      <c r="Z15" t="s">
        <v>17</v>
      </c>
      <c r="AA15" t="s">
        <v>18</v>
      </c>
      <c r="AB15">
        <v>3</v>
      </c>
      <c r="AC15">
        <v>3</v>
      </c>
      <c r="AD15">
        <v>1</v>
      </c>
      <c r="AE15">
        <v>2</v>
      </c>
      <c r="AF15">
        <v>2</v>
      </c>
      <c r="AG15">
        <v>3</v>
      </c>
      <c r="AH15">
        <f t="shared" si="0"/>
        <v>14</v>
      </c>
      <c r="AI15">
        <f t="shared" si="1"/>
        <v>23</v>
      </c>
      <c r="AJ15">
        <v>1</v>
      </c>
      <c r="AL15" t="s">
        <v>114</v>
      </c>
      <c r="AM15">
        <f>MAX(AH:AH)</f>
        <v>24</v>
      </c>
    </row>
    <row r="16" spans="1:42" x14ac:dyDescent="0.25">
      <c r="A16">
        <v>1</v>
      </c>
      <c r="B16">
        <v>7</v>
      </c>
      <c r="C16">
        <v>20</v>
      </c>
      <c r="D16">
        <f t="shared" si="2"/>
        <v>2</v>
      </c>
      <c r="E16">
        <f t="shared" si="3"/>
        <v>0</v>
      </c>
      <c r="F16">
        <f t="shared" si="4"/>
        <v>44</v>
      </c>
      <c r="G16">
        <f t="shared" si="5"/>
        <v>56</v>
      </c>
      <c r="H16" s="2">
        <f t="shared" si="6"/>
        <v>4.3478260869565216E-2</v>
      </c>
      <c r="I16" s="2">
        <f t="shared" si="7"/>
        <v>1</v>
      </c>
      <c r="J16" s="6">
        <f t="shared" si="8"/>
        <v>0.95652173913043481</v>
      </c>
      <c r="K16" s="2">
        <f t="shared" si="8"/>
        <v>0</v>
      </c>
      <c r="L16" s="3">
        <f t="shared" si="9"/>
        <v>4.3478260869565188E-2</v>
      </c>
      <c r="M16">
        <f t="shared" si="10"/>
        <v>0.56862745098039225</v>
      </c>
      <c r="S16">
        <f t="shared" si="11"/>
        <v>102</v>
      </c>
      <c r="W16">
        <v>34267</v>
      </c>
      <c r="X16">
        <v>0</v>
      </c>
      <c r="Y16">
        <v>1981</v>
      </c>
      <c r="Z16" t="s">
        <v>73</v>
      </c>
      <c r="AA16" t="s">
        <v>18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2</v>
      </c>
      <c r="AH16">
        <f t="shared" si="0"/>
        <v>7</v>
      </c>
      <c r="AI16">
        <f t="shared" si="1"/>
        <v>42</v>
      </c>
      <c r="AJ16">
        <v>1</v>
      </c>
    </row>
    <row r="17" spans="1:36" x14ac:dyDescent="0.25">
      <c r="A17">
        <v>1</v>
      </c>
      <c r="B17">
        <v>12</v>
      </c>
      <c r="C17">
        <v>21</v>
      </c>
      <c r="D17">
        <f t="shared" si="2"/>
        <v>2</v>
      </c>
      <c r="E17">
        <f t="shared" si="3"/>
        <v>0</v>
      </c>
      <c r="F17">
        <f t="shared" si="4"/>
        <v>44</v>
      </c>
      <c r="G17">
        <f t="shared" si="5"/>
        <v>56</v>
      </c>
      <c r="H17" s="2">
        <f t="shared" si="6"/>
        <v>4.3478260869565216E-2</v>
      </c>
      <c r="I17" s="2">
        <f t="shared" si="7"/>
        <v>1</v>
      </c>
      <c r="J17" s="6">
        <f t="shared" si="8"/>
        <v>0.95652173913043481</v>
      </c>
      <c r="K17" s="2">
        <f t="shared" si="8"/>
        <v>0</v>
      </c>
      <c r="L17" s="3">
        <f t="shared" si="9"/>
        <v>4.3478260869565188E-2</v>
      </c>
      <c r="M17">
        <f t="shared" si="10"/>
        <v>0.56862745098039225</v>
      </c>
      <c r="S17">
        <f t="shared" si="11"/>
        <v>102</v>
      </c>
      <c r="W17">
        <v>35044</v>
      </c>
      <c r="X17">
        <v>1</v>
      </c>
      <c r="Y17">
        <v>2004</v>
      </c>
      <c r="Z17" t="s">
        <v>87</v>
      </c>
      <c r="AA17" t="s">
        <v>18</v>
      </c>
      <c r="AB17">
        <v>3</v>
      </c>
      <c r="AC17">
        <v>2</v>
      </c>
      <c r="AD17">
        <v>1</v>
      </c>
      <c r="AE17">
        <v>2</v>
      </c>
      <c r="AF17">
        <v>2</v>
      </c>
      <c r="AG17">
        <v>2</v>
      </c>
      <c r="AH17">
        <f t="shared" si="0"/>
        <v>12</v>
      </c>
      <c r="AI17">
        <f t="shared" si="1"/>
        <v>19</v>
      </c>
      <c r="AJ17">
        <v>1</v>
      </c>
    </row>
    <row r="18" spans="1:36" x14ac:dyDescent="0.25">
      <c r="A18">
        <v>1</v>
      </c>
      <c r="B18">
        <v>6</v>
      </c>
      <c r="C18">
        <v>22</v>
      </c>
      <c r="D18">
        <f t="shared" si="2"/>
        <v>2</v>
      </c>
      <c r="E18">
        <f t="shared" si="3"/>
        <v>0</v>
      </c>
      <c r="F18">
        <f t="shared" si="4"/>
        <v>44</v>
      </c>
      <c r="G18">
        <f t="shared" si="5"/>
        <v>56</v>
      </c>
      <c r="H18" s="2">
        <f t="shared" si="6"/>
        <v>4.3478260869565216E-2</v>
      </c>
      <c r="I18" s="2">
        <f t="shared" si="7"/>
        <v>1</v>
      </c>
      <c r="J18" s="6">
        <f t="shared" si="8"/>
        <v>0.95652173913043481</v>
      </c>
      <c r="K18" s="2">
        <f t="shared" si="8"/>
        <v>0</v>
      </c>
      <c r="L18" s="3">
        <f t="shared" si="9"/>
        <v>4.3478260869565188E-2</v>
      </c>
      <c r="M18">
        <f t="shared" si="10"/>
        <v>0.56862745098039225</v>
      </c>
      <c r="S18">
        <f t="shared" si="11"/>
        <v>102</v>
      </c>
      <c r="W18">
        <v>30264</v>
      </c>
      <c r="X18">
        <v>1</v>
      </c>
      <c r="Y18">
        <v>2000</v>
      </c>
      <c r="Z18" t="s">
        <v>19</v>
      </c>
      <c r="AA18" t="s">
        <v>20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f t="shared" si="0"/>
        <v>6</v>
      </c>
      <c r="AI18">
        <f t="shared" si="1"/>
        <v>23</v>
      </c>
      <c r="AJ18">
        <v>1</v>
      </c>
    </row>
    <row r="19" spans="1:36" x14ac:dyDescent="0.25">
      <c r="A19">
        <v>1</v>
      </c>
      <c r="B19">
        <v>10</v>
      </c>
      <c r="C19">
        <v>23</v>
      </c>
      <c r="D19">
        <f t="shared" si="2"/>
        <v>2</v>
      </c>
      <c r="E19">
        <f t="shared" si="3"/>
        <v>0</v>
      </c>
      <c r="F19">
        <f t="shared" si="4"/>
        <v>44</v>
      </c>
      <c r="G19">
        <f t="shared" si="5"/>
        <v>56</v>
      </c>
      <c r="H19" s="2">
        <f t="shared" si="6"/>
        <v>4.3478260869565216E-2</v>
      </c>
      <c r="I19" s="2">
        <f t="shared" si="7"/>
        <v>1</v>
      </c>
      <c r="J19" s="6">
        <f t="shared" si="8"/>
        <v>0.95652173913043481</v>
      </c>
      <c r="K19" s="2">
        <f t="shared" si="8"/>
        <v>0</v>
      </c>
      <c r="L19" s="3">
        <f t="shared" si="9"/>
        <v>4.3478260869565188E-2</v>
      </c>
      <c r="M19">
        <f t="shared" si="10"/>
        <v>0.56862745098039225</v>
      </c>
      <c r="S19">
        <f t="shared" si="11"/>
        <v>102</v>
      </c>
      <c r="W19">
        <v>33250</v>
      </c>
      <c r="X19">
        <v>0</v>
      </c>
      <c r="Y19">
        <v>2002</v>
      </c>
      <c r="Z19" t="s">
        <v>64</v>
      </c>
      <c r="AA19" t="s">
        <v>20</v>
      </c>
      <c r="AB19">
        <v>1</v>
      </c>
      <c r="AC19">
        <v>1</v>
      </c>
      <c r="AD19">
        <v>1</v>
      </c>
      <c r="AE19">
        <v>3</v>
      </c>
      <c r="AF19">
        <v>1</v>
      </c>
      <c r="AG19">
        <v>3</v>
      </c>
      <c r="AH19">
        <f t="shared" si="0"/>
        <v>10</v>
      </c>
      <c r="AI19">
        <f t="shared" si="1"/>
        <v>21</v>
      </c>
      <c r="AJ19">
        <v>1</v>
      </c>
    </row>
    <row r="20" spans="1:36" x14ac:dyDescent="0.25">
      <c r="A20">
        <v>1</v>
      </c>
      <c r="B20">
        <v>6</v>
      </c>
      <c r="C20">
        <v>24</v>
      </c>
      <c r="D20">
        <f t="shared" si="2"/>
        <v>1</v>
      </c>
      <c r="E20">
        <f t="shared" si="3"/>
        <v>0</v>
      </c>
      <c r="F20">
        <f t="shared" si="4"/>
        <v>45</v>
      </c>
      <c r="G20">
        <f t="shared" si="5"/>
        <v>56</v>
      </c>
      <c r="H20" s="2">
        <f t="shared" si="6"/>
        <v>2.1739130434782608E-2</v>
      </c>
      <c r="I20" s="2">
        <f t="shared" si="7"/>
        <v>1</v>
      </c>
      <c r="J20" s="6">
        <f t="shared" si="8"/>
        <v>0.97826086956521741</v>
      </c>
      <c r="K20" s="2">
        <f t="shared" si="8"/>
        <v>0</v>
      </c>
      <c r="L20" s="3">
        <f t="shared" si="9"/>
        <v>2.1739130434782705E-2</v>
      </c>
      <c r="M20">
        <f t="shared" si="10"/>
        <v>0.55882352941176472</v>
      </c>
      <c r="S20">
        <f t="shared" si="11"/>
        <v>102</v>
      </c>
      <c r="W20">
        <v>32143</v>
      </c>
      <c r="X20">
        <v>0</v>
      </c>
      <c r="Y20">
        <v>1997</v>
      </c>
      <c r="Z20" t="s">
        <v>43</v>
      </c>
      <c r="AA20" t="s">
        <v>20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f t="shared" si="0"/>
        <v>6</v>
      </c>
      <c r="AI20">
        <f t="shared" si="1"/>
        <v>26</v>
      </c>
      <c r="AJ20">
        <v>1</v>
      </c>
    </row>
    <row r="21" spans="1:36" x14ac:dyDescent="0.25">
      <c r="A21">
        <v>1</v>
      </c>
      <c r="B21">
        <v>9</v>
      </c>
      <c r="S21">
        <f t="shared" si="11"/>
        <v>0</v>
      </c>
      <c r="W21">
        <v>33686</v>
      </c>
      <c r="X21">
        <v>0</v>
      </c>
      <c r="Y21">
        <v>1999</v>
      </c>
      <c r="Z21" t="s">
        <v>68</v>
      </c>
      <c r="AA21" t="s">
        <v>20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4</v>
      </c>
      <c r="AH21">
        <f t="shared" si="0"/>
        <v>9</v>
      </c>
      <c r="AI21">
        <f t="shared" si="1"/>
        <v>24</v>
      </c>
      <c r="AJ21">
        <v>1</v>
      </c>
    </row>
    <row r="22" spans="1:36" x14ac:dyDescent="0.25">
      <c r="A22">
        <v>1</v>
      </c>
      <c r="B22">
        <v>7</v>
      </c>
      <c r="P22" t="s">
        <v>123</v>
      </c>
      <c r="Q22" s="11">
        <v>0.88839299999999999</v>
      </c>
      <c r="S22">
        <f t="shared" si="11"/>
        <v>0</v>
      </c>
      <c r="W22">
        <v>31087</v>
      </c>
      <c r="X22">
        <v>1</v>
      </c>
      <c r="Y22">
        <v>1997</v>
      </c>
      <c r="Z22" t="s">
        <v>27</v>
      </c>
      <c r="AA22" t="s">
        <v>20</v>
      </c>
      <c r="AB22">
        <v>1</v>
      </c>
      <c r="AC22">
        <v>1</v>
      </c>
      <c r="AD22">
        <v>1</v>
      </c>
      <c r="AE22">
        <v>2</v>
      </c>
      <c r="AF22">
        <v>1</v>
      </c>
      <c r="AG22">
        <v>1</v>
      </c>
      <c r="AH22">
        <f t="shared" si="0"/>
        <v>7</v>
      </c>
      <c r="AI22">
        <f t="shared" si="1"/>
        <v>26</v>
      </c>
      <c r="AJ22">
        <v>1</v>
      </c>
    </row>
    <row r="23" spans="1:36" x14ac:dyDescent="0.25">
      <c r="A23">
        <v>1</v>
      </c>
      <c r="B23">
        <v>9</v>
      </c>
      <c r="S23">
        <f t="shared" si="11"/>
        <v>0</v>
      </c>
      <c r="W23">
        <v>34681</v>
      </c>
      <c r="X23">
        <v>1</v>
      </c>
      <c r="Y23">
        <v>1999</v>
      </c>
      <c r="Z23" t="s">
        <v>81</v>
      </c>
      <c r="AA23" t="s">
        <v>20</v>
      </c>
      <c r="AB23">
        <v>1</v>
      </c>
      <c r="AC23">
        <v>1</v>
      </c>
      <c r="AD23">
        <v>2</v>
      </c>
      <c r="AE23">
        <v>1</v>
      </c>
      <c r="AF23">
        <v>1</v>
      </c>
      <c r="AG23">
        <v>3</v>
      </c>
      <c r="AH23">
        <f t="shared" si="0"/>
        <v>9</v>
      </c>
      <c r="AI23">
        <f t="shared" si="1"/>
        <v>24</v>
      </c>
      <c r="AJ23">
        <v>1</v>
      </c>
    </row>
    <row r="24" spans="1:36" x14ac:dyDescent="0.25">
      <c r="A24">
        <v>1</v>
      </c>
      <c r="B24">
        <v>10</v>
      </c>
      <c r="L24" s="12"/>
      <c r="S24">
        <f t="shared" si="11"/>
        <v>0</v>
      </c>
      <c r="W24">
        <v>32766</v>
      </c>
      <c r="X24">
        <v>1</v>
      </c>
      <c r="Y24">
        <v>2003</v>
      </c>
      <c r="Z24" t="s">
        <v>53</v>
      </c>
      <c r="AA24" t="s">
        <v>20</v>
      </c>
      <c r="AB24">
        <v>1</v>
      </c>
      <c r="AC24">
        <v>3</v>
      </c>
      <c r="AD24">
        <v>1</v>
      </c>
      <c r="AE24">
        <v>1</v>
      </c>
      <c r="AF24">
        <v>1</v>
      </c>
      <c r="AG24">
        <v>3</v>
      </c>
      <c r="AH24">
        <f t="shared" si="0"/>
        <v>10</v>
      </c>
      <c r="AI24">
        <f t="shared" si="1"/>
        <v>20</v>
      </c>
      <c r="AJ24">
        <v>1</v>
      </c>
    </row>
    <row r="25" spans="1:36" x14ac:dyDescent="0.25">
      <c r="A25">
        <v>1</v>
      </c>
      <c r="B25">
        <v>6</v>
      </c>
      <c r="S25">
        <f t="shared" si="11"/>
        <v>0</v>
      </c>
      <c r="W25">
        <v>31711</v>
      </c>
      <c r="X25">
        <v>0</v>
      </c>
      <c r="Y25">
        <v>2002</v>
      </c>
      <c r="Z25" t="s">
        <v>37</v>
      </c>
      <c r="AA25" t="s">
        <v>20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f t="shared" si="0"/>
        <v>6</v>
      </c>
      <c r="AI25">
        <f t="shared" si="1"/>
        <v>21</v>
      </c>
      <c r="AJ25">
        <v>1</v>
      </c>
    </row>
    <row r="26" spans="1:36" x14ac:dyDescent="0.25">
      <c r="A26">
        <v>1</v>
      </c>
      <c r="B26">
        <v>11</v>
      </c>
      <c r="S26">
        <f t="shared" si="11"/>
        <v>0</v>
      </c>
      <c r="W26">
        <v>31401</v>
      </c>
      <c r="X26">
        <v>0</v>
      </c>
      <c r="Y26">
        <v>1998</v>
      </c>
      <c r="Z26" t="s">
        <v>34</v>
      </c>
      <c r="AA26" t="s">
        <v>20</v>
      </c>
      <c r="AB26">
        <v>1</v>
      </c>
      <c r="AC26">
        <v>2</v>
      </c>
      <c r="AD26">
        <v>2</v>
      </c>
      <c r="AE26">
        <v>2</v>
      </c>
      <c r="AF26">
        <v>1</v>
      </c>
      <c r="AG26">
        <v>3</v>
      </c>
      <c r="AH26">
        <f t="shared" si="0"/>
        <v>11</v>
      </c>
      <c r="AI26">
        <f t="shared" si="1"/>
        <v>25</v>
      </c>
      <c r="AJ26">
        <v>1</v>
      </c>
    </row>
    <row r="27" spans="1:36" x14ac:dyDescent="0.25">
      <c r="A27">
        <v>1</v>
      </c>
      <c r="B27">
        <v>6</v>
      </c>
      <c r="S27">
        <f t="shared" si="11"/>
        <v>0</v>
      </c>
      <c r="W27">
        <v>35093</v>
      </c>
      <c r="X27">
        <v>1</v>
      </c>
      <c r="Y27">
        <v>2001</v>
      </c>
      <c r="Z27" t="s">
        <v>88</v>
      </c>
      <c r="AA27" t="s">
        <v>20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f t="shared" si="0"/>
        <v>6</v>
      </c>
      <c r="AI27">
        <f t="shared" si="1"/>
        <v>22</v>
      </c>
      <c r="AJ27">
        <v>1</v>
      </c>
    </row>
    <row r="28" spans="1:36" x14ac:dyDescent="0.25">
      <c r="A28">
        <v>1</v>
      </c>
      <c r="B28">
        <v>6</v>
      </c>
      <c r="S28">
        <f t="shared" si="11"/>
        <v>0</v>
      </c>
      <c r="W28">
        <v>30829</v>
      </c>
      <c r="X28">
        <v>0</v>
      </c>
      <c r="Y28">
        <v>2000</v>
      </c>
      <c r="Z28" t="s">
        <v>25</v>
      </c>
      <c r="AA28" t="s">
        <v>20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f t="shared" si="0"/>
        <v>6</v>
      </c>
      <c r="AI28">
        <f t="shared" si="1"/>
        <v>23</v>
      </c>
      <c r="AJ28">
        <v>1</v>
      </c>
    </row>
    <row r="29" spans="1:36" x14ac:dyDescent="0.25">
      <c r="A29">
        <v>1</v>
      </c>
      <c r="B29">
        <v>6</v>
      </c>
      <c r="S29">
        <f t="shared" si="11"/>
        <v>0</v>
      </c>
      <c r="W29">
        <v>31023</v>
      </c>
      <c r="X29">
        <v>0</v>
      </c>
      <c r="Y29">
        <v>2001</v>
      </c>
      <c r="Z29" t="s">
        <v>26</v>
      </c>
      <c r="AA29" t="s">
        <v>20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f t="shared" si="0"/>
        <v>6</v>
      </c>
      <c r="AI29">
        <f t="shared" si="1"/>
        <v>22</v>
      </c>
      <c r="AJ29">
        <v>1</v>
      </c>
    </row>
    <row r="30" spans="1:36" x14ac:dyDescent="0.25">
      <c r="A30">
        <v>1</v>
      </c>
      <c r="B30">
        <v>9</v>
      </c>
      <c r="S30">
        <f t="shared" si="11"/>
        <v>0</v>
      </c>
      <c r="W30">
        <v>32461</v>
      </c>
      <c r="X30">
        <v>0</v>
      </c>
      <c r="Y30">
        <v>2003</v>
      </c>
      <c r="Z30" t="s">
        <v>48</v>
      </c>
      <c r="AA30" t="s">
        <v>20</v>
      </c>
      <c r="AB30">
        <v>1</v>
      </c>
      <c r="AC30">
        <v>2</v>
      </c>
      <c r="AD30">
        <v>1</v>
      </c>
      <c r="AE30">
        <v>1</v>
      </c>
      <c r="AF30">
        <v>1</v>
      </c>
      <c r="AG30">
        <v>3</v>
      </c>
      <c r="AH30">
        <f t="shared" si="0"/>
        <v>9</v>
      </c>
      <c r="AI30">
        <f t="shared" si="1"/>
        <v>20</v>
      </c>
      <c r="AJ30">
        <v>1</v>
      </c>
    </row>
    <row r="31" spans="1:36" x14ac:dyDescent="0.25">
      <c r="A31">
        <v>1</v>
      </c>
      <c r="B31">
        <v>6</v>
      </c>
      <c r="S31">
        <f t="shared" si="11"/>
        <v>0</v>
      </c>
      <c r="W31">
        <v>33081</v>
      </c>
      <c r="X31">
        <v>0</v>
      </c>
      <c r="Y31">
        <v>1996</v>
      </c>
      <c r="Z31" t="s">
        <v>60</v>
      </c>
      <c r="AA31" t="s">
        <v>20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f t="shared" si="0"/>
        <v>6</v>
      </c>
      <c r="AI31">
        <f t="shared" si="1"/>
        <v>27</v>
      </c>
      <c r="AJ31">
        <v>1</v>
      </c>
    </row>
    <row r="32" spans="1:36" x14ac:dyDescent="0.25">
      <c r="A32">
        <v>1</v>
      </c>
      <c r="B32">
        <v>18</v>
      </c>
      <c r="S32">
        <f t="shared" si="11"/>
        <v>0</v>
      </c>
      <c r="W32">
        <v>34995</v>
      </c>
      <c r="X32">
        <v>0</v>
      </c>
      <c r="Y32">
        <v>2005</v>
      </c>
      <c r="Z32" t="s">
        <v>85</v>
      </c>
      <c r="AA32" t="s">
        <v>20</v>
      </c>
      <c r="AB32">
        <v>3</v>
      </c>
      <c r="AC32">
        <v>2</v>
      </c>
      <c r="AD32">
        <v>1</v>
      </c>
      <c r="AE32">
        <v>4</v>
      </c>
      <c r="AF32">
        <v>4</v>
      </c>
      <c r="AG32">
        <v>4</v>
      </c>
      <c r="AH32">
        <f t="shared" si="0"/>
        <v>18</v>
      </c>
      <c r="AI32">
        <f t="shared" si="1"/>
        <v>18</v>
      </c>
      <c r="AJ32">
        <v>1</v>
      </c>
    </row>
    <row r="33" spans="1:36" x14ac:dyDescent="0.25">
      <c r="A33">
        <v>1</v>
      </c>
      <c r="B33">
        <v>6</v>
      </c>
      <c r="S33">
        <f t="shared" si="11"/>
        <v>0</v>
      </c>
      <c r="W33">
        <v>32562</v>
      </c>
      <c r="X33">
        <v>0</v>
      </c>
      <c r="Y33">
        <v>1992</v>
      </c>
      <c r="Z33" t="s">
        <v>49</v>
      </c>
      <c r="AA33" t="s">
        <v>20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f t="shared" si="0"/>
        <v>6</v>
      </c>
      <c r="AI33">
        <f t="shared" si="1"/>
        <v>31</v>
      </c>
      <c r="AJ33">
        <v>1</v>
      </c>
    </row>
    <row r="34" spans="1:36" x14ac:dyDescent="0.25">
      <c r="A34">
        <v>1</v>
      </c>
      <c r="B34">
        <v>6</v>
      </c>
      <c r="S34">
        <f t="shared" si="11"/>
        <v>0</v>
      </c>
      <c r="W34">
        <v>31209</v>
      </c>
      <c r="X34">
        <v>1</v>
      </c>
      <c r="Y34">
        <v>2001</v>
      </c>
      <c r="Z34" t="s">
        <v>28</v>
      </c>
      <c r="AA34" t="s">
        <v>20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f t="shared" ref="AH34:AH65" si="12">SUM(AB34:AG34)</f>
        <v>6</v>
      </c>
      <c r="AI34">
        <f t="shared" ref="AI34:AI65" si="13">2023-Y34</f>
        <v>22</v>
      </c>
      <c r="AJ34">
        <v>1</v>
      </c>
    </row>
    <row r="35" spans="1:36" x14ac:dyDescent="0.25">
      <c r="A35">
        <v>0</v>
      </c>
      <c r="B35">
        <v>6</v>
      </c>
      <c r="S35">
        <f t="shared" si="11"/>
        <v>0</v>
      </c>
      <c r="W35">
        <v>31357</v>
      </c>
      <c r="X35">
        <v>0</v>
      </c>
      <c r="Y35">
        <v>1977</v>
      </c>
      <c r="Z35" t="s">
        <v>32</v>
      </c>
      <c r="AA35" t="s">
        <v>12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f t="shared" si="12"/>
        <v>6</v>
      </c>
      <c r="AI35">
        <f t="shared" si="13"/>
        <v>46</v>
      </c>
      <c r="AJ35">
        <v>0</v>
      </c>
    </row>
    <row r="36" spans="1:36" x14ac:dyDescent="0.25">
      <c r="A36">
        <v>0</v>
      </c>
      <c r="B36">
        <v>6</v>
      </c>
      <c r="S36">
        <f t="shared" si="11"/>
        <v>0</v>
      </c>
      <c r="W36">
        <v>34489</v>
      </c>
      <c r="X36">
        <v>0</v>
      </c>
      <c r="Y36">
        <v>1952</v>
      </c>
      <c r="Z36" t="s">
        <v>77</v>
      </c>
      <c r="AA36" t="s">
        <v>12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f t="shared" si="12"/>
        <v>6</v>
      </c>
      <c r="AI36">
        <f t="shared" si="13"/>
        <v>71</v>
      </c>
      <c r="AJ36">
        <v>0</v>
      </c>
    </row>
    <row r="37" spans="1:36" x14ac:dyDescent="0.25">
      <c r="A37">
        <v>0</v>
      </c>
      <c r="B37">
        <v>6</v>
      </c>
      <c r="S37">
        <f t="shared" si="11"/>
        <v>0</v>
      </c>
      <c r="W37">
        <v>32132</v>
      </c>
      <c r="X37">
        <v>0</v>
      </c>
      <c r="Y37">
        <v>1983</v>
      </c>
      <c r="Z37" t="s">
        <v>42</v>
      </c>
      <c r="AA37" t="s">
        <v>12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f t="shared" si="12"/>
        <v>6</v>
      </c>
      <c r="AI37">
        <f t="shared" si="13"/>
        <v>40</v>
      </c>
      <c r="AJ37">
        <v>0</v>
      </c>
    </row>
    <row r="38" spans="1:36" x14ac:dyDescent="0.25">
      <c r="A38">
        <v>0</v>
      </c>
      <c r="B38">
        <v>6</v>
      </c>
      <c r="S38">
        <f t="shared" si="11"/>
        <v>0</v>
      </c>
      <c r="W38">
        <v>32998</v>
      </c>
      <c r="X38">
        <v>0</v>
      </c>
      <c r="Y38">
        <v>1980</v>
      </c>
      <c r="Z38" t="s">
        <v>57</v>
      </c>
      <c r="AA38" t="s">
        <v>12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f t="shared" si="12"/>
        <v>6</v>
      </c>
      <c r="AI38">
        <f t="shared" si="13"/>
        <v>43</v>
      </c>
      <c r="AJ38">
        <v>0</v>
      </c>
    </row>
    <row r="39" spans="1:36" x14ac:dyDescent="0.25">
      <c r="A39">
        <v>0</v>
      </c>
      <c r="B39">
        <v>6</v>
      </c>
      <c r="S39">
        <f t="shared" si="11"/>
        <v>0</v>
      </c>
      <c r="W39">
        <v>33719</v>
      </c>
      <c r="X39">
        <v>0</v>
      </c>
      <c r="Y39">
        <v>2001</v>
      </c>
      <c r="Z39" t="s">
        <v>70</v>
      </c>
      <c r="AA39" t="s">
        <v>12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f t="shared" si="12"/>
        <v>6</v>
      </c>
      <c r="AI39">
        <f t="shared" si="13"/>
        <v>22</v>
      </c>
      <c r="AJ39">
        <v>0</v>
      </c>
    </row>
    <row r="40" spans="1:36" x14ac:dyDescent="0.25">
      <c r="A40">
        <v>0</v>
      </c>
      <c r="B40">
        <v>6</v>
      </c>
      <c r="S40">
        <f t="shared" si="11"/>
        <v>0</v>
      </c>
      <c r="W40">
        <v>30538</v>
      </c>
      <c r="X40">
        <v>1</v>
      </c>
      <c r="Y40">
        <v>1997</v>
      </c>
      <c r="Z40" t="s">
        <v>24</v>
      </c>
      <c r="AA40" t="s">
        <v>12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f t="shared" si="12"/>
        <v>6</v>
      </c>
      <c r="AI40">
        <f t="shared" si="13"/>
        <v>26</v>
      </c>
      <c r="AJ40">
        <v>0</v>
      </c>
    </row>
    <row r="41" spans="1:36" x14ac:dyDescent="0.25">
      <c r="A41">
        <v>0</v>
      </c>
      <c r="B41">
        <v>6</v>
      </c>
      <c r="S41">
        <f t="shared" si="11"/>
        <v>0</v>
      </c>
      <c r="W41">
        <v>30366</v>
      </c>
      <c r="X41">
        <v>0</v>
      </c>
      <c r="Y41">
        <v>2004</v>
      </c>
      <c r="Z41" t="s">
        <v>22</v>
      </c>
      <c r="AA41" t="s">
        <v>12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f t="shared" si="12"/>
        <v>6</v>
      </c>
      <c r="AI41">
        <f t="shared" si="13"/>
        <v>19</v>
      </c>
      <c r="AJ41">
        <v>0</v>
      </c>
    </row>
    <row r="42" spans="1:36" x14ac:dyDescent="0.25">
      <c r="A42">
        <v>0</v>
      </c>
      <c r="B42">
        <v>6</v>
      </c>
      <c r="W42">
        <v>30597</v>
      </c>
      <c r="X42">
        <v>0</v>
      </c>
      <c r="Y42">
        <v>1999</v>
      </c>
      <c r="Z42" t="s">
        <v>22</v>
      </c>
      <c r="AA42" t="s">
        <v>12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f t="shared" si="12"/>
        <v>6</v>
      </c>
      <c r="AI42">
        <f t="shared" si="13"/>
        <v>24</v>
      </c>
      <c r="AJ42">
        <v>0</v>
      </c>
    </row>
    <row r="43" spans="1:36" x14ac:dyDescent="0.25">
      <c r="A43">
        <v>0</v>
      </c>
      <c r="B43">
        <v>6</v>
      </c>
      <c r="W43">
        <v>31978</v>
      </c>
      <c r="X43">
        <v>1</v>
      </c>
      <c r="Y43">
        <v>2000</v>
      </c>
      <c r="Z43" t="s">
        <v>22</v>
      </c>
      <c r="AA43" t="s">
        <v>12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f t="shared" si="12"/>
        <v>6</v>
      </c>
      <c r="AI43">
        <f t="shared" si="13"/>
        <v>23</v>
      </c>
      <c r="AJ43">
        <v>0</v>
      </c>
    </row>
    <row r="44" spans="1:36" x14ac:dyDescent="0.25">
      <c r="A44">
        <v>0</v>
      </c>
      <c r="B44">
        <v>6</v>
      </c>
      <c r="W44">
        <v>31994</v>
      </c>
      <c r="X44">
        <v>0</v>
      </c>
      <c r="Y44">
        <v>2003</v>
      </c>
      <c r="Z44" t="s">
        <v>22</v>
      </c>
      <c r="AA44" t="s">
        <v>12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f t="shared" si="12"/>
        <v>6</v>
      </c>
      <c r="AI44">
        <f t="shared" si="13"/>
        <v>20</v>
      </c>
      <c r="AJ44">
        <v>0</v>
      </c>
    </row>
    <row r="45" spans="1:36" x14ac:dyDescent="0.25">
      <c r="A45">
        <v>0</v>
      </c>
      <c r="B45">
        <v>6</v>
      </c>
      <c r="W45">
        <v>32426</v>
      </c>
      <c r="X45">
        <v>1</v>
      </c>
      <c r="Y45">
        <v>1977</v>
      </c>
      <c r="Z45" t="s">
        <v>22</v>
      </c>
      <c r="AA45" t="s">
        <v>12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f t="shared" si="12"/>
        <v>6</v>
      </c>
      <c r="AI45">
        <f t="shared" si="13"/>
        <v>46</v>
      </c>
      <c r="AJ45">
        <v>0</v>
      </c>
    </row>
    <row r="46" spans="1:36" x14ac:dyDescent="0.25">
      <c r="A46">
        <v>0</v>
      </c>
      <c r="B46">
        <v>6</v>
      </c>
      <c r="W46">
        <v>32668</v>
      </c>
      <c r="X46">
        <v>0</v>
      </c>
      <c r="Y46">
        <v>1987</v>
      </c>
      <c r="Z46" t="s">
        <v>22</v>
      </c>
      <c r="AA46" t="s">
        <v>12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f t="shared" si="12"/>
        <v>6</v>
      </c>
      <c r="AI46">
        <f t="shared" si="13"/>
        <v>36</v>
      </c>
      <c r="AJ46">
        <v>0</v>
      </c>
    </row>
    <row r="47" spans="1:36" x14ac:dyDescent="0.25">
      <c r="A47">
        <v>0</v>
      </c>
      <c r="B47">
        <v>6</v>
      </c>
      <c r="W47">
        <v>33028</v>
      </c>
      <c r="X47">
        <v>0</v>
      </c>
      <c r="Y47">
        <v>1999</v>
      </c>
      <c r="Z47" t="s">
        <v>22</v>
      </c>
      <c r="AA47" t="s">
        <v>12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f t="shared" si="12"/>
        <v>6</v>
      </c>
      <c r="AI47">
        <f t="shared" si="13"/>
        <v>24</v>
      </c>
      <c r="AJ47">
        <v>0</v>
      </c>
    </row>
    <row r="48" spans="1:36" x14ac:dyDescent="0.25">
      <c r="A48">
        <v>0</v>
      </c>
      <c r="B48">
        <v>6</v>
      </c>
      <c r="W48">
        <v>33367</v>
      </c>
      <c r="X48">
        <v>0</v>
      </c>
      <c r="Y48">
        <v>2001</v>
      </c>
      <c r="Z48" t="s">
        <v>22</v>
      </c>
      <c r="AA48" t="s">
        <v>12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f t="shared" si="12"/>
        <v>6</v>
      </c>
      <c r="AI48">
        <f t="shared" si="13"/>
        <v>22</v>
      </c>
      <c r="AJ48">
        <v>0</v>
      </c>
    </row>
    <row r="49" spans="1:36" x14ac:dyDescent="0.25">
      <c r="A49">
        <v>0</v>
      </c>
      <c r="B49">
        <v>6</v>
      </c>
      <c r="W49">
        <v>34116</v>
      </c>
      <c r="X49">
        <v>0</v>
      </c>
      <c r="Y49">
        <v>2003</v>
      </c>
      <c r="Z49" t="s">
        <v>22</v>
      </c>
      <c r="AA49" t="s">
        <v>12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f t="shared" si="12"/>
        <v>6</v>
      </c>
      <c r="AI49">
        <f t="shared" si="13"/>
        <v>20</v>
      </c>
      <c r="AJ49">
        <v>0</v>
      </c>
    </row>
    <row r="50" spans="1:36" x14ac:dyDescent="0.25">
      <c r="A50">
        <v>0</v>
      </c>
      <c r="B50">
        <v>6</v>
      </c>
      <c r="W50">
        <v>34773</v>
      </c>
      <c r="X50">
        <v>0</v>
      </c>
      <c r="Y50">
        <v>2002</v>
      </c>
      <c r="Z50" t="s">
        <v>22</v>
      </c>
      <c r="AA50" t="s">
        <v>12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f t="shared" si="12"/>
        <v>6</v>
      </c>
      <c r="AI50">
        <f t="shared" si="13"/>
        <v>21</v>
      </c>
      <c r="AJ50">
        <v>0</v>
      </c>
    </row>
    <row r="51" spans="1:36" x14ac:dyDescent="0.25">
      <c r="A51">
        <v>0</v>
      </c>
      <c r="B51">
        <v>6</v>
      </c>
      <c r="W51">
        <v>30370</v>
      </c>
      <c r="X51">
        <v>0</v>
      </c>
      <c r="Y51">
        <v>1998</v>
      </c>
      <c r="Z51" t="s">
        <v>23</v>
      </c>
      <c r="AA51" t="s">
        <v>12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f t="shared" si="12"/>
        <v>6</v>
      </c>
      <c r="AI51">
        <f t="shared" si="13"/>
        <v>25</v>
      </c>
      <c r="AJ51">
        <v>0</v>
      </c>
    </row>
    <row r="52" spans="1:36" x14ac:dyDescent="0.25">
      <c r="A52">
        <v>0</v>
      </c>
      <c r="B52">
        <v>6</v>
      </c>
      <c r="W52">
        <v>34727</v>
      </c>
      <c r="X52">
        <v>0</v>
      </c>
      <c r="Y52">
        <v>1976</v>
      </c>
      <c r="Z52" t="s">
        <v>82</v>
      </c>
      <c r="AA52" t="s">
        <v>12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f t="shared" si="12"/>
        <v>6</v>
      </c>
      <c r="AI52">
        <f t="shared" si="13"/>
        <v>47</v>
      </c>
      <c r="AJ52">
        <v>0</v>
      </c>
    </row>
    <row r="53" spans="1:36" x14ac:dyDescent="0.25">
      <c r="A53">
        <v>0</v>
      </c>
      <c r="B53">
        <v>6</v>
      </c>
      <c r="W53">
        <v>32356</v>
      </c>
      <c r="X53">
        <v>0</v>
      </c>
      <c r="Y53">
        <v>1961</v>
      </c>
      <c r="Z53" t="s">
        <v>47</v>
      </c>
      <c r="AA53" t="s">
        <v>12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f t="shared" si="12"/>
        <v>6</v>
      </c>
      <c r="AI53">
        <f t="shared" si="13"/>
        <v>62</v>
      </c>
      <c r="AJ53">
        <v>0</v>
      </c>
    </row>
    <row r="54" spans="1:36" x14ac:dyDescent="0.25">
      <c r="A54">
        <v>0</v>
      </c>
      <c r="B54">
        <v>6</v>
      </c>
      <c r="W54">
        <v>30331</v>
      </c>
      <c r="X54">
        <v>0</v>
      </c>
      <c r="Y54">
        <v>1974</v>
      </c>
      <c r="Z54" t="s">
        <v>21</v>
      </c>
      <c r="AA54" t="s">
        <v>12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f t="shared" si="12"/>
        <v>6</v>
      </c>
      <c r="AI54">
        <f t="shared" si="13"/>
        <v>49</v>
      </c>
      <c r="AJ54">
        <v>0</v>
      </c>
    </row>
    <row r="55" spans="1:36" x14ac:dyDescent="0.25">
      <c r="A55">
        <v>0</v>
      </c>
      <c r="B55">
        <v>6</v>
      </c>
      <c r="W55">
        <v>31361</v>
      </c>
      <c r="X55">
        <v>1</v>
      </c>
      <c r="Y55">
        <v>1992</v>
      </c>
      <c r="Z55" t="s">
        <v>31</v>
      </c>
      <c r="AA55" t="s">
        <v>12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f t="shared" si="12"/>
        <v>6</v>
      </c>
      <c r="AI55">
        <f t="shared" si="13"/>
        <v>31</v>
      </c>
      <c r="AJ55">
        <v>0</v>
      </c>
    </row>
    <row r="56" spans="1:36" x14ac:dyDescent="0.25">
      <c r="A56">
        <v>0</v>
      </c>
      <c r="B56">
        <v>6</v>
      </c>
      <c r="W56">
        <v>33720</v>
      </c>
      <c r="X56">
        <v>0</v>
      </c>
      <c r="Y56">
        <v>1972</v>
      </c>
      <c r="Z56" t="s">
        <v>90</v>
      </c>
      <c r="AA56" t="s">
        <v>12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f t="shared" si="12"/>
        <v>6</v>
      </c>
      <c r="AI56">
        <f t="shared" si="13"/>
        <v>51</v>
      </c>
      <c r="AJ56">
        <v>0</v>
      </c>
    </row>
    <row r="57" spans="1:36" x14ac:dyDescent="0.25">
      <c r="A57">
        <v>0</v>
      </c>
      <c r="B57">
        <v>6</v>
      </c>
      <c r="W57">
        <v>30189</v>
      </c>
      <c r="X57">
        <v>0</v>
      </c>
      <c r="Y57">
        <v>2001</v>
      </c>
      <c r="Z57" t="s">
        <v>16</v>
      </c>
      <c r="AA57" t="s">
        <v>12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f t="shared" si="12"/>
        <v>6</v>
      </c>
      <c r="AI57">
        <f t="shared" si="13"/>
        <v>22</v>
      </c>
      <c r="AJ57">
        <v>0</v>
      </c>
    </row>
    <row r="58" spans="1:36" x14ac:dyDescent="0.25">
      <c r="A58">
        <v>0</v>
      </c>
      <c r="B58">
        <v>6</v>
      </c>
      <c r="W58">
        <v>30844</v>
      </c>
      <c r="X58">
        <v>0</v>
      </c>
      <c r="Y58">
        <v>1975</v>
      </c>
      <c r="Z58" t="s">
        <v>16</v>
      </c>
      <c r="AA58" t="s">
        <v>12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f t="shared" si="12"/>
        <v>6</v>
      </c>
      <c r="AI58">
        <f t="shared" si="13"/>
        <v>48</v>
      </c>
      <c r="AJ58">
        <v>0</v>
      </c>
    </row>
    <row r="59" spans="1:36" x14ac:dyDescent="0.25">
      <c r="A59">
        <v>0</v>
      </c>
      <c r="B59">
        <v>6</v>
      </c>
      <c r="W59">
        <v>31776</v>
      </c>
      <c r="X59">
        <v>1</v>
      </c>
      <c r="Y59">
        <v>1989</v>
      </c>
      <c r="Z59" t="s">
        <v>16</v>
      </c>
      <c r="AA59" t="s">
        <v>12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f t="shared" si="12"/>
        <v>6</v>
      </c>
      <c r="AI59">
        <f t="shared" si="13"/>
        <v>34</v>
      </c>
      <c r="AJ59">
        <v>0</v>
      </c>
    </row>
    <row r="60" spans="1:36" x14ac:dyDescent="0.25">
      <c r="A60">
        <v>0</v>
      </c>
      <c r="B60">
        <v>6</v>
      </c>
      <c r="W60">
        <v>32144</v>
      </c>
      <c r="X60">
        <v>0</v>
      </c>
      <c r="Y60">
        <v>1963</v>
      </c>
      <c r="Z60" t="s">
        <v>44</v>
      </c>
      <c r="AA60" t="s">
        <v>12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f t="shared" si="12"/>
        <v>6</v>
      </c>
      <c r="AI60">
        <f t="shared" si="13"/>
        <v>60</v>
      </c>
      <c r="AJ60">
        <v>0</v>
      </c>
    </row>
    <row r="61" spans="1:36" x14ac:dyDescent="0.25">
      <c r="A61">
        <v>0</v>
      </c>
      <c r="B61">
        <v>6</v>
      </c>
      <c r="W61">
        <v>32912</v>
      </c>
      <c r="X61">
        <v>0</v>
      </c>
      <c r="Y61">
        <v>2000</v>
      </c>
      <c r="Z61" t="s">
        <v>16</v>
      </c>
      <c r="AA61" t="s">
        <v>12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f t="shared" si="12"/>
        <v>6</v>
      </c>
      <c r="AI61">
        <f t="shared" si="13"/>
        <v>23</v>
      </c>
      <c r="AJ61">
        <v>0</v>
      </c>
    </row>
    <row r="62" spans="1:36" x14ac:dyDescent="0.25">
      <c r="A62">
        <v>0</v>
      </c>
      <c r="B62">
        <v>6</v>
      </c>
      <c r="W62">
        <v>33166</v>
      </c>
      <c r="X62">
        <v>0</v>
      </c>
      <c r="Y62">
        <v>1994</v>
      </c>
      <c r="Z62" t="s">
        <v>16</v>
      </c>
      <c r="AA62" t="s">
        <v>12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f t="shared" si="12"/>
        <v>6</v>
      </c>
      <c r="AI62">
        <f t="shared" si="13"/>
        <v>29</v>
      </c>
      <c r="AJ62">
        <v>0</v>
      </c>
    </row>
    <row r="63" spans="1:36" x14ac:dyDescent="0.25">
      <c r="A63">
        <v>0</v>
      </c>
      <c r="B63">
        <v>6</v>
      </c>
      <c r="W63">
        <v>33357</v>
      </c>
      <c r="X63">
        <v>0</v>
      </c>
      <c r="Y63">
        <v>2004</v>
      </c>
      <c r="Z63" t="s">
        <v>16</v>
      </c>
      <c r="AA63" t="s">
        <v>12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f t="shared" si="12"/>
        <v>6</v>
      </c>
      <c r="AI63">
        <f t="shared" si="13"/>
        <v>19</v>
      </c>
      <c r="AJ63">
        <v>0</v>
      </c>
    </row>
    <row r="64" spans="1:36" x14ac:dyDescent="0.25">
      <c r="A64">
        <v>0</v>
      </c>
      <c r="B64">
        <v>6</v>
      </c>
      <c r="W64">
        <v>33477</v>
      </c>
      <c r="X64">
        <v>0</v>
      </c>
      <c r="Y64">
        <v>1971</v>
      </c>
      <c r="Z64" t="s">
        <v>16</v>
      </c>
      <c r="AA64" t="s">
        <v>12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f t="shared" si="12"/>
        <v>6</v>
      </c>
      <c r="AI64">
        <f t="shared" si="13"/>
        <v>52</v>
      </c>
      <c r="AJ64">
        <v>0</v>
      </c>
    </row>
    <row r="65" spans="1:36" x14ac:dyDescent="0.25">
      <c r="A65">
        <v>0</v>
      </c>
      <c r="B65">
        <v>6</v>
      </c>
      <c r="W65">
        <v>34012</v>
      </c>
      <c r="X65">
        <v>1</v>
      </c>
      <c r="Y65">
        <v>2004</v>
      </c>
      <c r="Z65" t="s">
        <v>44</v>
      </c>
      <c r="AA65" t="s">
        <v>12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f t="shared" si="12"/>
        <v>6</v>
      </c>
      <c r="AI65">
        <f t="shared" si="13"/>
        <v>19</v>
      </c>
      <c r="AJ65">
        <v>0</v>
      </c>
    </row>
    <row r="66" spans="1:36" x14ac:dyDescent="0.25">
      <c r="A66">
        <v>0</v>
      </c>
      <c r="B66">
        <v>6</v>
      </c>
      <c r="W66">
        <v>34670</v>
      </c>
      <c r="X66">
        <v>1</v>
      </c>
      <c r="Y66">
        <v>1997</v>
      </c>
      <c r="Z66" t="s">
        <v>44</v>
      </c>
      <c r="AA66" t="s">
        <v>12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f t="shared" ref="AH66:AH97" si="14">SUM(AB66:AG66)</f>
        <v>6</v>
      </c>
      <c r="AI66">
        <f t="shared" ref="AI66:AI97" si="15">2023-Y66</f>
        <v>26</v>
      </c>
      <c r="AJ66">
        <v>0</v>
      </c>
    </row>
    <row r="67" spans="1:36" x14ac:dyDescent="0.25">
      <c r="A67">
        <v>0</v>
      </c>
      <c r="B67">
        <v>6</v>
      </c>
      <c r="W67">
        <v>34763</v>
      </c>
      <c r="X67">
        <v>1</v>
      </c>
      <c r="Y67">
        <v>1998</v>
      </c>
      <c r="Z67" t="s">
        <v>16</v>
      </c>
      <c r="AA67" t="s">
        <v>12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f t="shared" si="14"/>
        <v>6</v>
      </c>
      <c r="AI67">
        <f t="shared" si="15"/>
        <v>25</v>
      </c>
      <c r="AJ67">
        <v>0</v>
      </c>
    </row>
    <row r="68" spans="1:36" x14ac:dyDescent="0.25">
      <c r="A68">
        <v>0</v>
      </c>
      <c r="B68">
        <v>6</v>
      </c>
      <c r="W68">
        <v>33046</v>
      </c>
      <c r="X68">
        <v>0</v>
      </c>
      <c r="Y68">
        <v>1987</v>
      </c>
      <c r="Z68" t="s">
        <v>59</v>
      </c>
      <c r="AA68" t="s">
        <v>12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f t="shared" si="14"/>
        <v>6</v>
      </c>
      <c r="AI68">
        <f t="shared" si="15"/>
        <v>36</v>
      </c>
      <c r="AJ68">
        <v>0</v>
      </c>
    </row>
    <row r="69" spans="1:36" x14ac:dyDescent="0.25">
      <c r="A69">
        <v>0</v>
      </c>
      <c r="B69">
        <v>6</v>
      </c>
      <c r="W69">
        <v>33372</v>
      </c>
      <c r="X69">
        <v>1</v>
      </c>
      <c r="Y69">
        <v>2000</v>
      </c>
      <c r="Z69" t="s">
        <v>59</v>
      </c>
      <c r="AA69" t="s">
        <v>12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f t="shared" si="14"/>
        <v>6</v>
      </c>
      <c r="AI69">
        <f t="shared" si="15"/>
        <v>23</v>
      </c>
      <c r="AJ69">
        <v>0</v>
      </c>
    </row>
    <row r="70" spans="1:36" x14ac:dyDescent="0.25">
      <c r="A70">
        <v>0</v>
      </c>
      <c r="B70">
        <v>6</v>
      </c>
      <c r="W70">
        <v>33442</v>
      </c>
      <c r="X70">
        <v>0</v>
      </c>
      <c r="Y70">
        <v>2002</v>
      </c>
      <c r="Z70" t="s">
        <v>59</v>
      </c>
      <c r="AA70" t="s">
        <v>12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f t="shared" si="14"/>
        <v>6</v>
      </c>
      <c r="AI70">
        <f t="shared" si="15"/>
        <v>21</v>
      </c>
      <c r="AJ70">
        <v>0</v>
      </c>
    </row>
    <row r="71" spans="1:36" x14ac:dyDescent="0.25">
      <c r="A71">
        <v>0</v>
      </c>
      <c r="B71">
        <v>6</v>
      </c>
      <c r="W71">
        <v>34609</v>
      </c>
      <c r="X71">
        <v>0</v>
      </c>
      <c r="Y71">
        <v>1993</v>
      </c>
      <c r="Z71" t="s">
        <v>59</v>
      </c>
      <c r="AA71" t="s">
        <v>12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f t="shared" si="14"/>
        <v>6</v>
      </c>
      <c r="AI71">
        <f t="shared" si="15"/>
        <v>30</v>
      </c>
      <c r="AJ71">
        <v>0</v>
      </c>
    </row>
    <row r="72" spans="1:36" x14ac:dyDescent="0.25">
      <c r="A72">
        <v>0</v>
      </c>
      <c r="B72">
        <v>6</v>
      </c>
      <c r="W72">
        <v>31762</v>
      </c>
      <c r="X72">
        <v>1</v>
      </c>
      <c r="Y72">
        <v>1999</v>
      </c>
      <c r="Z72" t="s">
        <v>39</v>
      </c>
      <c r="AA72" t="s">
        <v>12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f t="shared" si="14"/>
        <v>6</v>
      </c>
      <c r="AI72">
        <f t="shared" si="15"/>
        <v>24</v>
      </c>
      <c r="AJ72">
        <v>0</v>
      </c>
    </row>
    <row r="73" spans="1:36" x14ac:dyDescent="0.25">
      <c r="A73">
        <v>0</v>
      </c>
      <c r="B73">
        <v>6</v>
      </c>
      <c r="W73">
        <v>30181</v>
      </c>
      <c r="X73">
        <v>0</v>
      </c>
      <c r="Y73">
        <v>1999</v>
      </c>
      <c r="Z73" t="s">
        <v>13</v>
      </c>
      <c r="AA73" t="s">
        <v>12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f t="shared" si="14"/>
        <v>6</v>
      </c>
      <c r="AI73">
        <f t="shared" si="15"/>
        <v>24</v>
      </c>
      <c r="AJ73">
        <v>0</v>
      </c>
    </row>
    <row r="74" spans="1:36" x14ac:dyDescent="0.25">
      <c r="A74">
        <v>0</v>
      </c>
      <c r="B74">
        <v>6</v>
      </c>
      <c r="W74">
        <v>30164</v>
      </c>
      <c r="X74">
        <v>0</v>
      </c>
      <c r="Y74">
        <v>2000</v>
      </c>
      <c r="Z74" t="s">
        <v>11</v>
      </c>
      <c r="AA74" t="s">
        <v>12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f t="shared" si="14"/>
        <v>6</v>
      </c>
      <c r="AI74">
        <f t="shared" si="15"/>
        <v>23</v>
      </c>
      <c r="AJ74">
        <v>0</v>
      </c>
    </row>
    <row r="75" spans="1:36" x14ac:dyDescent="0.25">
      <c r="A75">
        <v>0</v>
      </c>
      <c r="B75">
        <v>8</v>
      </c>
      <c r="W75">
        <v>35540</v>
      </c>
      <c r="X75">
        <v>0</v>
      </c>
      <c r="Y75">
        <v>2004</v>
      </c>
      <c r="Z75" t="s">
        <v>91</v>
      </c>
      <c r="AA75" t="s">
        <v>12</v>
      </c>
      <c r="AB75">
        <v>2</v>
      </c>
      <c r="AC75">
        <v>2</v>
      </c>
      <c r="AD75">
        <v>1</v>
      </c>
      <c r="AE75">
        <v>1</v>
      </c>
      <c r="AF75">
        <v>1</v>
      </c>
      <c r="AG75">
        <v>1</v>
      </c>
      <c r="AH75">
        <f t="shared" si="14"/>
        <v>8</v>
      </c>
      <c r="AI75">
        <f t="shared" si="15"/>
        <v>19</v>
      </c>
      <c r="AJ75">
        <v>0</v>
      </c>
    </row>
    <row r="76" spans="1:36" x14ac:dyDescent="0.25">
      <c r="A76">
        <v>0</v>
      </c>
      <c r="B76">
        <v>6</v>
      </c>
      <c r="W76">
        <v>31151</v>
      </c>
      <c r="X76">
        <v>0</v>
      </c>
      <c r="Y76">
        <v>1992</v>
      </c>
      <c r="Z76" t="s">
        <v>38</v>
      </c>
      <c r="AA76" t="s">
        <v>12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f t="shared" si="14"/>
        <v>6</v>
      </c>
      <c r="AI76">
        <f t="shared" si="15"/>
        <v>31</v>
      </c>
      <c r="AJ76">
        <v>0</v>
      </c>
    </row>
    <row r="77" spans="1:36" x14ac:dyDescent="0.25">
      <c r="A77">
        <v>0</v>
      </c>
      <c r="B77">
        <v>6</v>
      </c>
      <c r="W77">
        <v>31338</v>
      </c>
      <c r="X77">
        <v>0</v>
      </c>
      <c r="Y77">
        <v>1964</v>
      </c>
      <c r="Z77" t="s">
        <v>33</v>
      </c>
      <c r="AA77" t="s">
        <v>12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f t="shared" si="14"/>
        <v>6</v>
      </c>
      <c r="AI77">
        <f t="shared" si="15"/>
        <v>59</v>
      </c>
      <c r="AJ77">
        <v>0</v>
      </c>
    </row>
    <row r="78" spans="1:36" x14ac:dyDescent="0.25">
      <c r="A78">
        <v>0</v>
      </c>
      <c r="B78">
        <v>6</v>
      </c>
      <c r="W78">
        <v>31520</v>
      </c>
      <c r="X78">
        <v>1</v>
      </c>
      <c r="Y78">
        <v>1978</v>
      </c>
      <c r="Z78" t="s">
        <v>35</v>
      </c>
      <c r="AA78" t="s">
        <v>12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f t="shared" si="14"/>
        <v>6</v>
      </c>
      <c r="AI78">
        <f t="shared" si="15"/>
        <v>45</v>
      </c>
      <c r="AJ78">
        <v>0</v>
      </c>
    </row>
    <row r="79" spans="1:36" x14ac:dyDescent="0.25">
      <c r="A79">
        <v>0</v>
      </c>
      <c r="B79">
        <v>6</v>
      </c>
      <c r="W79">
        <v>31797</v>
      </c>
      <c r="X79">
        <v>1</v>
      </c>
      <c r="Y79">
        <v>2001</v>
      </c>
      <c r="Z79" t="s">
        <v>35</v>
      </c>
      <c r="AA79" t="s">
        <v>12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f t="shared" si="14"/>
        <v>6</v>
      </c>
      <c r="AI79">
        <f t="shared" si="15"/>
        <v>22</v>
      </c>
      <c r="AJ79">
        <v>0</v>
      </c>
    </row>
    <row r="80" spans="1:36" x14ac:dyDescent="0.25">
      <c r="A80">
        <v>0</v>
      </c>
      <c r="B80">
        <v>6</v>
      </c>
      <c r="W80">
        <v>31636</v>
      </c>
      <c r="X80">
        <v>0</v>
      </c>
      <c r="Y80">
        <v>1969</v>
      </c>
      <c r="Z80" t="s">
        <v>36</v>
      </c>
      <c r="AA80" t="s">
        <v>12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f t="shared" si="14"/>
        <v>6</v>
      </c>
      <c r="AI80">
        <f t="shared" si="15"/>
        <v>54</v>
      </c>
      <c r="AJ80">
        <v>0</v>
      </c>
    </row>
    <row r="81" spans="1:36" x14ac:dyDescent="0.25">
      <c r="A81">
        <v>0</v>
      </c>
      <c r="B81">
        <v>6</v>
      </c>
      <c r="W81">
        <v>31922</v>
      </c>
      <c r="X81">
        <v>0</v>
      </c>
      <c r="Y81">
        <v>1965</v>
      </c>
      <c r="Z81" t="s">
        <v>36</v>
      </c>
      <c r="AA81" t="s">
        <v>12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f t="shared" si="14"/>
        <v>6</v>
      </c>
      <c r="AI81">
        <f t="shared" si="15"/>
        <v>58</v>
      </c>
      <c r="AJ81">
        <v>0</v>
      </c>
    </row>
    <row r="82" spans="1:36" x14ac:dyDescent="0.25">
      <c r="A82">
        <v>0</v>
      </c>
      <c r="B82">
        <v>6</v>
      </c>
      <c r="W82">
        <v>33937</v>
      </c>
      <c r="X82">
        <v>1</v>
      </c>
      <c r="Y82">
        <v>1997</v>
      </c>
      <c r="Z82" t="s">
        <v>36</v>
      </c>
      <c r="AA82" t="s">
        <v>12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f t="shared" si="14"/>
        <v>6</v>
      </c>
      <c r="AI82">
        <f t="shared" si="15"/>
        <v>26</v>
      </c>
      <c r="AJ82">
        <v>0</v>
      </c>
    </row>
    <row r="83" spans="1:36" x14ac:dyDescent="0.25">
      <c r="A83">
        <v>1</v>
      </c>
      <c r="B83">
        <v>6</v>
      </c>
      <c r="W83">
        <v>32009</v>
      </c>
      <c r="X83">
        <v>0</v>
      </c>
      <c r="Y83">
        <v>2000</v>
      </c>
      <c r="Z83" t="s">
        <v>40</v>
      </c>
      <c r="AA83" t="s">
        <v>12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f t="shared" si="14"/>
        <v>6</v>
      </c>
      <c r="AI83">
        <f t="shared" si="15"/>
        <v>23</v>
      </c>
      <c r="AJ83">
        <v>1</v>
      </c>
    </row>
    <row r="84" spans="1:36" x14ac:dyDescent="0.25">
      <c r="A84">
        <v>1</v>
      </c>
      <c r="B84">
        <v>16</v>
      </c>
      <c r="W84">
        <v>32703</v>
      </c>
      <c r="X84">
        <v>0</v>
      </c>
      <c r="Y84">
        <v>2001</v>
      </c>
      <c r="Z84" t="s">
        <v>50</v>
      </c>
      <c r="AA84" t="s">
        <v>46</v>
      </c>
      <c r="AB84">
        <v>3</v>
      </c>
      <c r="AC84">
        <v>2</v>
      </c>
      <c r="AD84">
        <v>3</v>
      </c>
      <c r="AE84">
        <v>3</v>
      </c>
      <c r="AF84">
        <v>2</v>
      </c>
      <c r="AG84">
        <v>3</v>
      </c>
      <c r="AH84">
        <f t="shared" si="14"/>
        <v>16</v>
      </c>
      <c r="AI84">
        <f t="shared" si="15"/>
        <v>22</v>
      </c>
      <c r="AJ84">
        <v>1</v>
      </c>
    </row>
    <row r="85" spans="1:36" x14ac:dyDescent="0.25">
      <c r="A85">
        <v>1</v>
      </c>
      <c r="B85">
        <v>16</v>
      </c>
      <c r="W85">
        <v>33064</v>
      </c>
      <c r="X85">
        <v>1</v>
      </c>
      <c r="Y85">
        <v>2001</v>
      </c>
      <c r="Z85" t="s">
        <v>50</v>
      </c>
      <c r="AA85" t="s">
        <v>46</v>
      </c>
      <c r="AB85">
        <v>3</v>
      </c>
      <c r="AC85">
        <v>2</v>
      </c>
      <c r="AD85">
        <v>2</v>
      </c>
      <c r="AE85">
        <v>2</v>
      </c>
      <c r="AF85">
        <v>3</v>
      </c>
      <c r="AG85">
        <v>4</v>
      </c>
      <c r="AH85">
        <f t="shared" si="14"/>
        <v>16</v>
      </c>
      <c r="AI85">
        <f t="shared" si="15"/>
        <v>22</v>
      </c>
      <c r="AJ85">
        <v>1</v>
      </c>
    </row>
    <row r="86" spans="1:36" x14ac:dyDescent="0.25">
      <c r="A86">
        <v>1</v>
      </c>
      <c r="B86">
        <v>23</v>
      </c>
      <c r="W86">
        <v>34514</v>
      </c>
      <c r="X86">
        <v>1</v>
      </c>
      <c r="Y86">
        <v>2000</v>
      </c>
      <c r="Z86" t="s">
        <v>75</v>
      </c>
      <c r="AA86" t="s">
        <v>46</v>
      </c>
      <c r="AB86">
        <v>4</v>
      </c>
      <c r="AC86">
        <v>4</v>
      </c>
      <c r="AD86">
        <v>3</v>
      </c>
      <c r="AE86">
        <v>4</v>
      </c>
      <c r="AF86">
        <v>4</v>
      </c>
      <c r="AG86">
        <v>4</v>
      </c>
      <c r="AH86">
        <f t="shared" si="14"/>
        <v>23</v>
      </c>
      <c r="AI86">
        <f t="shared" si="15"/>
        <v>23</v>
      </c>
      <c r="AJ86">
        <v>1</v>
      </c>
    </row>
    <row r="87" spans="1:36" x14ac:dyDescent="0.25">
      <c r="A87">
        <v>1</v>
      </c>
      <c r="B87">
        <v>17</v>
      </c>
      <c r="W87">
        <v>32727</v>
      </c>
      <c r="X87">
        <v>1</v>
      </c>
      <c r="Y87">
        <v>2002</v>
      </c>
      <c r="Z87" t="s">
        <v>52</v>
      </c>
      <c r="AA87" t="s">
        <v>46</v>
      </c>
      <c r="AB87">
        <v>3</v>
      </c>
      <c r="AC87">
        <v>3</v>
      </c>
      <c r="AD87">
        <v>2</v>
      </c>
      <c r="AE87">
        <v>3</v>
      </c>
      <c r="AF87">
        <v>3</v>
      </c>
      <c r="AG87">
        <v>3</v>
      </c>
      <c r="AH87">
        <f t="shared" si="14"/>
        <v>17</v>
      </c>
      <c r="AI87">
        <f t="shared" si="15"/>
        <v>21</v>
      </c>
      <c r="AJ87">
        <v>1</v>
      </c>
    </row>
    <row r="88" spans="1:36" x14ac:dyDescent="0.25">
      <c r="A88">
        <v>1</v>
      </c>
      <c r="B88">
        <v>15</v>
      </c>
      <c r="W88">
        <v>33356</v>
      </c>
      <c r="X88">
        <v>0</v>
      </c>
      <c r="Y88">
        <v>1997</v>
      </c>
      <c r="Z88" t="s">
        <v>65</v>
      </c>
      <c r="AA88" t="s">
        <v>46</v>
      </c>
      <c r="AB88">
        <v>3</v>
      </c>
      <c r="AC88">
        <v>3</v>
      </c>
      <c r="AD88">
        <v>3</v>
      </c>
      <c r="AE88">
        <v>3</v>
      </c>
      <c r="AF88">
        <v>1</v>
      </c>
      <c r="AG88">
        <v>2</v>
      </c>
      <c r="AH88">
        <f t="shared" si="14"/>
        <v>15</v>
      </c>
      <c r="AI88">
        <f t="shared" si="15"/>
        <v>26</v>
      </c>
      <c r="AJ88">
        <v>1</v>
      </c>
    </row>
    <row r="89" spans="1:36" x14ac:dyDescent="0.25">
      <c r="A89">
        <v>1</v>
      </c>
      <c r="B89">
        <v>11</v>
      </c>
      <c r="W89">
        <v>35552</v>
      </c>
      <c r="X89">
        <v>1</v>
      </c>
      <c r="Y89">
        <v>1992</v>
      </c>
      <c r="Z89" t="s">
        <v>93</v>
      </c>
      <c r="AA89" t="s">
        <v>46</v>
      </c>
      <c r="AB89">
        <v>2</v>
      </c>
      <c r="AC89">
        <v>2</v>
      </c>
      <c r="AD89">
        <v>1</v>
      </c>
      <c r="AE89">
        <v>1</v>
      </c>
      <c r="AF89">
        <v>1</v>
      </c>
      <c r="AG89">
        <v>4</v>
      </c>
      <c r="AH89">
        <f t="shared" si="14"/>
        <v>11</v>
      </c>
      <c r="AI89">
        <f t="shared" si="15"/>
        <v>31</v>
      </c>
      <c r="AJ89">
        <v>1</v>
      </c>
    </row>
    <row r="90" spans="1:36" x14ac:dyDescent="0.25">
      <c r="A90">
        <v>1</v>
      </c>
      <c r="B90">
        <v>19</v>
      </c>
      <c r="W90">
        <v>32846</v>
      </c>
      <c r="X90">
        <v>0</v>
      </c>
      <c r="Y90">
        <v>2002</v>
      </c>
      <c r="Z90" t="s">
        <v>55</v>
      </c>
      <c r="AA90" t="s">
        <v>46</v>
      </c>
      <c r="AB90">
        <v>3</v>
      </c>
      <c r="AC90">
        <v>3</v>
      </c>
      <c r="AD90">
        <v>2</v>
      </c>
      <c r="AE90">
        <v>4</v>
      </c>
      <c r="AF90">
        <v>3</v>
      </c>
      <c r="AG90">
        <v>4</v>
      </c>
      <c r="AH90">
        <f t="shared" si="14"/>
        <v>19</v>
      </c>
      <c r="AI90">
        <f t="shared" si="15"/>
        <v>21</v>
      </c>
      <c r="AJ90">
        <v>1</v>
      </c>
    </row>
    <row r="91" spans="1:36" x14ac:dyDescent="0.25">
      <c r="A91">
        <v>1</v>
      </c>
      <c r="B91">
        <v>24</v>
      </c>
      <c r="W91">
        <v>35043</v>
      </c>
      <c r="X91">
        <v>1</v>
      </c>
      <c r="Y91">
        <v>1998</v>
      </c>
      <c r="Z91" t="s">
        <v>86</v>
      </c>
      <c r="AA91" t="s">
        <v>46</v>
      </c>
      <c r="AB91">
        <v>4</v>
      </c>
      <c r="AC91">
        <v>4</v>
      </c>
      <c r="AD91">
        <v>4</v>
      </c>
      <c r="AE91">
        <v>4</v>
      </c>
      <c r="AF91">
        <v>4</v>
      </c>
      <c r="AG91">
        <v>4</v>
      </c>
      <c r="AH91">
        <f t="shared" si="14"/>
        <v>24</v>
      </c>
      <c r="AI91">
        <f t="shared" si="15"/>
        <v>25</v>
      </c>
      <c r="AJ91">
        <v>1</v>
      </c>
    </row>
    <row r="92" spans="1:36" x14ac:dyDescent="0.25">
      <c r="A92">
        <v>1</v>
      </c>
      <c r="B92">
        <v>15</v>
      </c>
      <c r="W92">
        <v>32767</v>
      </c>
      <c r="X92">
        <v>0</v>
      </c>
      <c r="Y92">
        <v>2001</v>
      </c>
      <c r="Z92" t="s">
        <v>54</v>
      </c>
      <c r="AA92" t="s">
        <v>46</v>
      </c>
      <c r="AB92">
        <v>2</v>
      </c>
      <c r="AC92">
        <v>3</v>
      </c>
      <c r="AD92">
        <v>1</v>
      </c>
      <c r="AE92">
        <v>3</v>
      </c>
      <c r="AF92">
        <v>3</v>
      </c>
      <c r="AG92">
        <v>3</v>
      </c>
      <c r="AH92">
        <f t="shared" si="14"/>
        <v>15</v>
      </c>
      <c r="AI92">
        <f t="shared" si="15"/>
        <v>22</v>
      </c>
      <c r="AJ92">
        <v>1</v>
      </c>
    </row>
    <row r="93" spans="1:36" x14ac:dyDescent="0.25">
      <c r="A93">
        <v>1</v>
      </c>
      <c r="B93">
        <v>14</v>
      </c>
      <c r="W93">
        <v>34935</v>
      </c>
      <c r="X93">
        <v>1</v>
      </c>
      <c r="Y93">
        <v>2001</v>
      </c>
      <c r="Z93" t="s">
        <v>84</v>
      </c>
      <c r="AA93" t="s">
        <v>46</v>
      </c>
      <c r="AB93">
        <v>1</v>
      </c>
      <c r="AC93">
        <v>3</v>
      </c>
      <c r="AD93">
        <v>1</v>
      </c>
      <c r="AE93">
        <v>3</v>
      </c>
      <c r="AF93">
        <v>3</v>
      </c>
      <c r="AG93">
        <v>3</v>
      </c>
      <c r="AH93">
        <f t="shared" si="14"/>
        <v>14</v>
      </c>
      <c r="AI93">
        <f t="shared" si="15"/>
        <v>22</v>
      </c>
      <c r="AJ93">
        <v>1</v>
      </c>
    </row>
    <row r="94" spans="1:36" x14ac:dyDescent="0.25">
      <c r="A94">
        <v>1</v>
      </c>
      <c r="B94">
        <v>13</v>
      </c>
      <c r="W94">
        <v>32230</v>
      </c>
      <c r="X94">
        <v>0</v>
      </c>
      <c r="Y94">
        <v>1992</v>
      </c>
      <c r="Z94" t="s">
        <v>45</v>
      </c>
      <c r="AA94" t="s">
        <v>46</v>
      </c>
      <c r="AB94">
        <v>3</v>
      </c>
      <c r="AC94">
        <v>2</v>
      </c>
      <c r="AD94">
        <v>1</v>
      </c>
      <c r="AE94">
        <v>2</v>
      </c>
      <c r="AF94">
        <v>1</v>
      </c>
      <c r="AG94">
        <v>4</v>
      </c>
      <c r="AH94">
        <f t="shared" si="14"/>
        <v>13</v>
      </c>
      <c r="AI94">
        <f t="shared" si="15"/>
        <v>31</v>
      </c>
      <c r="AJ94">
        <v>1</v>
      </c>
    </row>
    <row r="95" spans="1:36" x14ac:dyDescent="0.25">
      <c r="A95">
        <v>1</v>
      </c>
      <c r="B95">
        <v>15</v>
      </c>
      <c r="W95">
        <v>35542</v>
      </c>
      <c r="X95">
        <v>1</v>
      </c>
      <c r="Y95">
        <v>2001</v>
      </c>
      <c r="Z95" t="s">
        <v>92</v>
      </c>
      <c r="AA95" t="s">
        <v>46</v>
      </c>
      <c r="AB95">
        <v>4</v>
      </c>
      <c r="AC95">
        <v>4</v>
      </c>
      <c r="AD95">
        <v>2</v>
      </c>
      <c r="AE95">
        <v>1</v>
      </c>
      <c r="AF95">
        <v>1</v>
      </c>
      <c r="AG95">
        <v>3</v>
      </c>
      <c r="AH95">
        <f t="shared" si="14"/>
        <v>15</v>
      </c>
      <c r="AI95">
        <f t="shared" si="15"/>
        <v>22</v>
      </c>
      <c r="AJ95">
        <v>1</v>
      </c>
    </row>
    <row r="96" spans="1:36" x14ac:dyDescent="0.25">
      <c r="A96">
        <v>0</v>
      </c>
      <c r="B96">
        <v>6</v>
      </c>
      <c r="W96">
        <v>33809</v>
      </c>
      <c r="X96">
        <v>0</v>
      </c>
      <c r="Y96">
        <v>2000</v>
      </c>
      <c r="Z96" t="s">
        <v>71</v>
      </c>
      <c r="AA96" t="s">
        <v>15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f t="shared" si="14"/>
        <v>6</v>
      </c>
      <c r="AI96">
        <f t="shared" si="15"/>
        <v>23</v>
      </c>
      <c r="AJ96">
        <v>0</v>
      </c>
    </row>
    <row r="97" spans="1:36" x14ac:dyDescent="0.25">
      <c r="A97">
        <v>0</v>
      </c>
      <c r="B97">
        <v>6</v>
      </c>
      <c r="W97">
        <v>34623</v>
      </c>
      <c r="X97">
        <v>1</v>
      </c>
      <c r="Y97">
        <v>1993</v>
      </c>
      <c r="Z97" t="s">
        <v>80</v>
      </c>
      <c r="AA97" t="s">
        <v>15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f t="shared" si="14"/>
        <v>6</v>
      </c>
      <c r="AI97">
        <f t="shared" si="15"/>
        <v>30</v>
      </c>
      <c r="AJ97">
        <v>0</v>
      </c>
    </row>
    <row r="98" spans="1:36" x14ac:dyDescent="0.25">
      <c r="A98">
        <v>0</v>
      </c>
      <c r="B98">
        <v>6</v>
      </c>
      <c r="W98">
        <v>31228</v>
      </c>
      <c r="X98">
        <v>1</v>
      </c>
      <c r="Y98">
        <v>1991</v>
      </c>
      <c r="Z98" t="s">
        <v>29</v>
      </c>
      <c r="AA98" t="s">
        <v>15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f t="shared" ref="AH98:AH129" si="16">SUM(AB98:AG98)</f>
        <v>6</v>
      </c>
      <c r="AI98">
        <f t="shared" ref="AI98:AI103" si="17">2023-Y98</f>
        <v>32</v>
      </c>
      <c r="AJ98">
        <v>0</v>
      </c>
    </row>
    <row r="99" spans="1:36" x14ac:dyDescent="0.25">
      <c r="A99">
        <v>0</v>
      </c>
      <c r="B99">
        <v>6</v>
      </c>
      <c r="W99">
        <v>31344</v>
      </c>
      <c r="X99">
        <v>1</v>
      </c>
      <c r="Y99">
        <v>1995</v>
      </c>
      <c r="Z99" t="s">
        <v>30</v>
      </c>
      <c r="AA99" t="s">
        <v>15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f t="shared" si="16"/>
        <v>6</v>
      </c>
      <c r="AI99">
        <f t="shared" si="17"/>
        <v>28</v>
      </c>
      <c r="AJ99">
        <v>0</v>
      </c>
    </row>
    <row r="100" spans="1:36" x14ac:dyDescent="0.25">
      <c r="A100">
        <v>0</v>
      </c>
      <c r="B100">
        <v>6</v>
      </c>
      <c r="W100">
        <v>32105</v>
      </c>
      <c r="X100">
        <v>1</v>
      </c>
      <c r="Y100">
        <v>1998</v>
      </c>
      <c r="Z100" t="s">
        <v>41</v>
      </c>
      <c r="AA100" t="s">
        <v>15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f t="shared" si="16"/>
        <v>6</v>
      </c>
      <c r="AI100">
        <f t="shared" si="17"/>
        <v>25</v>
      </c>
      <c r="AJ100">
        <v>0</v>
      </c>
    </row>
    <row r="101" spans="1:36" x14ac:dyDescent="0.25">
      <c r="A101">
        <v>0</v>
      </c>
      <c r="B101">
        <v>6</v>
      </c>
      <c r="W101">
        <v>35117</v>
      </c>
      <c r="X101">
        <v>0</v>
      </c>
      <c r="Y101">
        <v>2000</v>
      </c>
      <c r="Z101" t="s">
        <v>89</v>
      </c>
      <c r="AA101" t="s">
        <v>15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f t="shared" si="16"/>
        <v>6</v>
      </c>
      <c r="AI101">
        <f t="shared" si="17"/>
        <v>23</v>
      </c>
      <c r="AJ101">
        <v>0</v>
      </c>
    </row>
    <row r="102" spans="1:36" x14ac:dyDescent="0.25">
      <c r="A102">
        <v>0</v>
      </c>
      <c r="B102">
        <v>6</v>
      </c>
      <c r="W102">
        <v>33675</v>
      </c>
      <c r="X102">
        <v>1</v>
      </c>
      <c r="Y102">
        <v>1996</v>
      </c>
      <c r="Z102" t="s">
        <v>67</v>
      </c>
      <c r="AA102" t="s">
        <v>15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f t="shared" si="16"/>
        <v>6</v>
      </c>
      <c r="AI102">
        <f t="shared" si="17"/>
        <v>27</v>
      </c>
      <c r="AJ102">
        <v>0</v>
      </c>
    </row>
    <row r="103" spans="1:36" x14ac:dyDescent="0.25">
      <c r="A103">
        <v>0</v>
      </c>
      <c r="B103">
        <v>6</v>
      </c>
      <c r="W103">
        <v>30182</v>
      </c>
      <c r="X103">
        <v>0</v>
      </c>
      <c r="Y103">
        <v>1999</v>
      </c>
      <c r="Z103" t="s">
        <v>14</v>
      </c>
      <c r="AA103" t="s">
        <v>15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f t="shared" si="16"/>
        <v>6</v>
      </c>
      <c r="AI103">
        <f t="shared" si="17"/>
        <v>24</v>
      </c>
      <c r="AJ103">
        <v>0</v>
      </c>
    </row>
    <row r="104" spans="1:36" x14ac:dyDescent="0.25">
      <c r="Z104" s="1"/>
    </row>
    <row r="105" spans="1:36" x14ac:dyDescent="0.25">
      <c r="Z105" s="1"/>
    </row>
    <row r="106" spans="1:36" x14ac:dyDescent="0.25">
      <c r="Z106" s="1"/>
      <c r="AA106" s="13"/>
    </row>
    <row r="107" spans="1:36" x14ac:dyDescent="0.25">
      <c r="Z107" s="1"/>
    </row>
    <row r="108" spans="1:36" x14ac:dyDescent="0.25">
      <c r="Z108" s="1"/>
    </row>
    <row r="109" spans="1:36" x14ac:dyDescent="0.25">
      <c r="Z109" s="1"/>
    </row>
    <row r="110" spans="1:36" x14ac:dyDescent="0.25">
      <c r="Z110" s="1"/>
    </row>
    <row r="111" spans="1:36" x14ac:dyDescent="0.25">
      <c r="Z111" s="1"/>
    </row>
    <row r="112" spans="1:36" x14ac:dyDescent="0.25">
      <c r="Z112" s="1"/>
    </row>
    <row r="113" spans="26:26" x14ac:dyDescent="0.25">
      <c r="Z113" s="1"/>
    </row>
    <row r="114" spans="26:26" x14ac:dyDescent="0.25">
      <c r="Z114" s="1"/>
    </row>
    <row r="115" spans="26:26" x14ac:dyDescent="0.25">
      <c r="Z115" s="1"/>
    </row>
    <row r="116" spans="26:26" x14ac:dyDescent="0.25">
      <c r="Z116" s="1"/>
    </row>
    <row r="117" spans="26:26" x14ac:dyDescent="0.25">
      <c r="Z117" s="1"/>
    </row>
    <row r="118" spans="26:26" x14ac:dyDescent="0.25">
      <c r="Z118" s="1"/>
    </row>
    <row r="119" spans="26:26" x14ac:dyDescent="0.25">
      <c r="Z119" s="1"/>
    </row>
    <row r="120" spans="26:26" x14ac:dyDescent="0.25">
      <c r="Z120" s="1"/>
    </row>
    <row r="121" spans="26:26" x14ac:dyDescent="0.25">
      <c r="Z121" s="1"/>
    </row>
    <row r="122" spans="26:26" x14ac:dyDescent="0.25">
      <c r="Z122" s="1"/>
    </row>
    <row r="123" spans="26:26" x14ac:dyDescent="0.25">
      <c r="Z123" s="1"/>
    </row>
    <row r="124" spans="26:26" x14ac:dyDescent="0.25">
      <c r="Z124" s="1"/>
    </row>
    <row r="125" spans="26:26" x14ac:dyDescent="0.25">
      <c r="Z125" s="1"/>
    </row>
    <row r="126" spans="26:26" x14ac:dyDescent="0.25">
      <c r="Z126" s="1"/>
    </row>
    <row r="127" spans="26:26" x14ac:dyDescent="0.25">
      <c r="Z127" s="1"/>
    </row>
    <row r="128" spans="26:26" x14ac:dyDescent="0.25">
      <c r="Z128" s="1"/>
    </row>
    <row r="129" spans="26:26" x14ac:dyDescent="0.25">
      <c r="Z129" s="1"/>
    </row>
    <row r="130" spans="26:26" x14ac:dyDescent="0.25">
      <c r="Z130" s="1"/>
    </row>
    <row r="131" spans="26:26" x14ac:dyDescent="0.25">
      <c r="Z131" s="1"/>
    </row>
    <row r="132" spans="26:26" x14ac:dyDescent="0.25">
      <c r="Z132" s="1"/>
    </row>
    <row r="133" spans="26:26" x14ac:dyDescent="0.25">
      <c r="Z133" s="1"/>
    </row>
    <row r="134" spans="26:26" x14ac:dyDescent="0.25">
      <c r="Z134" s="1"/>
    </row>
    <row r="135" spans="26:26" x14ac:dyDescent="0.25">
      <c r="Z135" s="1"/>
    </row>
    <row r="136" spans="26:26" x14ac:dyDescent="0.25">
      <c r="Z136" s="1"/>
    </row>
    <row r="137" spans="26:26" x14ac:dyDescent="0.25">
      <c r="Z137" s="1"/>
    </row>
    <row r="138" spans="26:26" x14ac:dyDescent="0.25">
      <c r="Z138" s="1"/>
    </row>
    <row r="139" spans="26:26" x14ac:dyDescent="0.25">
      <c r="Z139" s="1"/>
    </row>
    <row r="140" spans="26:26" x14ac:dyDescent="0.25">
      <c r="Z140" s="1"/>
    </row>
    <row r="141" spans="26:26" x14ac:dyDescent="0.25">
      <c r="Z141" s="1"/>
    </row>
    <row r="142" spans="26:26" x14ac:dyDescent="0.25">
      <c r="Z142" s="1"/>
    </row>
    <row r="143" spans="26:26" x14ac:dyDescent="0.25">
      <c r="Z143" s="1"/>
    </row>
    <row r="144" spans="26:26" x14ac:dyDescent="0.25">
      <c r="Z144" s="1"/>
    </row>
    <row r="145" spans="26:26" x14ac:dyDescent="0.25">
      <c r="Z145" s="1"/>
    </row>
    <row r="146" spans="26:26" x14ac:dyDescent="0.25">
      <c r="Z146" s="1"/>
    </row>
    <row r="147" spans="26:26" x14ac:dyDescent="0.25">
      <c r="Z147" s="1"/>
    </row>
    <row r="148" spans="26:26" x14ac:dyDescent="0.25">
      <c r="Z148" s="1"/>
    </row>
    <row r="149" spans="26:26" x14ac:dyDescent="0.25">
      <c r="Z149" s="1"/>
    </row>
    <row r="150" spans="26:26" x14ac:dyDescent="0.25">
      <c r="Z150" s="1"/>
    </row>
    <row r="151" spans="26:26" x14ac:dyDescent="0.25">
      <c r="Z151" s="1"/>
    </row>
    <row r="152" spans="26:26" x14ac:dyDescent="0.25">
      <c r="Z152" s="1"/>
    </row>
    <row r="153" spans="26:26" x14ac:dyDescent="0.25">
      <c r="Z153" s="1"/>
    </row>
    <row r="154" spans="26:26" x14ac:dyDescent="0.25">
      <c r="Z154" s="1"/>
    </row>
    <row r="155" spans="26:26" x14ac:dyDescent="0.25">
      <c r="Z155" s="1"/>
    </row>
    <row r="156" spans="26:26" x14ac:dyDescent="0.25">
      <c r="Z156" s="1"/>
    </row>
    <row r="157" spans="26:26" x14ac:dyDescent="0.25">
      <c r="Z157" s="1"/>
    </row>
    <row r="158" spans="26:26" x14ac:dyDescent="0.25">
      <c r="Z158" s="1"/>
    </row>
    <row r="159" spans="26:26" x14ac:dyDescent="0.25">
      <c r="Z159" s="1"/>
    </row>
    <row r="160" spans="26:26" x14ac:dyDescent="0.25">
      <c r="Z160" s="1"/>
    </row>
    <row r="161" spans="26:26" x14ac:dyDescent="0.25">
      <c r="Z161" s="1"/>
    </row>
    <row r="162" spans="26:26" x14ac:dyDescent="0.25">
      <c r="Z162" s="1"/>
    </row>
    <row r="163" spans="26:26" x14ac:dyDescent="0.25">
      <c r="Z163" s="1"/>
    </row>
    <row r="164" spans="26:26" x14ac:dyDescent="0.25">
      <c r="Z164" s="1"/>
    </row>
    <row r="165" spans="26:26" x14ac:dyDescent="0.25">
      <c r="Z165" s="1"/>
    </row>
    <row r="166" spans="26:26" x14ac:dyDescent="0.25">
      <c r="Z166" s="1"/>
    </row>
    <row r="167" spans="26:26" x14ac:dyDescent="0.25">
      <c r="Z167" s="1"/>
    </row>
    <row r="168" spans="26:26" x14ac:dyDescent="0.25">
      <c r="Z168" s="1"/>
    </row>
    <row r="169" spans="26:26" x14ac:dyDescent="0.25">
      <c r="Z169" s="1"/>
    </row>
    <row r="170" spans="26:26" x14ac:dyDescent="0.25">
      <c r="Z170" s="1"/>
    </row>
    <row r="171" spans="26:26" x14ac:dyDescent="0.25">
      <c r="Z171" s="1"/>
    </row>
    <row r="172" spans="26:26" x14ac:dyDescent="0.25">
      <c r="Z172" s="1"/>
    </row>
    <row r="173" spans="26:26" x14ac:dyDescent="0.25">
      <c r="Z173" s="1"/>
    </row>
    <row r="174" spans="26:26" x14ac:dyDescent="0.25">
      <c r="Z174" s="1"/>
    </row>
    <row r="175" spans="26:26" x14ac:dyDescent="0.25">
      <c r="Z175" s="1"/>
    </row>
    <row r="176" spans="26:26" x14ac:dyDescent="0.25">
      <c r="Z176" s="1"/>
    </row>
    <row r="177" spans="26:26" x14ac:dyDescent="0.25">
      <c r="Z177" s="1"/>
    </row>
    <row r="178" spans="26:26" x14ac:dyDescent="0.25">
      <c r="Z178" s="1"/>
    </row>
    <row r="179" spans="26:26" x14ac:dyDescent="0.25">
      <c r="Z179" s="1"/>
    </row>
    <row r="180" spans="26:26" x14ac:dyDescent="0.25">
      <c r="Z180" s="1"/>
    </row>
    <row r="181" spans="26:26" x14ac:dyDescent="0.25">
      <c r="Z181" s="1"/>
    </row>
    <row r="182" spans="26:26" x14ac:dyDescent="0.25">
      <c r="Z182" s="1"/>
    </row>
    <row r="183" spans="26:26" x14ac:dyDescent="0.25">
      <c r="Z183" s="1"/>
    </row>
    <row r="184" spans="26:26" x14ac:dyDescent="0.25">
      <c r="Z184" s="1"/>
    </row>
    <row r="185" spans="26:26" x14ac:dyDescent="0.25">
      <c r="Z185" s="1"/>
    </row>
    <row r="186" spans="26:26" x14ac:dyDescent="0.25">
      <c r="Z186" s="1"/>
    </row>
    <row r="187" spans="26:26" x14ac:dyDescent="0.25">
      <c r="Z187" s="1"/>
    </row>
    <row r="188" spans="26:26" x14ac:dyDescent="0.25">
      <c r="Z188" s="1"/>
    </row>
    <row r="189" spans="26:26" x14ac:dyDescent="0.25">
      <c r="Z189" s="1"/>
    </row>
    <row r="190" spans="26:26" x14ac:dyDescent="0.25">
      <c r="Z190" s="1"/>
    </row>
    <row r="191" spans="26:26" x14ac:dyDescent="0.25">
      <c r="Z191" s="1"/>
    </row>
    <row r="192" spans="26:26" x14ac:dyDescent="0.25">
      <c r="Z192" s="1"/>
    </row>
    <row r="193" spans="26:26" x14ac:dyDescent="0.25">
      <c r="Z193" s="1"/>
    </row>
    <row r="194" spans="26:26" x14ac:dyDescent="0.25">
      <c r="Z194" s="1"/>
    </row>
    <row r="195" spans="26:26" x14ac:dyDescent="0.25">
      <c r="Z195" s="1"/>
    </row>
    <row r="196" spans="26:26" x14ac:dyDescent="0.25">
      <c r="Z196" s="1"/>
    </row>
    <row r="197" spans="26:26" x14ac:dyDescent="0.25">
      <c r="Z197" s="1"/>
    </row>
    <row r="198" spans="26:26" x14ac:dyDescent="0.25">
      <c r="Z198" s="1"/>
    </row>
    <row r="199" spans="26:26" x14ac:dyDescent="0.25">
      <c r="Z199" s="1"/>
    </row>
    <row r="200" spans="26:26" x14ac:dyDescent="0.25">
      <c r="Z200" s="1"/>
    </row>
    <row r="201" spans="26:26" x14ac:dyDescent="0.25">
      <c r="Z201" s="1"/>
    </row>
    <row r="202" spans="26:26" x14ac:dyDescent="0.25">
      <c r="Z202" s="1"/>
    </row>
    <row r="203" spans="26:26" x14ac:dyDescent="0.25">
      <c r="Z203" s="1"/>
    </row>
    <row r="204" spans="26:26" x14ac:dyDescent="0.25">
      <c r="Z204" s="1"/>
    </row>
    <row r="205" spans="26:26" x14ac:dyDescent="0.25">
      <c r="Z205" s="1"/>
    </row>
    <row r="206" spans="26:26" x14ac:dyDescent="0.25">
      <c r="Z206" s="1"/>
    </row>
    <row r="207" spans="26:26" x14ac:dyDescent="0.25">
      <c r="Z207" s="1"/>
    </row>
    <row r="208" spans="26:26" x14ac:dyDescent="0.25">
      <c r="Z208" s="1"/>
    </row>
    <row r="209" spans="26:26" x14ac:dyDescent="0.25">
      <c r="Z209" s="1"/>
    </row>
    <row r="210" spans="26:26" x14ac:dyDescent="0.25">
      <c r="Z210" s="1"/>
    </row>
    <row r="211" spans="26:26" x14ac:dyDescent="0.25">
      <c r="Z211" s="1"/>
    </row>
    <row r="212" spans="26:26" x14ac:dyDescent="0.25">
      <c r="Z212" s="1"/>
    </row>
    <row r="213" spans="26:26" x14ac:dyDescent="0.25">
      <c r="Z213" s="1"/>
    </row>
    <row r="214" spans="26:26" x14ac:dyDescent="0.25">
      <c r="Z214" s="1"/>
    </row>
    <row r="215" spans="26:26" x14ac:dyDescent="0.25">
      <c r="Z215" s="1"/>
    </row>
    <row r="216" spans="26:26" x14ac:dyDescent="0.25">
      <c r="Z216" s="1"/>
    </row>
    <row r="217" spans="26:26" x14ac:dyDescent="0.25">
      <c r="Z217" s="1"/>
    </row>
    <row r="218" spans="26:26" x14ac:dyDescent="0.25">
      <c r="Z218" s="1"/>
    </row>
    <row r="219" spans="26:26" x14ac:dyDescent="0.25">
      <c r="Z219" s="1"/>
    </row>
    <row r="220" spans="26:26" x14ac:dyDescent="0.25">
      <c r="Z220" s="1"/>
    </row>
    <row r="221" spans="26:26" x14ac:dyDescent="0.25">
      <c r="Z221" s="1"/>
    </row>
    <row r="222" spans="26:26" x14ac:dyDescent="0.25">
      <c r="Z222" s="1"/>
    </row>
    <row r="223" spans="26:26" x14ac:dyDescent="0.25">
      <c r="Z223" s="1"/>
    </row>
    <row r="224" spans="26:26" x14ac:dyDescent="0.25">
      <c r="Z224" s="1"/>
    </row>
    <row r="225" spans="26:26" x14ac:dyDescent="0.25">
      <c r="Z225" s="1"/>
    </row>
    <row r="226" spans="26:26" x14ac:dyDescent="0.25">
      <c r="Z226" s="1"/>
    </row>
    <row r="227" spans="26:26" x14ac:dyDescent="0.25">
      <c r="Z227" s="1"/>
    </row>
    <row r="228" spans="26:26" x14ac:dyDescent="0.25">
      <c r="Z228" s="1"/>
    </row>
    <row r="229" spans="26:26" x14ac:dyDescent="0.25">
      <c r="Z229" s="1"/>
    </row>
    <row r="230" spans="26:26" x14ac:dyDescent="0.25">
      <c r="Z230" s="1"/>
    </row>
    <row r="231" spans="26:26" x14ac:dyDescent="0.25">
      <c r="Z231" s="1"/>
    </row>
    <row r="232" spans="26:26" x14ac:dyDescent="0.25">
      <c r="Z232" s="1"/>
    </row>
    <row r="233" spans="26:26" x14ac:dyDescent="0.25">
      <c r="Z233" s="1"/>
    </row>
    <row r="234" spans="26:26" x14ac:dyDescent="0.25">
      <c r="Z234" s="1"/>
    </row>
    <row r="235" spans="26:26" x14ac:dyDescent="0.25">
      <c r="Z235" s="1"/>
    </row>
    <row r="236" spans="26:26" x14ac:dyDescent="0.25">
      <c r="Z236" s="1"/>
    </row>
    <row r="237" spans="26:26" x14ac:dyDescent="0.25">
      <c r="Z237" s="1"/>
    </row>
    <row r="238" spans="26:26" x14ac:dyDescent="0.25">
      <c r="Z238" s="1"/>
    </row>
    <row r="239" spans="26:26" x14ac:dyDescent="0.25">
      <c r="Z239" s="1"/>
    </row>
    <row r="240" spans="26:26" x14ac:dyDescent="0.25">
      <c r="Z240" s="1"/>
    </row>
    <row r="241" spans="26:26" x14ac:dyDescent="0.25">
      <c r="Z241" s="1"/>
    </row>
    <row r="242" spans="26:26" x14ac:dyDescent="0.25">
      <c r="Z242" s="1"/>
    </row>
    <row r="243" spans="26:26" x14ac:dyDescent="0.25">
      <c r="Z243" s="1"/>
    </row>
    <row r="244" spans="26:26" x14ac:dyDescent="0.25">
      <c r="Z244" s="1"/>
    </row>
    <row r="245" spans="26:26" x14ac:dyDescent="0.25">
      <c r="Z245" s="1"/>
    </row>
    <row r="246" spans="26:26" x14ac:dyDescent="0.25">
      <c r="Z246" s="1"/>
    </row>
    <row r="247" spans="26:26" x14ac:dyDescent="0.25">
      <c r="Z247" s="1"/>
    </row>
    <row r="248" spans="26:26" x14ac:dyDescent="0.25">
      <c r="Z248" s="1"/>
    </row>
    <row r="249" spans="26:26" x14ac:dyDescent="0.25">
      <c r="Z249" s="1"/>
    </row>
    <row r="250" spans="26:26" x14ac:dyDescent="0.25">
      <c r="Z250" s="1"/>
    </row>
    <row r="251" spans="26:26" x14ac:dyDescent="0.25">
      <c r="Z251" s="1"/>
    </row>
    <row r="252" spans="26:26" x14ac:dyDescent="0.25">
      <c r="Z252" s="1"/>
    </row>
    <row r="253" spans="26:26" x14ac:dyDescent="0.25">
      <c r="Z253" s="1"/>
    </row>
    <row r="254" spans="26:26" x14ac:dyDescent="0.25">
      <c r="Z254" s="1"/>
    </row>
    <row r="255" spans="26:26" x14ac:dyDescent="0.25">
      <c r="Z255" s="1"/>
    </row>
    <row r="256" spans="26:26" x14ac:dyDescent="0.25">
      <c r="Z256" s="1"/>
    </row>
    <row r="257" spans="26:26" x14ac:dyDescent="0.25">
      <c r="Z257" s="1"/>
    </row>
    <row r="258" spans="26:26" x14ac:dyDescent="0.25">
      <c r="Z258" s="1"/>
    </row>
    <row r="259" spans="26:26" x14ac:dyDescent="0.25">
      <c r="Z259" s="1"/>
    </row>
    <row r="260" spans="26:26" x14ac:dyDescent="0.25">
      <c r="Z260" s="1"/>
    </row>
    <row r="261" spans="26:26" x14ac:dyDescent="0.25">
      <c r="Z261" s="1"/>
    </row>
    <row r="262" spans="26:26" x14ac:dyDescent="0.25">
      <c r="Z262" s="1"/>
    </row>
    <row r="263" spans="26:26" x14ac:dyDescent="0.25">
      <c r="Z263" s="1"/>
    </row>
    <row r="264" spans="26:26" x14ac:dyDescent="0.25">
      <c r="Z264" s="1"/>
    </row>
    <row r="265" spans="26:26" x14ac:dyDescent="0.25">
      <c r="Z265" s="1"/>
    </row>
    <row r="266" spans="26:26" x14ac:dyDescent="0.25">
      <c r="Z266" s="1"/>
    </row>
    <row r="267" spans="26:26" x14ac:dyDescent="0.25">
      <c r="Z267" s="1"/>
    </row>
    <row r="268" spans="26:26" x14ac:dyDescent="0.25">
      <c r="Z268" s="1"/>
    </row>
    <row r="269" spans="26:26" x14ac:dyDescent="0.25">
      <c r="Z269" s="1"/>
    </row>
    <row r="270" spans="26:26" x14ac:dyDescent="0.25">
      <c r="Z270" s="1"/>
    </row>
    <row r="271" spans="26:26" x14ac:dyDescent="0.25">
      <c r="Z271" s="1"/>
    </row>
    <row r="272" spans="26:26" x14ac:dyDescent="0.25">
      <c r="Z272" s="1"/>
    </row>
    <row r="273" spans="26:26" x14ac:dyDescent="0.25">
      <c r="Z273" s="1"/>
    </row>
    <row r="274" spans="26:26" x14ac:dyDescent="0.25">
      <c r="Z274" s="1"/>
    </row>
    <row r="275" spans="26:26" x14ac:dyDescent="0.25">
      <c r="Z275" s="1"/>
    </row>
    <row r="276" spans="26:26" x14ac:dyDescent="0.25">
      <c r="Z276" s="1"/>
    </row>
    <row r="277" spans="26:26" x14ac:dyDescent="0.25">
      <c r="Z277" s="1"/>
    </row>
    <row r="278" spans="26:26" x14ac:dyDescent="0.25">
      <c r="Z278" s="1"/>
    </row>
    <row r="279" spans="26:26" x14ac:dyDescent="0.25">
      <c r="Z279" s="1"/>
    </row>
    <row r="280" spans="26:26" x14ac:dyDescent="0.25">
      <c r="Z280" s="1"/>
    </row>
    <row r="281" spans="26:26" x14ac:dyDescent="0.25">
      <c r="Z281" s="1"/>
    </row>
    <row r="282" spans="26:26" x14ac:dyDescent="0.25">
      <c r="Z282" s="1"/>
    </row>
    <row r="283" spans="26:26" x14ac:dyDescent="0.25">
      <c r="Z283" s="1"/>
    </row>
    <row r="284" spans="26:26" x14ac:dyDescent="0.25">
      <c r="Z284" s="1"/>
    </row>
    <row r="285" spans="26:26" x14ac:dyDescent="0.25">
      <c r="Z285" s="1"/>
    </row>
    <row r="286" spans="26:26" x14ac:dyDescent="0.25">
      <c r="Z286" s="1"/>
    </row>
    <row r="287" spans="26:26" x14ac:dyDescent="0.25">
      <c r="Z287" s="1"/>
    </row>
    <row r="288" spans="26:26" x14ac:dyDescent="0.25">
      <c r="Z288" s="1"/>
    </row>
    <row r="289" spans="26:26" x14ac:dyDescent="0.25">
      <c r="Z289" s="1"/>
    </row>
    <row r="290" spans="26:26" x14ac:dyDescent="0.25">
      <c r="Z290" s="1"/>
    </row>
    <row r="291" spans="26:26" x14ac:dyDescent="0.25">
      <c r="Z291" s="1"/>
    </row>
    <row r="292" spans="26:26" x14ac:dyDescent="0.25">
      <c r="Z292" s="1"/>
    </row>
    <row r="293" spans="26:26" x14ac:dyDescent="0.25">
      <c r="Z293" s="1"/>
    </row>
    <row r="294" spans="26:26" x14ac:dyDescent="0.25">
      <c r="Z294" s="1"/>
    </row>
    <row r="295" spans="26:26" x14ac:dyDescent="0.25">
      <c r="Z295" s="1"/>
    </row>
    <row r="296" spans="26:26" x14ac:dyDescent="0.25">
      <c r="Z296" s="1"/>
    </row>
    <row r="297" spans="26:26" x14ac:dyDescent="0.25">
      <c r="Z297" s="1"/>
    </row>
    <row r="298" spans="26:26" x14ac:dyDescent="0.25">
      <c r="Z298" s="1"/>
    </row>
    <row r="299" spans="26:26" x14ac:dyDescent="0.25">
      <c r="Z299" s="1"/>
    </row>
    <row r="300" spans="26:26" x14ac:dyDescent="0.25">
      <c r="Z300" s="1"/>
    </row>
    <row r="301" spans="26:26" x14ac:dyDescent="0.25">
      <c r="Z301" s="1"/>
    </row>
    <row r="302" spans="26:26" x14ac:dyDescent="0.25">
      <c r="Z302" s="1"/>
    </row>
    <row r="303" spans="26:26" x14ac:dyDescent="0.25">
      <c r="Z303" s="1"/>
    </row>
    <row r="304" spans="26:26" x14ac:dyDescent="0.25">
      <c r="Z304" s="1"/>
    </row>
    <row r="305" spans="26:26" x14ac:dyDescent="0.25">
      <c r="Z305" s="1"/>
    </row>
    <row r="306" spans="26:26" x14ac:dyDescent="0.25">
      <c r="Z306" s="1"/>
    </row>
    <row r="307" spans="26:26" x14ac:dyDescent="0.25">
      <c r="Z307" s="1"/>
    </row>
    <row r="308" spans="26:26" x14ac:dyDescent="0.25">
      <c r="Z308" s="1"/>
    </row>
    <row r="309" spans="26:26" x14ac:dyDescent="0.25">
      <c r="Z309" s="1"/>
    </row>
    <row r="310" spans="26:26" x14ac:dyDescent="0.25">
      <c r="Z310" s="1"/>
    </row>
    <row r="311" spans="26:26" x14ac:dyDescent="0.25">
      <c r="Z311" s="1"/>
    </row>
    <row r="312" spans="26:26" x14ac:dyDescent="0.25">
      <c r="Z312" s="1"/>
    </row>
    <row r="313" spans="26:26" x14ac:dyDescent="0.25">
      <c r="Z313" s="1"/>
    </row>
    <row r="314" spans="26:26" x14ac:dyDescent="0.25">
      <c r="Z314" s="1"/>
    </row>
    <row r="315" spans="26:26" x14ac:dyDescent="0.25">
      <c r="Z315" s="1"/>
    </row>
    <row r="316" spans="26:26" x14ac:dyDescent="0.25">
      <c r="Z316" s="1"/>
    </row>
    <row r="317" spans="26:26" x14ac:dyDescent="0.25">
      <c r="Z317" s="1"/>
    </row>
    <row r="318" spans="26:26" x14ac:dyDescent="0.25">
      <c r="Z318" s="1"/>
    </row>
    <row r="319" spans="26:26" x14ac:dyDescent="0.25">
      <c r="Z319" s="1"/>
    </row>
    <row r="320" spans="26:26" x14ac:dyDescent="0.25">
      <c r="Z320" s="1"/>
    </row>
    <row r="321" spans="26:26" x14ac:dyDescent="0.25">
      <c r="Z321" s="1"/>
    </row>
    <row r="322" spans="26:26" x14ac:dyDescent="0.25">
      <c r="Z322" s="1"/>
    </row>
    <row r="323" spans="26:26" x14ac:dyDescent="0.25">
      <c r="Z323" s="1"/>
    </row>
    <row r="324" spans="26:26" x14ac:dyDescent="0.25">
      <c r="Z324" s="1"/>
    </row>
    <row r="325" spans="26:26" x14ac:dyDescent="0.25">
      <c r="Z325" s="1"/>
    </row>
    <row r="326" spans="26:26" x14ac:dyDescent="0.25">
      <c r="Z326" s="1"/>
    </row>
    <row r="327" spans="26:26" x14ac:dyDescent="0.25">
      <c r="Z327" s="1"/>
    </row>
    <row r="328" spans="26:26" x14ac:dyDescent="0.25">
      <c r="Z328" s="1"/>
    </row>
    <row r="329" spans="26:26" x14ac:dyDescent="0.25">
      <c r="Z329" s="1"/>
    </row>
    <row r="330" spans="26:26" x14ac:dyDescent="0.25">
      <c r="Z330" s="1"/>
    </row>
    <row r="331" spans="26:26" x14ac:dyDescent="0.25">
      <c r="Z331" s="1"/>
    </row>
    <row r="332" spans="26:26" x14ac:dyDescent="0.25">
      <c r="Z332" s="1"/>
    </row>
    <row r="333" spans="26:26" x14ac:dyDescent="0.25">
      <c r="Z333" s="1"/>
    </row>
    <row r="334" spans="26:26" x14ac:dyDescent="0.25">
      <c r="Z334" s="1"/>
    </row>
    <row r="335" spans="26:26" x14ac:dyDescent="0.25">
      <c r="Z335" s="1"/>
    </row>
    <row r="336" spans="26:26" x14ac:dyDescent="0.25">
      <c r="Z336" s="1"/>
    </row>
    <row r="337" spans="26:26" x14ac:dyDescent="0.25">
      <c r="Z337" s="1"/>
    </row>
    <row r="338" spans="26:26" x14ac:dyDescent="0.25">
      <c r="Z338" s="1"/>
    </row>
    <row r="339" spans="26:26" x14ac:dyDescent="0.25">
      <c r="Z339" s="1"/>
    </row>
    <row r="340" spans="26:26" x14ac:dyDescent="0.25">
      <c r="Z340" s="1"/>
    </row>
    <row r="341" spans="26:26" x14ac:dyDescent="0.25">
      <c r="Z341" s="1"/>
    </row>
    <row r="342" spans="26:26" x14ac:dyDescent="0.25">
      <c r="Z342" s="1"/>
    </row>
    <row r="343" spans="26:26" x14ac:dyDescent="0.25">
      <c r="Z343" s="1"/>
    </row>
    <row r="344" spans="26:26" x14ac:dyDescent="0.25">
      <c r="Z344" s="1"/>
    </row>
    <row r="345" spans="26:26" x14ac:dyDescent="0.25">
      <c r="Z345" s="1"/>
    </row>
    <row r="346" spans="26:26" x14ac:dyDescent="0.25">
      <c r="Z346" s="1"/>
    </row>
    <row r="347" spans="26:26" x14ac:dyDescent="0.25">
      <c r="Z347" s="1"/>
    </row>
    <row r="348" spans="26:26" x14ac:dyDescent="0.25">
      <c r="Z348" s="1"/>
    </row>
    <row r="349" spans="26:26" x14ac:dyDescent="0.25">
      <c r="Z349" s="1"/>
    </row>
    <row r="350" spans="26:26" x14ac:dyDescent="0.25">
      <c r="Z350" s="1"/>
    </row>
    <row r="351" spans="26:26" x14ac:dyDescent="0.25">
      <c r="Z351" s="1"/>
    </row>
    <row r="352" spans="26:26" x14ac:dyDescent="0.25">
      <c r="Z352" s="1"/>
    </row>
    <row r="353" spans="26:26" x14ac:dyDescent="0.25">
      <c r="Z353" s="1"/>
    </row>
    <row r="354" spans="26:26" x14ac:dyDescent="0.25">
      <c r="Z354" s="1"/>
    </row>
    <row r="355" spans="26:26" x14ac:dyDescent="0.25">
      <c r="Z355" s="1"/>
    </row>
    <row r="356" spans="26:26" x14ac:dyDescent="0.25">
      <c r="Z356" s="1"/>
    </row>
    <row r="357" spans="26:26" x14ac:dyDescent="0.25">
      <c r="Z357" s="1"/>
    </row>
    <row r="358" spans="26:26" x14ac:dyDescent="0.25">
      <c r="Z358" s="1"/>
    </row>
    <row r="359" spans="26:26" x14ac:dyDescent="0.25">
      <c r="Z359" s="1"/>
    </row>
    <row r="360" spans="26:26" x14ac:dyDescent="0.25">
      <c r="Z360" s="1"/>
    </row>
    <row r="361" spans="26:26" x14ac:dyDescent="0.25">
      <c r="Z361" s="1"/>
    </row>
    <row r="362" spans="26:26" x14ac:dyDescent="0.25">
      <c r="Z362" s="1"/>
    </row>
    <row r="363" spans="26:26" x14ac:dyDescent="0.25">
      <c r="Z363" s="1"/>
    </row>
    <row r="364" spans="26:26" x14ac:dyDescent="0.25">
      <c r="Z364" s="1"/>
    </row>
    <row r="365" spans="26:26" x14ac:dyDescent="0.25">
      <c r="Z365" s="1"/>
    </row>
    <row r="366" spans="26:26" x14ac:dyDescent="0.25">
      <c r="Z366" s="1"/>
    </row>
    <row r="367" spans="26:26" x14ac:dyDescent="0.25">
      <c r="Z367" s="1"/>
    </row>
    <row r="368" spans="26:26" x14ac:dyDescent="0.25">
      <c r="Z368" s="1"/>
    </row>
    <row r="369" spans="26:26" x14ac:dyDescent="0.25">
      <c r="Z369" s="1"/>
    </row>
    <row r="370" spans="26:26" x14ac:dyDescent="0.25">
      <c r="Z370" s="1"/>
    </row>
    <row r="371" spans="26:26" x14ac:dyDescent="0.25">
      <c r="Z371" s="1"/>
    </row>
    <row r="372" spans="26:26" x14ac:dyDescent="0.25">
      <c r="Z372" s="1"/>
    </row>
    <row r="373" spans="26:26" x14ac:dyDescent="0.25">
      <c r="Z373" s="1"/>
    </row>
    <row r="374" spans="26:26" x14ac:dyDescent="0.25">
      <c r="Z374" s="1"/>
    </row>
    <row r="375" spans="26:26" x14ac:dyDescent="0.25">
      <c r="Z375" s="1"/>
    </row>
    <row r="376" spans="26:26" x14ac:dyDescent="0.25">
      <c r="Z376" s="1"/>
    </row>
    <row r="377" spans="26:26" x14ac:dyDescent="0.25">
      <c r="Z377" s="1"/>
    </row>
    <row r="378" spans="26:26" x14ac:dyDescent="0.25">
      <c r="Z378" s="1"/>
    </row>
    <row r="379" spans="26:26" x14ac:dyDescent="0.25">
      <c r="Z379" s="1"/>
    </row>
    <row r="380" spans="26:26" x14ac:dyDescent="0.25">
      <c r="Z380" s="1"/>
    </row>
    <row r="381" spans="26:26" x14ac:dyDescent="0.25">
      <c r="Z381" s="1"/>
    </row>
    <row r="382" spans="26:26" x14ac:dyDescent="0.25">
      <c r="Z382" s="1"/>
    </row>
    <row r="383" spans="26:26" x14ac:dyDescent="0.25">
      <c r="Z383" s="1"/>
    </row>
    <row r="384" spans="26:26" x14ac:dyDescent="0.25">
      <c r="Z384" s="1"/>
    </row>
    <row r="385" spans="26:26" x14ac:dyDescent="0.25">
      <c r="Z385" s="1"/>
    </row>
    <row r="386" spans="26:26" x14ac:dyDescent="0.25">
      <c r="Z386" s="1"/>
    </row>
    <row r="387" spans="26:26" x14ac:dyDescent="0.25">
      <c r="Z387" s="1"/>
    </row>
    <row r="388" spans="26:26" x14ac:dyDescent="0.25">
      <c r="Z388" s="1"/>
    </row>
    <row r="389" spans="26:26" x14ac:dyDescent="0.25">
      <c r="Z389" s="1"/>
    </row>
    <row r="390" spans="26:26" x14ac:dyDescent="0.25">
      <c r="Z390" s="1"/>
    </row>
    <row r="391" spans="26:26" x14ac:dyDescent="0.25">
      <c r="Z391" s="1"/>
    </row>
    <row r="392" spans="26:26" x14ac:dyDescent="0.25">
      <c r="Z392" s="1"/>
    </row>
    <row r="393" spans="26:26" x14ac:dyDescent="0.25">
      <c r="Z393" s="1"/>
    </row>
    <row r="394" spans="26:26" x14ac:dyDescent="0.25">
      <c r="Z394" s="1"/>
    </row>
    <row r="395" spans="26:26" x14ac:dyDescent="0.25">
      <c r="Z395" s="1"/>
    </row>
    <row r="396" spans="26:26" x14ac:dyDescent="0.25">
      <c r="Z396" s="1"/>
    </row>
    <row r="397" spans="26:26" x14ac:dyDescent="0.25">
      <c r="Z397" s="1"/>
    </row>
    <row r="398" spans="26:26" x14ac:dyDescent="0.25">
      <c r="Z398" s="1"/>
    </row>
    <row r="399" spans="26:26" x14ac:dyDescent="0.25">
      <c r="Z399" s="1"/>
    </row>
    <row r="400" spans="26:26" x14ac:dyDescent="0.25">
      <c r="Z400" s="1"/>
    </row>
    <row r="401" spans="26:26" x14ac:dyDescent="0.25">
      <c r="Z401" s="1"/>
    </row>
    <row r="402" spans="26:26" x14ac:dyDescent="0.25">
      <c r="Z402" s="1"/>
    </row>
    <row r="403" spans="26:26" x14ac:dyDescent="0.25">
      <c r="Z403" s="1"/>
    </row>
    <row r="404" spans="26:26" x14ac:dyDescent="0.25">
      <c r="Z404" s="1"/>
    </row>
    <row r="405" spans="26:26" x14ac:dyDescent="0.25">
      <c r="Z405" s="1"/>
    </row>
    <row r="406" spans="26:26" x14ac:dyDescent="0.25">
      <c r="Z406" s="1"/>
    </row>
    <row r="407" spans="26:26" x14ac:dyDescent="0.25">
      <c r="Z407" s="1"/>
    </row>
    <row r="408" spans="26:26" x14ac:dyDescent="0.25">
      <c r="Z408" s="1"/>
    </row>
    <row r="409" spans="26:26" x14ac:dyDescent="0.25">
      <c r="Z409" s="1"/>
    </row>
    <row r="410" spans="26:26" x14ac:dyDescent="0.25">
      <c r="Z410" s="1"/>
    </row>
    <row r="411" spans="26:26" x14ac:dyDescent="0.25">
      <c r="Z411" s="1"/>
    </row>
    <row r="412" spans="26:26" x14ac:dyDescent="0.25">
      <c r="Z412" s="1"/>
    </row>
    <row r="413" spans="26:26" x14ac:dyDescent="0.25">
      <c r="Z413" s="1"/>
    </row>
    <row r="414" spans="26:26" x14ac:dyDescent="0.25">
      <c r="Z414" s="1"/>
    </row>
    <row r="415" spans="26:26" x14ac:dyDescent="0.25">
      <c r="Z415" s="1"/>
    </row>
    <row r="416" spans="26:26" x14ac:dyDescent="0.25">
      <c r="Z416" s="1"/>
    </row>
    <row r="417" spans="26:26" x14ac:dyDescent="0.25">
      <c r="Z417" s="1"/>
    </row>
    <row r="418" spans="26:26" x14ac:dyDescent="0.25">
      <c r="Z418" s="1"/>
    </row>
    <row r="419" spans="26:26" x14ac:dyDescent="0.25">
      <c r="Z419" s="1"/>
    </row>
    <row r="420" spans="26:26" x14ac:dyDescent="0.25">
      <c r="Z420" s="1"/>
    </row>
    <row r="421" spans="26:26" x14ac:dyDescent="0.25">
      <c r="Z421" s="1"/>
    </row>
    <row r="422" spans="26:26" x14ac:dyDescent="0.25">
      <c r="Z422" s="1"/>
    </row>
    <row r="423" spans="26:26" x14ac:dyDescent="0.25">
      <c r="Z423" s="1"/>
    </row>
    <row r="424" spans="26:26" x14ac:dyDescent="0.25">
      <c r="Z424" s="1"/>
    </row>
    <row r="425" spans="26:26" x14ac:dyDescent="0.25">
      <c r="Z425" s="1"/>
    </row>
    <row r="426" spans="26:26" x14ac:dyDescent="0.25">
      <c r="Z426" s="1"/>
    </row>
    <row r="427" spans="26:26" x14ac:dyDescent="0.25">
      <c r="Z427" s="1"/>
    </row>
    <row r="428" spans="26:26" x14ac:dyDescent="0.25">
      <c r="Z428" s="1"/>
    </row>
    <row r="429" spans="26:26" x14ac:dyDescent="0.25">
      <c r="Z429" s="1"/>
    </row>
    <row r="430" spans="26:26" x14ac:dyDescent="0.25">
      <c r="Z430" s="1"/>
    </row>
    <row r="431" spans="26:26" x14ac:dyDescent="0.25">
      <c r="Z431" s="1"/>
    </row>
    <row r="432" spans="26:26" x14ac:dyDescent="0.25">
      <c r="Z432" s="1"/>
    </row>
    <row r="433" spans="26:26" x14ac:dyDescent="0.25">
      <c r="Z433" s="1"/>
    </row>
    <row r="434" spans="26:26" x14ac:dyDescent="0.25">
      <c r="Z434" s="1"/>
    </row>
    <row r="435" spans="26:26" x14ac:dyDescent="0.25">
      <c r="Z435" s="1"/>
    </row>
    <row r="436" spans="26:26" x14ac:dyDescent="0.25">
      <c r="Z436" s="1"/>
    </row>
    <row r="437" spans="26:26" x14ac:dyDescent="0.25">
      <c r="Z437" s="1"/>
    </row>
    <row r="438" spans="26:26" x14ac:dyDescent="0.25">
      <c r="Z438" s="1"/>
    </row>
    <row r="439" spans="26:26" x14ac:dyDescent="0.25">
      <c r="Z439" s="1"/>
    </row>
    <row r="440" spans="26:26" x14ac:dyDescent="0.25">
      <c r="Z440" s="1"/>
    </row>
    <row r="441" spans="26:26" x14ac:dyDescent="0.25">
      <c r="Z441" s="1"/>
    </row>
    <row r="442" spans="26:26" x14ac:dyDescent="0.25">
      <c r="Z442" s="1"/>
    </row>
    <row r="443" spans="26:26" x14ac:dyDescent="0.25">
      <c r="Z443" s="1"/>
    </row>
    <row r="444" spans="26:26" x14ac:dyDescent="0.25">
      <c r="Z444" s="1"/>
    </row>
    <row r="445" spans="26:26" x14ac:dyDescent="0.25">
      <c r="Z445" s="1"/>
    </row>
    <row r="446" spans="26:26" x14ac:dyDescent="0.25">
      <c r="Z446" s="1"/>
    </row>
    <row r="447" spans="26:26" x14ac:dyDescent="0.25">
      <c r="Z447" s="1"/>
    </row>
    <row r="448" spans="26:26" x14ac:dyDescent="0.25">
      <c r="Z448" s="1"/>
    </row>
    <row r="449" spans="26:26" x14ac:dyDescent="0.25">
      <c r="Z449" s="1"/>
    </row>
    <row r="450" spans="26:26" x14ac:dyDescent="0.25">
      <c r="Z450" s="1"/>
    </row>
    <row r="451" spans="26:26" x14ac:dyDescent="0.25">
      <c r="Z451" s="1"/>
    </row>
    <row r="452" spans="26:26" x14ac:dyDescent="0.25">
      <c r="Z452" s="1"/>
    </row>
    <row r="453" spans="26:26" x14ac:dyDescent="0.25">
      <c r="Z453" s="1"/>
    </row>
    <row r="454" spans="26:26" x14ac:dyDescent="0.25">
      <c r="Z454" s="1"/>
    </row>
    <row r="455" spans="26:26" x14ac:dyDescent="0.25">
      <c r="Z455" s="1"/>
    </row>
    <row r="456" spans="26:26" x14ac:dyDescent="0.25">
      <c r="Z456" s="1"/>
    </row>
    <row r="457" spans="26:26" x14ac:dyDescent="0.25">
      <c r="Z457" s="1"/>
    </row>
    <row r="458" spans="26:26" x14ac:dyDescent="0.25">
      <c r="Z458" s="1"/>
    </row>
    <row r="459" spans="26:26" x14ac:dyDescent="0.25">
      <c r="Z459" s="1"/>
    </row>
    <row r="460" spans="26:26" x14ac:dyDescent="0.25">
      <c r="Z460" s="1"/>
    </row>
    <row r="461" spans="26:26" x14ac:dyDescent="0.25">
      <c r="Z461" s="1"/>
    </row>
    <row r="462" spans="26:26" x14ac:dyDescent="0.25">
      <c r="Z462" s="1"/>
    </row>
    <row r="463" spans="26:26" x14ac:dyDescent="0.25">
      <c r="Z463" s="1"/>
    </row>
    <row r="464" spans="26:26" x14ac:dyDescent="0.25">
      <c r="Z464" s="1"/>
    </row>
    <row r="465" spans="26:26" x14ac:dyDescent="0.25">
      <c r="Z465" s="1"/>
    </row>
    <row r="466" spans="26:26" x14ac:dyDescent="0.25">
      <c r="Z466" s="1"/>
    </row>
    <row r="467" spans="26:26" x14ac:dyDescent="0.25">
      <c r="Z467" s="1"/>
    </row>
    <row r="468" spans="26:26" x14ac:dyDescent="0.25">
      <c r="Z468" s="1"/>
    </row>
    <row r="469" spans="26:26" x14ac:dyDescent="0.25">
      <c r="Z469" s="1"/>
    </row>
    <row r="470" spans="26:26" x14ac:dyDescent="0.25">
      <c r="Z470" s="1"/>
    </row>
    <row r="471" spans="26:26" x14ac:dyDescent="0.25">
      <c r="Z471" s="1"/>
    </row>
    <row r="472" spans="26:26" x14ac:dyDescent="0.25">
      <c r="Z472" s="1"/>
    </row>
    <row r="473" spans="26:26" x14ac:dyDescent="0.25">
      <c r="Z473" s="1"/>
    </row>
    <row r="474" spans="26:26" x14ac:dyDescent="0.25">
      <c r="Z474" s="1"/>
    </row>
    <row r="475" spans="26:26" x14ac:dyDescent="0.25">
      <c r="Z475" s="1"/>
    </row>
    <row r="476" spans="26:26" x14ac:dyDescent="0.25">
      <c r="Z476" s="1"/>
    </row>
    <row r="477" spans="26:26" x14ac:dyDescent="0.25">
      <c r="Z477" s="1"/>
    </row>
    <row r="478" spans="26:26" x14ac:dyDescent="0.25">
      <c r="Z478" s="1"/>
    </row>
    <row r="479" spans="26:26" x14ac:dyDescent="0.25">
      <c r="Z479" s="1"/>
    </row>
    <row r="480" spans="26:26" x14ac:dyDescent="0.25">
      <c r="Z480" s="1"/>
    </row>
    <row r="481" spans="26:26" x14ac:dyDescent="0.25">
      <c r="Z481" s="1"/>
    </row>
    <row r="482" spans="26:26" x14ac:dyDescent="0.25">
      <c r="Z482" s="1"/>
    </row>
    <row r="483" spans="26:26" x14ac:dyDescent="0.25">
      <c r="Z483" s="1"/>
    </row>
    <row r="484" spans="26:26" x14ac:dyDescent="0.25">
      <c r="Z484" s="1"/>
    </row>
    <row r="485" spans="26:26" x14ac:dyDescent="0.25">
      <c r="Z485" s="1"/>
    </row>
    <row r="486" spans="26:26" x14ac:dyDescent="0.25">
      <c r="Z486" s="1"/>
    </row>
    <row r="487" spans="26:26" x14ac:dyDescent="0.25">
      <c r="Z487" s="1"/>
    </row>
    <row r="488" spans="26:26" x14ac:dyDescent="0.25">
      <c r="Z488" s="1"/>
    </row>
    <row r="489" spans="26:26" x14ac:dyDescent="0.25">
      <c r="Z489" s="1"/>
    </row>
    <row r="490" spans="26:26" x14ac:dyDescent="0.25">
      <c r="Z490" s="1"/>
    </row>
    <row r="491" spans="26:26" x14ac:dyDescent="0.25">
      <c r="Z491" s="1"/>
    </row>
    <row r="492" spans="26:26" x14ac:dyDescent="0.25">
      <c r="Z492" s="1"/>
    </row>
    <row r="493" spans="26:26" x14ac:dyDescent="0.25">
      <c r="Z493" s="1"/>
    </row>
    <row r="494" spans="26:26" x14ac:dyDescent="0.25">
      <c r="Z494" s="1"/>
    </row>
    <row r="495" spans="26:26" x14ac:dyDescent="0.25">
      <c r="Z495" s="1"/>
    </row>
    <row r="496" spans="26:26" x14ac:dyDescent="0.25">
      <c r="Z496" s="1"/>
    </row>
    <row r="497" spans="26:26" x14ac:dyDescent="0.25">
      <c r="Z497" s="1"/>
    </row>
    <row r="498" spans="26:26" x14ac:dyDescent="0.25">
      <c r="Z498" s="1"/>
    </row>
    <row r="499" spans="26:26" x14ac:dyDescent="0.25">
      <c r="Z499" s="1"/>
    </row>
    <row r="500" spans="26:26" x14ac:dyDescent="0.25">
      <c r="Z500" s="1"/>
    </row>
    <row r="501" spans="26:26" x14ac:dyDescent="0.25">
      <c r="Z501" s="1"/>
    </row>
    <row r="502" spans="26:26" x14ac:dyDescent="0.25">
      <c r="Z502" s="1"/>
    </row>
    <row r="503" spans="26:26" x14ac:dyDescent="0.25">
      <c r="Z503" s="1"/>
    </row>
    <row r="504" spans="26:26" x14ac:dyDescent="0.25">
      <c r="Z504" s="1"/>
    </row>
    <row r="505" spans="26:26" x14ac:dyDescent="0.25">
      <c r="Z505" s="1"/>
    </row>
    <row r="506" spans="26:26" x14ac:dyDescent="0.25">
      <c r="Z506" s="1"/>
    </row>
    <row r="507" spans="26:26" x14ac:dyDescent="0.25">
      <c r="Z507" s="1"/>
    </row>
    <row r="508" spans="26:26" x14ac:dyDescent="0.25">
      <c r="Z508" s="1"/>
    </row>
    <row r="509" spans="26:26" x14ac:dyDescent="0.25">
      <c r="Z509" s="1"/>
    </row>
    <row r="510" spans="26:26" x14ac:dyDescent="0.25">
      <c r="Z510" s="1"/>
    </row>
    <row r="511" spans="26:26" x14ac:dyDescent="0.25">
      <c r="Z511" s="1"/>
    </row>
    <row r="512" spans="26:26" x14ac:dyDescent="0.25">
      <c r="Z512" s="1"/>
    </row>
    <row r="513" spans="26:26" x14ac:dyDescent="0.25">
      <c r="Z513" s="1"/>
    </row>
    <row r="514" spans="26:26" x14ac:dyDescent="0.25">
      <c r="Z514" s="1"/>
    </row>
    <row r="515" spans="26:26" x14ac:dyDescent="0.25">
      <c r="Z515" s="1"/>
    </row>
    <row r="516" spans="26:26" x14ac:dyDescent="0.25">
      <c r="Z516" s="1"/>
    </row>
    <row r="517" spans="26:26" x14ac:dyDescent="0.25">
      <c r="Z517" s="1"/>
    </row>
    <row r="518" spans="26:26" x14ac:dyDescent="0.25">
      <c r="Z518" s="1"/>
    </row>
    <row r="519" spans="26:26" x14ac:dyDescent="0.25">
      <c r="Z519" s="1"/>
    </row>
    <row r="520" spans="26:26" x14ac:dyDescent="0.25">
      <c r="Z520" s="1"/>
    </row>
    <row r="521" spans="26:26" x14ac:dyDescent="0.25">
      <c r="Z521" s="1"/>
    </row>
    <row r="522" spans="26:26" x14ac:dyDescent="0.25">
      <c r="Z522" s="1"/>
    </row>
    <row r="523" spans="26:26" x14ac:dyDescent="0.25">
      <c r="Z523" s="1"/>
    </row>
    <row r="524" spans="26:26" x14ac:dyDescent="0.25">
      <c r="Z524" s="1"/>
    </row>
    <row r="525" spans="26:26" x14ac:dyDescent="0.25">
      <c r="Z525" s="1"/>
    </row>
    <row r="526" spans="26:26" x14ac:dyDescent="0.25">
      <c r="Z526" s="1"/>
    </row>
    <row r="527" spans="26:26" x14ac:dyDescent="0.25">
      <c r="Z527" s="1"/>
    </row>
    <row r="528" spans="26:26" x14ac:dyDescent="0.25">
      <c r="Z528" s="1"/>
    </row>
    <row r="529" spans="26:26" x14ac:dyDescent="0.25">
      <c r="Z529" s="1"/>
    </row>
    <row r="530" spans="26:26" x14ac:dyDescent="0.25">
      <c r="Z530" s="1"/>
    </row>
    <row r="531" spans="26:26" x14ac:dyDescent="0.25">
      <c r="Z531" s="1"/>
    </row>
    <row r="532" spans="26:26" x14ac:dyDescent="0.25">
      <c r="Z532" s="1"/>
    </row>
  </sheetData>
  <conditionalFormatting sqref="L1:L21 L30:L1048576">
    <cfRule type="colorScale" priority="5">
      <colorScale>
        <cfvo type="min"/>
        <cfvo type="max"/>
        <color theme="0"/>
        <color rgb="FFC361C5"/>
      </colorScale>
    </cfRule>
  </conditionalFormatting>
  <conditionalFormatting sqref="L2:L20">
    <cfRule type="colorScale" priority="2">
      <colorScale>
        <cfvo type="min"/>
        <cfvo type="max"/>
        <color theme="0"/>
        <color rgb="FFFFC000"/>
      </colorScale>
    </cfRule>
    <cfRule type="colorScale" priority="3">
      <colorScale>
        <cfvo type="min"/>
        <cfvo type="max"/>
        <color rgb="FFFFC000"/>
        <color theme="0"/>
      </colorScale>
    </cfRule>
  </conditionalFormatting>
  <conditionalFormatting sqref="M2:M20">
    <cfRule type="colorScale" priority="1">
      <colorScale>
        <cfvo type="min"/>
        <cfvo type="max"/>
        <color theme="0"/>
        <color rgb="FFFFC000"/>
      </colorScale>
    </cfRule>
  </conditionalFormatting>
  <conditionalFormatting sqref="M2:M21 M30:M440">
    <cfRule type="colorScale" priority="4">
      <colorScale>
        <cfvo type="min"/>
        <cfvo type="max"/>
        <color theme="0"/>
        <color rgb="FFC361C5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Kretkova Eva</dc:creator>
  <cp:lastModifiedBy>Kretkova Eva</cp:lastModifiedBy>
  <dcterms:created xsi:type="dcterms:W3CDTF">2024-04-08T08:34:12Z</dcterms:created>
  <dcterms:modified xsi:type="dcterms:W3CDTF">2024-04-08T09:28:56Z</dcterms:modified>
</cp:coreProperties>
</file>