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nbednarik/Desktop/upol/1.rocnik_NMgr/psychometerie_1/"/>
    </mc:Choice>
  </mc:AlternateContent>
  <xr:revisionPtr revIDLastSave="0" documentId="13_ncr:1_{C7E30BD7-9DF0-EB48-834D-C38ED9F70D38}" xr6:coauthVersionLast="47" xr6:coauthVersionMax="47" xr10:uidLastSave="{00000000-0000-0000-0000-000000000000}"/>
  <bookViews>
    <workbookView xWindow="0" yWindow="740" windowWidth="29400" windowHeight="16920" activeTab="2" xr2:uid="{D6A71E96-1D7F-1040-AB9F-6F50BD4DF23C}"/>
  </bookViews>
  <sheets>
    <sheet name="test0290_puvodni_data" sheetId="2" r:id="rId1"/>
    <sheet name="vyrazeni_respondenti" sheetId="4" r:id="rId2"/>
    <sheet name="vycistena_data_resp" sheetId="6" r:id="rId3"/>
    <sheet name="HS_ženy" sheetId="10" r:id="rId4"/>
    <sheet name="HS_muži" sheetId="11" r:id="rId5"/>
    <sheet name="stabilita_v_case" sheetId="7" r:id="rId6"/>
    <sheet name="histogram_pocet_pratel" sheetId="12" r:id="rId7"/>
  </sheets>
  <definedNames>
    <definedName name="_xlchart.v1.0" hidden="1">vycistena_data_resp!$C$2:$C$421</definedName>
    <definedName name="_xlchart.v1.1" hidden="1">vycistena_data_resp!$N$1</definedName>
    <definedName name="_xlchart.v1.2" hidden="1">vycistena_data_resp!$N$2:$N$421</definedName>
    <definedName name="_xlchart.v1.3" hidden="1">vycistena_data_resp!$F$2:$F$421</definedName>
    <definedName name="_xlchart.v1.4" hidden="1">vycistena_data_resp!$N$1</definedName>
    <definedName name="_xlchart.v1.5" hidden="1">vycistena_data_resp!$N$2:$N$421</definedName>
    <definedName name="_xlchart.v1.6" hidden="1">histogram_pocet_pratel!$A$1:$A$422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6" l="1"/>
  <c r="U3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" i="7"/>
  <c r="T123" i="6"/>
  <c r="T127" i="6"/>
  <c r="T124" i="6"/>
  <c r="T125" i="6"/>
  <c r="T126" i="6"/>
  <c r="S116" i="6"/>
  <c r="S110" i="6"/>
  <c r="S111" i="6" s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2" i="6"/>
  <c r="G2" i="6" s="1"/>
  <c r="E5" i="11"/>
  <c r="E10" i="11"/>
  <c r="E13" i="11"/>
  <c r="E18" i="11"/>
  <c r="E21" i="11"/>
  <c r="E26" i="11"/>
  <c r="E29" i="11"/>
  <c r="E34" i="11"/>
  <c r="E37" i="11"/>
  <c r="E42" i="11"/>
  <c r="E45" i="11"/>
  <c r="E50" i="11"/>
  <c r="E53" i="11"/>
  <c r="E58" i="11"/>
  <c r="E61" i="11"/>
  <c r="E66" i="11"/>
  <c r="E69" i="11"/>
  <c r="E74" i="11"/>
  <c r="E77" i="11"/>
  <c r="E82" i="11"/>
  <c r="E85" i="11"/>
  <c r="E90" i="11"/>
  <c r="E93" i="11"/>
  <c r="E4" i="10"/>
  <c r="E9" i="10"/>
  <c r="E12" i="10"/>
  <c r="E17" i="10"/>
  <c r="E20" i="10"/>
  <c r="E25" i="10"/>
  <c r="E28" i="10"/>
  <c r="E33" i="10"/>
  <c r="E36" i="10"/>
  <c r="E41" i="10"/>
  <c r="E44" i="10"/>
  <c r="E49" i="10"/>
  <c r="E52" i="10"/>
  <c r="E57" i="10"/>
  <c r="E60" i="10"/>
  <c r="E65" i="10"/>
  <c r="E68" i="10"/>
  <c r="E73" i="10"/>
  <c r="E76" i="10"/>
  <c r="E81" i="10"/>
  <c r="E84" i="10"/>
  <c r="E89" i="10"/>
  <c r="E92" i="10"/>
  <c r="E97" i="10"/>
  <c r="E100" i="10"/>
  <c r="E105" i="10"/>
  <c r="E108" i="10"/>
  <c r="E113" i="10"/>
  <c r="E116" i="10"/>
  <c r="E121" i="10"/>
  <c r="E124" i="10"/>
  <c r="E129" i="10"/>
  <c r="E132" i="10"/>
  <c r="E137" i="10"/>
  <c r="E140" i="10"/>
  <c r="E145" i="10"/>
  <c r="E148" i="10"/>
  <c r="E153" i="10"/>
  <c r="E156" i="10"/>
  <c r="E161" i="10"/>
  <c r="E164" i="10"/>
  <c r="E169" i="10"/>
  <c r="E172" i="10"/>
  <c r="E177" i="10"/>
  <c r="E180" i="10"/>
  <c r="E185" i="10"/>
  <c r="E188" i="10"/>
  <c r="E193" i="10"/>
  <c r="E196" i="10"/>
  <c r="E201" i="10"/>
  <c r="E204" i="10"/>
  <c r="E209" i="10"/>
  <c r="E212" i="10"/>
  <c r="E217" i="10"/>
  <c r="E220" i="10"/>
  <c r="E225" i="10"/>
  <c r="E228" i="10"/>
  <c r="E233" i="10"/>
  <c r="E236" i="10"/>
  <c r="E241" i="10"/>
  <c r="E244" i="10"/>
  <c r="E249" i="10"/>
  <c r="E252" i="10"/>
  <c r="E257" i="10"/>
  <c r="E260" i="10"/>
  <c r="E265" i="10"/>
  <c r="E268" i="10"/>
  <c r="E273" i="10"/>
  <c r="E276" i="10"/>
  <c r="E281" i="10"/>
  <c r="E284" i="10"/>
  <c r="E289" i="10"/>
  <c r="E292" i="10"/>
  <c r="E297" i="10"/>
  <c r="E300" i="10"/>
  <c r="E305" i="10"/>
  <c r="E308" i="10"/>
  <c r="E313" i="10"/>
  <c r="E316" i="10"/>
  <c r="E321" i="10"/>
  <c r="E324" i="10"/>
  <c r="E2" i="6"/>
  <c r="F2" i="6" s="1"/>
  <c r="T62" i="6"/>
  <c r="T63" i="6"/>
  <c r="T64" i="6"/>
  <c r="T65" i="6"/>
  <c r="T66" i="6"/>
  <c r="T67" i="6"/>
  <c r="T68" i="6"/>
  <c r="T61" i="6"/>
  <c r="L98" i="11"/>
  <c r="D98" i="11"/>
  <c r="E98" i="11" s="1"/>
  <c r="L97" i="11"/>
  <c r="D97" i="11"/>
  <c r="E97" i="11" s="1"/>
  <c r="L96" i="11"/>
  <c r="D96" i="11"/>
  <c r="E96" i="11" s="1"/>
  <c r="L95" i="11"/>
  <c r="D95" i="11"/>
  <c r="E95" i="11" s="1"/>
  <c r="L94" i="11"/>
  <c r="D94" i="11"/>
  <c r="E94" i="11" s="1"/>
  <c r="L93" i="11"/>
  <c r="D93" i="11"/>
  <c r="L92" i="11"/>
  <c r="D92" i="11"/>
  <c r="E92" i="11" s="1"/>
  <c r="L91" i="11"/>
  <c r="D91" i="11"/>
  <c r="E91" i="11" s="1"/>
  <c r="L90" i="11"/>
  <c r="D90" i="11"/>
  <c r="L89" i="11"/>
  <c r="D89" i="11"/>
  <c r="E89" i="11" s="1"/>
  <c r="L88" i="11"/>
  <c r="D88" i="11"/>
  <c r="E88" i="11" s="1"/>
  <c r="L87" i="11"/>
  <c r="D87" i="11"/>
  <c r="E87" i="11" s="1"/>
  <c r="L86" i="11"/>
  <c r="D86" i="11"/>
  <c r="E86" i="11" s="1"/>
  <c r="L85" i="11"/>
  <c r="D85" i="11"/>
  <c r="L84" i="11"/>
  <c r="D84" i="11"/>
  <c r="E84" i="11" s="1"/>
  <c r="L83" i="11"/>
  <c r="D83" i="11"/>
  <c r="E83" i="11" s="1"/>
  <c r="L82" i="11"/>
  <c r="D82" i="11"/>
  <c r="L81" i="11"/>
  <c r="D81" i="11"/>
  <c r="E81" i="11" s="1"/>
  <c r="L80" i="11"/>
  <c r="D80" i="11"/>
  <c r="E80" i="11" s="1"/>
  <c r="L79" i="11"/>
  <c r="D79" i="11"/>
  <c r="E79" i="11" s="1"/>
  <c r="L78" i="11"/>
  <c r="D78" i="11"/>
  <c r="E78" i="11" s="1"/>
  <c r="L77" i="11"/>
  <c r="D77" i="11"/>
  <c r="L76" i="11"/>
  <c r="D76" i="11"/>
  <c r="E76" i="11" s="1"/>
  <c r="L75" i="11"/>
  <c r="D75" i="11"/>
  <c r="E75" i="11" s="1"/>
  <c r="L74" i="11"/>
  <c r="D74" i="11"/>
  <c r="L73" i="11"/>
  <c r="D73" i="11"/>
  <c r="E73" i="11" s="1"/>
  <c r="L72" i="11"/>
  <c r="D72" i="11"/>
  <c r="E72" i="11" s="1"/>
  <c r="L71" i="11"/>
  <c r="D71" i="11"/>
  <c r="E71" i="11" s="1"/>
  <c r="L70" i="11"/>
  <c r="D70" i="11"/>
  <c r="E70" i="11" s="1"/>
  <c r="L69" i="11"/>
  <c r="D69" i="11"/>
  <c r="L68" i="11"/>
  <c r="D68" i="11"/>
  <c r="E68" i="11" s="1"/>
  <c r="L67" i="11"/>
  <c r="D67" i="11"/>
  <c r="E67" i="11" s="1"/>
  <c r="L66" i="11"/>
  <c r="D66" i="11"/>
  <c r="L65" i="11"/>
  <c r="D65" i="11"/>
  <c r="E65" i="11" s="1"/>
  <c r="L64" i="11"/>
  <c r="D64" i="11"/>
  <c r="E64" i="11" s="1"/>
  <c r="L63" i="11"/>
  <c r="D63" i="11"/>
  <c r="E63" i="11" s="1"/>
  <c r="L62" i="11"/>
  <c r="D62" i="11"/>
  <c r="E62" i="11" s="1"/>
  <c r="L61" i="11"/>
  <c r="D61" i="11"/>
  <c r="L60" i="11"/>
  <c r="D60" i="11"/>
  <c r="E60" i="11" s="1"/>
  <c r="L59" i="11"/>
  <c r="D59" i="11"/>
  <c r="E59" i="11" s="1"/>
  <c r="L58" i="11"/>
  <c r="D58" i="11"/>
  <c r="L57" i="11"/>
  <c r="D57" i="11"/>
  <c r="E57" i="11" s="1"/>
  <c r="L56" i="11"/>
  <c r="D56" i="11"/>
  <c r="E56" i="11" s="1"/>
  <c r="L55" i="11"/>
  <c r="D55" i="11"/>
  <c r="E55" i="11" s="1"/>
  <c r="L54" i="11"/>
  <c r="D54" i="11"/>
  <c r="E54" i="11" s="1"/>
  <c r="L53" i="11"/>
  <c r="D53" i="11"/>
  <c r="L52" i="11"/>
  <c r="D52" i="11"/>
  <c r="E52" i="11" s="1"/>
  <c r="L51" i="11"/>
  <c r="D51" i="11"/>
  <c r="E51" i="11" s="1"/>
  <c r="L50" i="11"/>
  <c r="D50" i="11"/>
  <c r="L49" i="11"/>
  <c r="D49" i="11"/>
  <c r="E49" i="11" s="1"/>
  <c r="L48" i="11"/>
  <c r="D48" i="11"/>
  <c r="E48" i="11" s="1"/>
  <c r="L47" i="11"/>
  <c r="D47" i="11"/>
  <c r="E47" i="11" s="1"/>
  <c r="L46" i="11"/>
  <c r="D46" i="11"/>
  <c r="E46" i="11" s="1"/>
  <c r="L45" i="11"/>
  <c r="D45" i="11"/>
  <c r="L44" i="11"/>
  <c r="D44" i="11"/>
  <c r="E44" i="11" s="1"/>
  <c r="L43" i="11"/>
  <c r="D43" i="11"/>
  <c r="E43" i="11" s="1"/>
  <c r="L42" i="11"/>
  <c r="D42" i="11"/>
  <c r="L41" i="11"/>
  <c r="D41" i="11"/>
  <c r="E41" i="11" s="1"/>
  <c r="L40" i="11"/>
  <c r="D40" i="11"/>
  <c r="E40" i="11" s="1"/>
  <c r="L39" i="11"/>
  <c r="D39" i="11"/>
  <c r="E39" i="11" s="1"/>
  <c r="L38" i="11"/>
  <c r="D38" i="11"/>
  <c r="E38" i="11" s="1"/>
  <c r="L37" i="11"/>
  <c r="D37" i="11"/>
  <c r="L36" i="11"/>
  <c r="D36" i="11"/>
  <c r="E36" i="11" s="1"/>
  <c r="L35" i="11"/>
  <c r="D35" i="11"/>
  <c r="E35" i="11" s="1"/>
  <c r="L34" i="11"/>
  <c r="D34" i="11"/>
  <c r="L33" i="11"/>
  <c r="D33" i="11"/>
  <c r="E33" i="11" s="1"/>
  <c r="L32" i="11"/>
  <c r="D32" i="11"/>
  <c r="E32" i="11" s="1"/>
  <c r="L31" i="11"/>
  <c r="D31" i="11"/>
  <c r="E31" i="11" s="1"/>
  <c r="L30" i="11"/>
  <c r="D30" i="11"/>
  <c r="E30" i="11" s="1"/>
  <c r="L29" i="11"/>
  <c r="D29" i="11"/>
  <c r="L28" i="11"/>
  <c r="D28" i="11"/>
  <c r="E28" i="11" s="1"/>
  <c r="L27" i="11"/>
  <c r="D27" i="11"/>
  <c r="E27" i="11" s="1"/>
  <c r="L26" i="11"/>
  <c r="D26" i="11"/>
  <c r="L25" i="11"/>
  <c r="D25" i="11"/>
  <c r="E25" i="11" s="1"/>
  <c r="L24" i="11"/>
  <c r="D24" i="11"/>
  <c r="E24" i="11" s="1"/>
  <c r="L23" i="11"/>
  <c r="D23" i="11"/>
  <c r="E23" i="11" s="1"/>
  <c r="L22" i="11"/>
  <c r="D22" i="11"/>
  <c r="E22" i="11" s="1"/>
  <c r="L21" i="11"/>
  <c r="D21" i="11"/>
  <c r="L20" i="11"/>
  <c r="D20" i="11"/>
  <c r="E20" i="11" s="1"/>
  <c r="L19" i="11"/>
  <c r="D19" i="11"/>
  <c r="E19" i="11" s="1"/>
  <c r="L18" i="11"/>
  <c r="D18" i="11"/>
  <c r="L17" i="11"/>
  <c r="D17" i="11"/>
  <c r="E17" i="11" s="1"/>
  <c r="L16" i="11"/>
  <c r="D16" i="11"/>
  <c r="E16" i="11" s="1"/>
  <c r="L15" i="11"/>
  <c r="D15" i="11"/>
  <c r="E15" i="11" s="1"/>
  <c r="L14" i="11"/>
  <c r="D14" i="11"/>
  <c r="E14" i="11" s="1"/>
  <c r="L13" i="11"/>
  <c r="D13" i="11"/>
  <c r="L12" i="11"/>
  <c r="D12" i="11"/>
  <c r="E12" i="11" s="1"/>
  <c r="L11" i="11"/>
  <c r="D11" i="11"/>
  <c r="E11" i="11" s="1"/>
  <c r="L10" i="11"/>
  <c r="D10" i="11"/>
  <c r="L9" i="11"/>
  <c r="D9" i="11"/>
  <c r="E9" i="11" s="1"/>
  <c r="L8" i="11"/>
  <c r="D8" i="11"/>
  <c r="E8" i="11" s="1"/>
  <c r="L7" i="11"/>
  <c r="D7" i="11"/>
  <c r="E7" i="11" s="1"/>
  <c r="L6" i="11"/>
  <c r="D6" i="11"/>
  <c r="E6" i="11" s="1"/>
  <c r="L5" i="11"/>
  <c r="D5" i="11"/>
  <c r="L4" i="11"/>
  <c r="D4" i="11"/>
  <c r="E4" i="11" s="1"/>
  <c r="L3" i="11"/>
  <c r="D3" i="11"/>
  <c r="E3" i="11" s="1"/>
  <c r="L2" i="11"/>
  <c r="D2" i="11"/>
  <c r="E2" i="11" s="1"/>
  <c r="L324" i="10"/>
  <c r="D324" i="10"/>
  <c r="L323" i="10"/>
  <c r="D323" i="10"/>
  <c r="E323" i="10" s="1"/>
  <c r="L322" i="10"/>
  <c r="D322" i="10"/>
  <c r="E322" i="10" s="1"/>
  <c r="L321" i="10"/>
  <c r="D321" i="10"/>
  <c r="L320" i="10"/>
  <c r="D320" i="10"/>
  <c r="E320" i="10" s="1"/>
  <c r="L319" i="10"/>
  <c r="D319" i="10"/>
  <c r="E319" i="10" s="1"/>
  <c r="L318" i="10"/>
  <c r="D318" i="10"/>
  <c r="E318" i="10" s="1"/>
  <c r="L317" i="10"/>
  <c r="D317" i="10"/>
  <c r="E317" i="10" s="1"/>
  <c r="L316" i="10"/>
  <c r="D316" i="10"/>
  <c r="L315" i="10"/>
  <c r="D315" i="10"/>
  <c r="E315" i="10" s="1"/>
  <c r="L314" i="10"/>
  <c r="D314" i="10"/>
  <c r="E314" i="10" s="1"/>
  <c r="L313" i="10"/>
  <c r="D313" i="10"/>
  <c r="L312" i="10"/>
  <c r="D312" i="10"/>
  <c r="E312" i="10" s="1"/>
  <c r="L311" i="10"/>
  <c r="D311" i="10"/>
  <c r="E311" i="10" s="1"/>
  <c r="L310" i="10"/>
  <c r="D310" i="10"/>
  <c r="E310" i="10" s="1"/>
  <c r="L309" i="10"/>
  <c r="D309" i="10"/>
  <c r="E309" i="10" s="1"/>
  <c r="L308" i="10"/>
  <c r="D308" i="10"/>
  <c r="L307" i="10"/>
  <c r="D307" i="10"/>
  <c r="E307" i="10" s="1"/>
  <c r="L306" i="10"/>
  <c r="D306" i="10"/>
  <c r="E306" i="10" s="1"/>
  <c r="L305" i="10"/>
  <c r="D305" i="10"/>
  <c r="L304" i="10"/>
  <c r="D304" i="10"/>
  <c r="E304" i="10" s="1"/>
  <c r="L303" i="10"/>
  <c r="D303" i="10"/>
  <c r="E303" i="10" s="1"/>
  <c r="L302" i="10"/>
  <c r="D302" i="10"/>
  <c r="E302" i="10" s="1"/>
  <c r="L301" i="10"/>
  <c r="D301" i="10"/>
  <c r="E301" i="10" s="1"/>
  <c r="L300" i="10"/>
  <c r="D300" i="10"/>
  <c r="L299" i="10"/>
  <c r="D299" i="10"/>
  <c r="E299" i="10" s="1"/>
  <c r="L298" i="10"/>
  <c r="D298" i="10"/>
  <c r="E298" i="10" s="1"/>
  <c r="L297" i="10"/>
  <c r="D297" i="10"/>
  <c r="L296" i="10"/>
  <c r="D296" i="10"/>
  <c r="E296" i="10" s="1"/>
  <c r="L295" i="10"/>
  <c r="D295" i="10"/>
  <c r="E295" i="10" s="1"/>
  <c r="L294" i="10"/>
  <c r="D294" i="10"/>
  <c r="E294" i="10" s="1"/>
  <c r="L293" i="10"/>
  <c r="D293" i="10"/>
  <c r="E293" i="10" s="1"/>
  <c r="L292" i="10"/>
  <c r="D292" i="10"/>
  <c r="L291" i="10"/>
  <c r="D291" i="10"/>
  <c r="E291" i="10" s="1"/>
  <c r="L290" i="10"/>
  <c r="D290" i="10"/>
  <c r="E290" i="10" s="1"/>
  <c r="L289" i="10"/>
  <c r="D289" i="10"/>
  <c r="L288" i="10"/>
  <c r="D288" i="10"/>
  <c r="E288" i="10" s="1"/>
  <c r="L287" i="10"/>
  <c r="D287" i="10"/>
  <c r="E287" i="10" s="1"/>
  <c r="L286" i="10"/>
  <c r="D286" i="10"/>
  <c r="E286" i="10" s="1"/>
  <c r="L285" i="10"/>
  <c r="D285" i="10"/>
  <c r="E285" i="10" s="1"/>
  <c r="L284" i="10"/>
  <c r="D284" i="10"/>
  <c r="L283" i="10"/>
  <c r="D283" i="10"/>
  <c r="E283" i="10" s="1"/>
  <c r="L282" i="10"/>
  <c r="D282" i="10"/>
  <c r="E282" i="10" s="1"/>
  <c r="L281" i="10"/>
  <c r="D281" i="10"/>
  <c r="L280" i="10"/>
  <c r="D280" i="10"/>
  <c r="E280" i="10" s="1"/>
  <c r="L279" i="10"/>
  <c r="D279" i="10"/>
  <c r="E279" i="10" s="1"/>
  <c r="L278" i="10"/>
  <c r="D278" i="10"/>
  <c r="E278" i="10" s="1"/>
  <c r="L277" i="10"/>
  <c r="D277" i="10"/>
  <c r="E277" i="10" s="1"/>
  <c r="L276" i="10"/>
  <c r="D276" i="10"/>
  <c r="L275" i="10"/>
  <c r="D275" i="10"/>
  <c r="E275" i="10" s="1"/>
  <c r="L274" i="10"/>
  <c r="D274" i="10"/>
  <c r="E274" i="10" s="1"/>
  <c r="L273" i="10"/>
  <c r="D273" i="10"/>
  <c r="L272" i="10"/>
  <c r="D272" i="10"/>
  <c r="E272" i="10" s="1"/>
  <c r="L271" i="10"/>
  <c r="D271" i="10"/>
  <c r="E271" i="10" s="1"/>
  <c r="L270" i="10"/>
  <c r="D270" i="10"/>
  <c r="E270" i="10" s="1"/>
  <c r="L269" i="10"/>
  <c r="D269" i="10"/>
  <c r="E269" i="10" s="1"/>
  <c r="L268" i="10"/>
  <c r="D268" i="10"/>
  <c r="L267" i="10"/>
  <c r="D267" i="10"/>
  <c r="E267" i="10" s="1"/>
  <c r="L266" i="10"/>
  <c r="D266" i="10"/>
  <c r="E266" i="10" s="1"/>
  <c r="L265" i="10"/>
  <c r="D265" i="10"/>
  <c r="L264" i="10"/>
  <c r="D264" i="10"/>
  <c r="E264" i="10" s="1"/>
  <c r="L263" i="10"/>
  <c r="D263" i="10"/>
  <c r="E263" i="10" s="1"/>
  <c r="L262" i="10"/>
  <c r="D262" i="10"/>
  <c r="E262" i="10" s="1"/>
  <c r="L261" i="10"/>
  <c r="D261" i="10"/>
  <c r="E261" i="10" s="1"/>
  <c r="L260" i="10"/>
  <c r="D260" i="10"/>
  <c r="L259" i="10"/>
  <c r="D259" i="10"/>
  <c r="E259" i="10" s="1"/>
  <c r="L258" i="10"/>
  <c r="D258" i="10"/>
  <c r="E258" i="10" s="1"/>
  <c r="L257" i="10"/>
  <c r="D257" i="10"/>
  <c r="L256" i="10"/>
  <c r="D256" i="10"/>
  <c r="E256" i="10" s="1"/>
  <c r="L255" i="10"/>
  <c r="D255" i="10"/>
  <c r="E255" i="10" s="1"/>
  <c r="L254" i="10"/>
  <c r="D254" i="10"/>
  <c r="E254" i="10" s="1"/>
  <c r="L253" i="10"/>
  <c r="D253" i="10"/>
  <c r="E253" i="10" s="1"/>
  <c r="L252" i="10"/>
  <c r="D252" i="10"/>
  <c r="L251" i="10"/>
  <c r="D251" i="10"/>
  <c r="E251" i="10" s="1"/>
  <c r="L250" i="10"/>
  <c r="D250" i="10"/>
  <c r="E250" i="10" s="1"/>
  <c r="L249" i="10"/>
  <c r="D249" i="10"/>
  <c r="L248" i="10"/>
  <c r="D248" i="10"/>
  <c r="E248" i="10" s="1"/>
  <c r="L247" i="10"/>
  <c r="D247" i="10"/>
  <c r="E247" i="10" s="1"/>
  <c r="L246" i="10"/>
  <c r="D246" i="10"/>
  <c r="E246" i="10" s="1"/>
  <c r="L245" i="10"/>
  <c r="D245" i="10"/>
  <c r="E245" i="10" s="1"/>
  <c r="L244" i="10"/>
  <c r="D244" i="10"/>
  <c r="L243" i="10"/>
  <c r="D243" i="10"/>
  <c r="E243" i="10" s="1"/>
  <c r="L242" i="10"/>
  <c r="D242" i="10"/>
  <c r="E242" i="10" s="1"/>
  <c r="L241" i="10"/>
  <c r="D241" i="10"/>
  <c r="L240" i="10"/>
  <c r="D240" i="10"/>
  <c r="E240" i="10" s="1"/>
  <c r="L239" i="10"/>
  <c r="D239" i="10"/>
  <c r="E239" i="10" s="1"/>
  <c r="L238" i="10"/>
  <c r="D238" i="10"/>
  <c r="E238" i="10" s="1"/>
  <c r="L237" i="10"/>
  <c r="D237" i="10"/>
  <c r="E237" i="10" s="1"/>
  <c r="L236" i="10"/>
  <c r="D236" i="10"/>
  <c r="L235" i="10"/>
  <c r="D235" i="10"/>
  <c r="E235" i="10" s="1"/>
  <c r="L234" i="10"/>
  <c r="D234" i="10"/>
  <c r="E234" i="10" s="1"/>
  <c r="L233" i="10"/>
  <c r="D233" i="10"/>
  <c r="L232" i="10"/>
  <c r="D232" i="10"/>
  <c r="E232" i="10" s="1"/>
  <c r="L231" i="10"/>
  <c r="D231" i="10"/>
  <c r="E231" i="10" s="1"/>
  <c r="L230" i="10"/>
  <c r="D230" i="10"/>
  <c r="E230" i="10" s="1"/>
  <c r="L229" i="10"/>
  <c r="D229" i="10"/>
  <c r="E229" i="10" s="1"/>
  <c r="L228" i="10"/>
  <c r="D228" i="10"/>
  <c r="L227" i="10"/>
  <c r="D227" i="10"/>
  <c r="E227" i="10" s="1"/>
  <c r="L226" i="10"/>
  <c r="D226" i="10"/>
  <c r="E226" i="10" s="1"/>
  <c r="L225" i="10"/>
  <c r="D225" i="10"/>
  <c r="L224" i="10"/>
  <c r="D224" i="10"/>
  <c r="E224" i="10" s="1"/>
  <c r="L223" i="10"/>
  <c r="D223" i="10"/>
  <c r="E223" i="10" s="1"/>
  <c r="L222" i="10"/>
  <c r="D222" i="10"/>
  <c r="E222" i="10" s="1"/>
  <c r="L221" i="10"/>
  <c r="D221" i="10"/>
  <c r="E221" i="10" s="1"/>
  <c r="L220" i="10"/>
  <c r="D220" i="10"/>
  <c r="L219" i="10"/>
  <c r="D219" i="10"/>
  <c r="E219" i="10" s="1"/>
  <c r="L218" i="10"/>
  <c r="D218" i="10"/>
  <c r="E218" i="10" s="1"/>
  <c r="L217" i="10"/>
  <c r="D217" i="10"/>
  <c r="L216" i="10"/>
  <c r="D216" i="10"/>
  <c r="E216" i="10" s="1"/>
  <c r="L215" i="10"/>
  <c r="D215" i="10"/>
  <c r="E215" i="10" s="1"/>
  <c r="L214" i="10"/>
  <c r="D214" i="10"/>
  <c r="E214" i="10" s="1"/>
  <c r="L213" i="10"/>
  <c r="D213" i="10"/>
  <c r="E213" i="10" s="1"/>
  <c r="L212" i="10"/>
  <c r="D212" i="10"/>
  <c r="L211" i="10"/>
  <c r="D211" i="10"/>
  <c r="E211" i="10" s="1"/>
  <c r="L210" i="10"/>
  <c r="D210" i="10"/>
  <c r="E210" i="10" s="1"/>
  <c r="L209" i="10"/>
  <c r="D209" i="10"/>
  <c r="L208" i="10"/>
  <c r="D208" i="10"/>
  <c r="E208" i="10" s="1"/>
  <c r="L207" i="10"/>
  <c r="D207" i="10"/>
  <c r="E207" i="10" s="1"/>
  <c r="L206" i="10"/>
  <c r="D206" i="10"/>
  <c r="E206" i="10" s="1"/>
  <c r="L205" i="10"/>
  <c r="D205" i="10"/>
  <c r="E205" i="10" s="1"/>
  <c r="L204" i="10"/>
  <c r="D204" i="10"/>
  <c r="L203" i="10"/>
  <c r="D203" i="10"/>
  <c r="E203" i="10" s="1"/>
  <c r="L202" i="10"/>
  <c r="D202" i="10"/>
  <c r="E202" i="10" s="1"/>
  <c r="L201" i="10"/>
  <c r="D201" i="10"/>
  <c r="L200" i="10"/>
  <c r="D200" i="10"/>
  <c r="E200" i="10" s="1"/>
  <c r="L199" i="10"/>
  <c r="D199" i="10"/>
  <c r="E199" i="10" s="1"/>
  <c r="L198" i="10"/>
  <c r="D198" i="10"/>
  <c r="E198" i="10" s="1"/>
  <c r="L197" i="10"/>
  <c r="D197" i="10"/>
  <c r="E197" i="10" s="1"/>
  <c r="L196" i="10"/>
  <c r="D196" i="10"/>
  <c r="L195" i="10"/>
  <c r="D195" i="10"/>
  <c r="E195" i="10" s="1"/>
  <c r="L194" i="10"/>
  <c r="D194" i="10"/>
  <c r="E194" i="10" s="1"/>
  <c r="L193" i="10"/>
  <c r="D193" i="10"/>
  <c r="L192" i="10"/>
  <c r="D192" i="10"/>
  <c r="E192" i="10" s="1"/>
  <c r="L191" i="10"/>
  <c r="D191" i="10"/>
  <c r="E191" i="10" s="1"/>
  <c r="L190" i="10"/>
  <c r="D190" i="10"/>
  <c r="E190" i="10" s="1"/>
  <c r="L189" i="10"/>
  <c r="D189" i="10"/>
  <c r="E189" i="10" s="1"/>
  <c r="L188" i="10"/>
  <c r="D188" i="10"/>
  <c r="L187" i="10"/>
  <c r="D187" i="10"/>
  <c r="E187" i="10" s="1"/>
  <c r="L186" i="10"/>
  <c r="D186" i="10"/>
  <c r="E186" i="10" s="1"/>
  <c r="L185" i="10"/>
  <c r="D185" i="10"/>
  <c r="L184" i="10"/>
  <c r="D184" i="10"/>
  <c r="E184" i="10" s="1"/>
  <c r="L183" i="10"/>
  <c r="D183" i="10"/>
  <c r="E183" i="10" s="1"/>
  <c r="L182" i="10"/>
  <c r="D182" i="10"/>
  <c r="E182" i="10" s="1"/>
  <c r="L181" i="10"/>
  <c r="D181" i="10"/>
  <c r="E181" i="10" s="1"/>
  <c r="L180" i="10"/>
  <c r="D180" i="10"/>
  <c r="L179" i="10"/>
  <c r="D179" i="10"/>
  <c r="E179" i="10" s="1"/>
  <c r="L178" i="10"/>
  <c r="D178" i="10"/>
  <c r="E178" i="10" s="1"/>
  <c r="L177" i="10"/>
  <c r="D177" i="10"/>
  <c r="L176" i="10"/>
  <c r="D176" i="10"/>
  <c r="E176" i="10" s="1"/>
  <c r="L175" i="10"/>
  <c r="D175" i="10"/>
  <c r="E175" i="10" s="1"/>
  <c r="L174" i="10"/>
  <c r="D174" i="10"/>
  <c r="E174" i="10" s="1"/>
  <c r="L173" i="10"/>
  <c r="D173" i="10"/>
  <c r="E173" i="10" s="1"/>
  <c r="L172" i="10"/>
  <c r="D172" i="10"/>
  <c r="L171" i="10"/>
  <c r="D171" i="10"/>
  <c r="E171" i="10" s="1"/>
  <c r="L170" i="10"/>
  <c r="D170" i="10"/>
  <c r="E170" i="10" s="1"/>
  <c r="L169" i="10"/>
  <c r="D169" i="10"/>
  <c r="L168" i="10"/>
  <c r="D168" i="10"/>
  <c r="E168" i="10" s="1"/>
  <c r="L167" i="10"/>
  <c r="D167" i="10"/>
  <c r="E167" i="10" s="1"/>
  <c r="L166" i="10"/>
  <c r="D166" i="10"/>
  <c r="E166" i="10" s="1"/>
  <c r="L165" i="10"/>
  <c r="D165" i="10"/>
  <c r="E165" i="10" s="1"/>
  <c r="L164" i="10"/>
  <c r="D164" i="10"/>
  <c r="L163" i="10"/>
  <c r="D163" i="10"/>
  <c r="E163" i="10" s="1"/>
  <c r="L162" i="10"/>
  <c r="D162" i="10"/>
  <c r="E162" i="10" s="1"/>
  <c r="L161" i="10"/>
  <c r="D161" i="10"/>
  <c r="L160" i="10"/>
  <c r="D160" i="10"/>
  <c r="E160" i="10" s="1"/>
  <c r="L159" i="10"/>
  <c r="D159" i="10"/>
  <c r="E159" i="10" s="1"/>
  <c r="L158" i="10"/>
  <c r="D158" i="10"/>
  <c r="E158" i="10" s="1"/>
  <c r="L157" i="10"/>
  <c r="D157" i="10"/>
  <c r="E157" i="10" s="1"/>
  <c r="L156" i="10"/>
  <c r="D156" i="10"/>
  <c r="L155" i="10"/>
  <c r="D155" i="10"/>
  <c r="E155" i="10" s="1"/>
  <c r="L154" i="10"/>
  <c r="D154" i="10"/>
  <c r="E154" i="10" s="1"/>
  <c r="L153" i="10"/>
  <c r="D153" i="10"/>
  <c r="L152" i="10"/>
  <c r="D152" i="10"/>
  <c r="E152" i="10" s="1"/>
  <c r="L151" i="10"/>
  <c r="D151" i="10"/>
  <c r="E151" i="10" s="1"/>
  <c r="L150" i="10"/>
  <c r="D150" i="10"/>
  <c r="E150" i="10" s="1"/>
  <c r="L149" i="10"/>
  <c r="D149" i="10"/>
  <c r="E149" i="10" s="1"/>
  <c r="L148" i="10"/>
  <c r="D148" i="10"/>
  <c r="L147" i="10"/>
  <c r="D147" i="10"/>
  <c r="E147" i="10" s="1"/>
  <c r="L146" i="10"/>
  <c r="D146" i="10"/>
  <c r="E146" i="10" s="1"/>
  <c r="L145" i="10"/>
  <c r="D145" i="10"/>
  <c r="L144" i="10"/>
  <c r="D144" i="10"/>
  <c r="E144" i="10" s="1"/>
  <c r="L143" i="10"/>
  <c r="D143" i="10"/>
  <c r="E143" i="10" s="1"/>
  <c r="L142" i="10"/>
  <c r="D142" i="10"/>
  <c r="E142" i="10" s="1"/>
  <c r="L141" i="10"/>
  <c r="D141" i="10"/>
  <c r="E141" i="10" s="1"/>
  <c r="L140" i="10"/>
  <c r="D140" i="10"/>
  <c r="L139" i="10"/>
  <c r="D139" i="10"/>
  <c r="E139" i="10" s="1"/>
  <c r="L138" i="10"/>
  <c r="D138" i="10"/>
  <c r="E138" i="10" s="1"/>
  <c r="L137" i="10"/>
  <c r="D137" i="10"/>
  <c r="L136" i="10"/>
  <c r="D136" i="10"/>
  <c r="E136" i="10" s="1"/>
  <c r="L135" i="10"/>
  <c r="D135" i="10"/>
  <c r="E135" i="10" s="1"/>
  <c r="L134" i="10"/>
  <c r="D134" i="10"/>
  <c r="E134" i="10" s="1"/>
  <c r="L133" i="10"/>
  <c r="D133" i="10"/>
  <c r="E133" i="10" s="1"/>
  <c r="L132" i="10"/>
  <c r="D132" i="10"/>
  <c r="L131" i="10"/>
  <c r="D131" i="10"/>
  <c r="E131" i="10" s="1"/>
  <c r="L130" i="10"/>
  <c r="D130" i="10"/>
  <c r="E130" i="10" s="1"/>
  <c r="L129" i="10"/>
  <c r="D129" i="10"/>
  <c r="L128" i="10"/>
  <c r="D128" i="10"/>
  <c r="E128" i="10" s="1"/>
  <c r="L127" i="10"/>
  <c r="D127" i="10"/>
  <c r="E127" i="10" s="1"/>
  <c r="L126" i="10"/>
  <c r="D126" i="10"/>
  <c r="E126" i="10" s="1"/>
  <c r="L125" i="10"/>
  <c r="D125" i="10"/>
  <c r="E125" i="10" s="1"/>
  <c r="L124" i="10"/>
  <c r="D124" i="10"/>
  <c r="L123" i="10"/>
  <c r="D123" i="10"/>
  <c r="E123" i="10" s="1"/>
  <c r="L122" i="10"/>
  <c r="D122" i="10"/>
  <c r="E122" i="10" s="1"/>
  <c r="L121" i="10"/>
  <c r="D121" i="10"/>
  <c r="L120" i="10"/>
  <c r="D120" i="10"/>
  <c r="E120" i="10" s="1"/>
  <c r="L119" i="10"/>
  <c r="D119" i="10"/>
  <c r="E119" i="10" s="1"/>
  <c r="L118" i="10"/>
  <c r="D118" i="10"/>
  <c r="E118" i="10" s="1"/>
  <c r="L117" i="10"/>
  <c r="D117" i="10"/>
  <c r="E117" i="10" s="1"/>
  <c r="L116" i="10"/>
  <c r="D116" i="10"/>
  <c r="L115" i="10"/>
  <c r="D115" i="10"/>
  <c r="E115" i="10" s="1"/>
  <c r="L114" i="10"/>
  <c r="D114" i="10"/>
  <c r="E114" i="10" s="1"/>
  <c r="L113" i="10"/>
  <c r="D113" i="10"/>
  <c r="L112" i="10"/>
  <c r="D112" i="10"/>
  <c r="E112" i="10" s="1"/>
  <c r="L111" i="10"/>
  <c r="D111" i="10"/>
  <c r="E111" i="10" s="1"/>
  <c r="L110" i="10"/>
  <c r="D110" i="10"/>
  <c r="E110" i="10" s="1"/>
  <c r="L109" i="10"/>
  <c r="D109" i="10"/>
  <c r="E109" i="10" s="1"/>
  <c r="L108" i="10"/>
  <c r="D108" i="10"/>
  <c r="L107" i="10"/>
  <c r="D107" i="10"/>
  <c r="E107" i="10" s="1"/>
  <c r="L106" i="10"/>
  <c r="D106" i="10"/>
  <c r="E106" i="10" s="1"/>
  <c r="L105" i="10"/>
  <c r="D105" i="10"/>
  <c r="L104" i="10"/>
  <c r="D104" i="10"/>
  <c r="E104" i="10" s="1"/>
  <c r="L103" i="10"/>
  <c r="D103" i="10"/>
  <c r="E103" i="10" s="1"/>
  <c r="L102" i="10"/>
  <c r="D102" i="10"/>
  <c r="E102" i="10" s="1"/>
  <c r="L101" i="10"/>
  <c r="D101" i="10"/>
  <c r="E101" i="10" s="1"/>
  <c r="L100" i="10"/>
  <c r="D100" i="10"/>
  <c r="L99" i="10"/>
  <c r="D99" i="10"/>
  <c r="E99" i="10" s="1"/>
  <c r="L98" i="10"/>
  <c r="D98" i="10"/>
  <c r="E98" i="10" s="1"/>
  <c r="L97" i="10"/>
  <c r="D97" i="10"/>
  <c r="L96" i="10"/>
  <c r="D96" i="10"/>
  <c r="E96" i="10" s="1"/>
  <c r="L95" i="10"/>
  <c r="D95" i="10"/>
  <c r="E95" i="10" s="1"/>
  <c r="L94" i="10"/>
  <c r="D94" i="10"/>
  <c r="E94" i="10" s="1"/>
  <c r="L93" i="10"/>
  <c r="D93" i="10"/>
  <c r="E93" i="10" s="1"/>
  <c r="L92" i="10"/>
  <c r="D92" i="10"/>
  <c r="L91" i="10"/>
  <c r="D91" i="10"/>
  <c r="E91" i="10" s="1"/>
  <c r="L90" i="10"/>
  <c r="D90" i="10"/>
  <c r="E90" i="10" s="1"/>
  <c r="L89" i="10"/>
  <c r="D89" i="10"/>
  <c r="L88" i="10"/>
  <c r="D88" i="10"/>
  <c r="E88" i="10" s="1"/>
  <c r="L87" i="10"/>
  <c r="D87" i="10"/>
  <c r="E87" i="10" s="1"/>
  <c r="L86" i="10"/>
  <c r="D86" i="10"/>
  <c r="E86" i="10" s="1"/>
  <c r="L85" i="10"/>
  <c r="D85" i="10"/>
  <c r="E85" i="10" s="1"/>
  <c r="L84" i="10"/>
  <c r="D84" i="10"/>
  <c r="L83" i="10"/>
  <c r="D83" i="10"/>
  <c r="E83" i="10" s="1"/>
  <c r="L82" i="10"/>
  <c r="D82" i="10"/>
  <c r="E82" i="10" s="1"/>
  <c r="L81" i="10"/>
  <c r="D81" i="10"/>
  <c r="L80" i="10"/>
  <c r="D80" i="10"/>
  <c r="E80" i="10" s="1"/>
  <c r="L79" i="10"/>
  <c r="D79" i="10"/>
  <c r="E79" i="10" s="1"/>
  <c r="L78" i="10"/>
  <c r="D78" i="10"/>
  <c r="E78" i="10" s="1"/>
  <c r="L77" i="10"/>
  <c r="D77" i="10"/>
  <c r="E77" i="10" s="1"/>
  <c r="L76" i="10"/>
  <c r="D76" i="10"/>
  <c r="L75" i="10"/>
  <c r="D75" i="10"/>
  <c r="E75" i="10" s="1"/>
  <c r="L74" i="10"/>
  <c r="D74" i="10"/>
  <c r="E74" i="10" s="1"/>
  <c r="L73" i="10"/>
  <c r="D73" i="10"/>
  <c r="L72" i="10"/>
  <c r="D72" i="10"/>
  <c r="E72" i="10" s="1"/>
  <c r="L71" i="10"/>
  <c r="D71" i="10"/>
  <c r="E71" i="10" s="1"/>
  <c r="L70" i="10"/>
  <c r="D70" i="10"/>
  <c r="E70" i="10" s="1"/>
  <c r="L69" i="10"/>
  <c r="D69" i="10"/>
  <c r="E69" i="10" s="1"/>
  <c r="L68" i="10"/>
  <c r="D68" i="10"/>
  <c r="L67" i="10"/>
  <c r="D67" i="10"/>
  <c r="E67" i="10" s="1"/>
  <c r="L66" i="10"/>
  <c r="D66" i="10"/>
  <c r="E66" i="10" s="1"/>
  <c r="L65" i="10"/>
  <c r="D65" i="10"/>
  <c r="L64" i="10"/>
  <c r="D64" i="10"/>
  <c r="E64" i="10" s="1"/>
  <c r="L63" i="10"/>
  <c r="D63" i="10"/>
  <c r="E63" i="10" s="1"/>
  <c r="L62" i="10"/>
  <c r="D62" i="10"/>
  <c r="E62" i="10" s="1"/>
  <c r="L61" i="10"/>
  <c r="D61" i="10"/>
  <c r="E61" i="10" s="1"/>
  <c r="L60" i="10"/>
  <c r="D60" i="10"/>
  <c r="L59" i="10"/>
  <c r="D59" i="10"/>
  <c r="E59" i="10" s="1"/>
  <c r="L58" i="10"/>
  <c r="D58" i="10"/>
  <c r="E58" i="10" s="1"/>
  <c r="L57" i="10"/>
  <c r="D57" i="10"/>
  <c r="L56" i="10"/>
  <c r="D56" i="10"/>
  <c r="E56" i="10" s="1"/>
  <c r="L55" i="10"/>
  <c r="D55" i="10"/>
  <c r="E55" i="10" s="1"/>
  <c r="L54" i="10"/>
  <c r="D54" i="10"/>
  <c r="E54" i="10" s="1"/>
  <c r="L53" i="10"/>
  <c r="D53" i="10"/>
  <c r="E53" i="10" s="1"/>
  <c r="L52" i="10"/>
  <c r="D52" i="10"/>
  <c r="L51" i="10"/>
  <c r="D51" i="10"/>
  <c r="E51" i="10" s="1"/>
  <c r="L50" i="10"/>
  <c r="D50" i="10"/>
  <c r="E50" i="10" s="1"/>
  <c r="L49" i="10"/>
  <c r="D49" i="10"/>
  <c r="L48" i="10"/>
  <c r="D48" i="10"/>
  <c r="E48" i="10" s="1"/>
  <c r="L47" i="10"/>
  <c r="D47" i="10"/>
  <c r="E47" i="10" s="1"/>
  <c r="L46" i="10"/>
  <c r="D46" i="10"/>
  <c r="E46" i="10" s="1"/>
  <c r="L45" i="10"/>
  <c r="D45" i="10"/>
  <c r="E45" i="10" s="1"/>
  <c r="L44" i="10"/>
  <c r="D44" i="10"/>
  <c r="L43" i="10"/>
  <c r="D43" i="10"/>
  <c r="E43" i="10" s="1"/>
  <c r="L42" i="10"/>
  <c r="D42" i="10"/>
  <c r="E42" i="10" s="1"/>
  <c r="L41" i="10"/>
  <c r="D41" i="10"/>
  <c r="L40" i="10"/>
  <c r="D40" i="10"/>
  <c r="E40" i="10" s="1"/>
  <c r="L39" i="10"/>
  <c r="D39" i="10"/>
  <c r="E39" i="10" s="1"/>
  <c r="L38" i="10"/>
  <c r="D38" i="10"/>
  <c r="E38" i="10" s="1"/>
  <c r="L37" i="10"/>
  <c r="D37" i="10"/>
  <c r="E37" i="10" s="1"/>
  <c r="L36" i="10"/>
  <c r="D36" i="10"/>
  <c r="L35" i="10"/>
  <c r="D35" i="10"/>
  <c r="E35" i="10" s="1"/>
  <c r="L34" i="10"/>
  <c r="D34" i="10"/>
  <c r="E34" i="10" s="1"/>
  <c r="L33" i="10"/>
  <c r="D33" i="10"/>
  <c r="L32" i="10"/>
  <c r="D32" i="10"/>
  <c r="E32" i="10" s="1"/>
  <c r="L31" i="10"/>
  <c r="D31" i="10"/>
  <c r="E31" i="10" s="1"/>
  <c r="L30" i="10"/>
  <c r="D30" i="10"/>
  <c r="E30" i="10" s="1"/>
  <c r="L29" i="10"/>
  <c r="D29" i="10"/>
  <c r="E29" i="10" s="1"/>
  <c r="L28" i="10"/>
  <c r="D28" i="10"/>
  <c r="L27" i="10"/>
  <c r="D27" i="10"/>
  <c r="E27" i="10" s="1"/>
  <c r="L26" i="10"/>
  <c r="D26" i="10"/>
  <c r="E26" i="10" s="1"/>
  <c r="L25" i="10"/>
  <c r="D25" i="10"/>
  <c r="L24" i="10"/>
  <c r="D24" i="10"/>
  <c r="E24" i="10" s="1"/>
  <c r="L23" i="10"/>
  <c r="D23" i="10"/>
  <c r="E23" i="10" s="1"/>
  <c r="L22" i="10"/>
  <c r="D22" i="10"/>
  <c r="E22" i="10" s="1"/>
  <c r="L21" i="10"/>
  <c r="D21" i="10"/>
  <c r="E21" i="10" s="1"/>
  <c r="L20" i="10"/>
  <c r="D20" i="10"/>
  <c r="L19" i="10"/>
  <c r="D19" i="10"/>
  <c r="E19" i="10" s="1"/>
  <c r="L18" i="10"/>
  <c r="D18" i="10"/>
  <c r="E18" i="10" s="1"/>
  <c r="L17" i="10"/>
  <c r="D17" i="10"/>
  <c r="L16" i="10"/>
  <c r="D16" i="10"/>
  <c r="E16" i="10" s="1"/>
  <c r="L15" i="10"/>
  <c r="D15" i="10"/>
  <c r="E15" i="10" s="1"/>
  <c r="L14" i="10"/>
  <c r="D14" i="10"/>
  <c r="E14" i="10" s="1"/>
  <c r="L13" i="10"/>
  <c r="D13" i="10"/>
  <c r="E13" i="10" s="1"/>
  <c r="L12" i="10"/>
  <c r="D12" i="10"/>
  <c r="L11" i="10"/>
  <c r="D11" i="10"/>
  <c r="E11" i="10" s="1"/>
  <c r="L10" i="10"/>
  <c r="D10" i="10"/>
  <c r="E10" i="10" s="1"/>
  <c r="L9" i="10"/>
  <c r="D9" i="10"/>
  <c r="L8" i="10"/>
  <c r="D8" i="10"/>
  <c r="E8" i="10" s="1"/>
  <c r="L7" i="10"/>
  <c r="D7" i="10"/>
  <c r="E7" i="10" s="1"/>
  <c r="L6" i="10"/>
  <c r="D6" i="10"/>
  <c r="E6" i="10" s="1"/>
  <c r="L5" i="10"/>
  <c r="D5" i="10"/>
  <c r="E5" i="10" s="1"/>
  <c r="L4" i="10"/>
  <c r="D4" i="10"/>
  <c r="L3" i="10"/>
  <c r="D3" i="10"/>
  <c r="E3" i="10" s="1"/>
  <c r="L2" i="10"/>
  <c r="D2" i="10"/>
  <c r="E2" i="10" s="1"/>
  <c r="E3" i="6"/>
  <c r="F3" i="6" s="1"/>
  <c r="E4" i="6"/>
  <c r="F4" i="6" s="1"/>
  <c r="E5" i="6"/>
  <c r="F5" i="6" s="1"/>
  <c r="E6" i="6"/>
  <c r="F6" i="6" s="1"/>
  <c r="E7" i="6"/>
  <c r="F7" i="6" s="1"/>
  <c r="G7" i="6" s="1"/>
  <c r="E8" i="6"/>
  <c r="F8" i="6" s="1"/>
  <c r="G8" i="6" s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G16" i="6" s="1"/>
  <c r="E17" i="6"/>
  <c r="F17" i="6" s="1"/>
  <c r="E18" i="6"/>
  <c r="F18" i="6" s="1"/>
  <c r="E19" i="6"/>
  <c r="F19" i="6" s="1"/>
  <c r="E20" i="6"/>
  <c r="F20" i="6" s="1"/>
  <c r="G20" i="6" s="1"/>
  <c r="E21" i="6"/>
  <c r="F21" i="6" s="1"/>
  <c r="E22" i="6"/>
  <c r="F22" i="6" s="1"/>
  <c r="E23" i="6"/>
  <c r="F23" i="6" s="1"/>
  <c r="E24" i="6"/>
  <c r="F24" i="6" s="1"/>
  <c r="G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65" i="6"/>
  <c r="F65" i="6" s="1"/>
  <c r="E66" i="6"/>
  <c r="F66" i="6" s="1"/>
  <c r="E67" i="6"/>
  <c r="F6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G79" i="6" s="1"/>
  <c r="E80" i="6"/>
  <c r="F80" i="6" s="1"/>
  <c r="E81" i="6"/>
  <c r="F81" i="6" s="1"/>
  <c r="E82" i="6"/>
  <c r="F82" i="6" s="1"/>
  <c r="E83" i="6"/>
  <c r="F83" i="6" s="1"/>
  <c r="E84" i="6"/>
  <c r="F84" i="6" s="1"/>
  <c r="E85" i="6"/>
  <c r="F85" i="6" s="1"/>
  <c r="E86" i="6"/>
  <c r="F86" i="6" s="1"/>
  <c r="E87" i="6"/>
  <c r="F87" i="6" s="1"/>
  <c r="E88" i="6"/>
  <c r="F88" i="6" s="1"/>
  <c r="E89" i="6"/>
  <c r="F89" i="6" s="1"/>
  <c r="E90" i="6"/>
  <c r="F90" i="6" s="1"/>
  <c r="E91" i="6"/>
  <c r="F91" i="6" s="1"/>
  <c r="E92" i="6"/>
  <c r="F92" i="6" s="1"/>
  <c r="E93" i="6"/>
  <c r="F93" i="6" s="1"/>
  <c r="E94" i="6"/>
  <c r="F94" i="6" s="1"/>
  <c r="E95" i="6"/>
  <c r="F95" i="6" s="1"/>
  <c r="E96" i="6"/>
  <c r="F96" i="6" s="1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E103" i="6"/>
  <c r="F103" i="6" s="1"/>
  <c r="E104" i="6"/>
  <c r="F104" i="6" s="1"/>
  <c r="E105" i="6"/>
  <c r="F105" i="6" s="1"/>
  <c r="E106" i="6"/>
  <c r="F106" i="6" s="1"/>
  <c r="E107" i="6"/>
  <c r="F107" i="6" s="1"/>
  <c r="E108" i="6"/>
  <c r="F108" i="6" s="1"/>
  <c r="E109" i="6"/>
  <c r="F109" i="6" s="1"/>
  <c r="E110" i="6"/>
  <c r="F110" i="6" s="1"/>
  <c r="E111" i="6"/>
  <c r="F111" i="6" s="1"/>
  <c r="E112" i="6"/>
  <c r="F112" i="6" s="1"/>
  <c r="E113" i="6"/>
  <c r="F113" i="6" s="1"/>
  <c r="E114" i="6"/>
  <c r="F114" i="6" s="1"/>
  <c r="E115" i="6"/>
  <c r="F115" i="6" s="1"/>
  <c r="E116" i="6"/>
  <c r="F116" i="6" s="1"/>
  <c r="E117" i="6"/>
  <c r="F117" i="6" s="1"/>
  <c r="E118" i="6"/>
  <c r="F118" i="6" s="1"/>
  <c r="E119" i="6"/>
  <c r="F119" i="6" s="1"/>
  <c r="E120" i="6"/>
  <c r="F120" i="6" s="1"/>
  <c r="E121" i="6"/>
  <c r="F121" i="6" s="1"/>
  <c r="E122" i="6"/>
  <c r="F122" i="6" s="1"/>
  <c r="E123" i="6"/>
  <c r="F123" i="6" s="1"/>
  <c r="E124" i="6"/>
  <c r="F124" i="6" s="1"/>
  <c r="E125" i="6"/>
  <c r="F125" i="6" s="1"/>
  <c r="E126" i="6"/>
  <c r="F126" i="6" s="1"/>
  <c r="E127" i="6"/>
  <c r="F127" i="6" s="1"/>
  <c r="E128" i="6"/>
  <c r="F128" i="6" s="1"/>
  <c r="E129" i="6"/>
  <c r="F129" i="6" s="1"/>
  <c r="E130" i="6"/>
  <c r="F130" i="6" s="1"/>
  <c r="E131" i="6"/>
  <c r="F131" i="6" s="1"/>
  <c r="E132" i="6"/>
  <c r="F132" i="6" s="1"/>
  <c r="E133" i="6"/>
  <c r="F133" i="6" s="1"/>
  <c r="E134" i="6"/>
  <c r="F134" i="6" s="1"/>
  <c r="E135" i="6"/>
  <c r="F135" i="6" s="1"/>
  <c r="E136" i="6"/>
  <c r="F136" i="6" s="1"/>
  <c r="E137" i="6"/>
  <c r="F137" i="6" s="1"/>
  <c r="E138" i="6"/>
  <c r="F138" i="6" s="1"/>
  <c r="E139" i="6"/>
  <c r="F139" i="6" s="1"/>
  <c r="E140" i="6"/>
  <c r="F140" i="6" s="1"/>
  <c r="E141" i="6"/>
  <c r="F141" i="6" s="1"/>
  <c r="E142" i="6"/>
  <c r="F142" i="6" s="1"/>
  <c r="E143" i="6"/>
  <c r="F143" i="6" s="1"/>
  <c r="E144" i="6"/>
  <c r="F144" i="6" s="1"/>
  <c r="E145" i="6"/>
  <c r="F145" i="6" s="1"/>
  <c r="E146" i="6"/>
  <c r="F146" i="6" s="1"/>
  <c r="E147" i="6"/>
  <c r="F147" i="6" s="1"/>
  <c r="E148" i="6"/>
  <c r="F148" i="6" s="1"/>
  <c r="E149" i="6"/>
  <c r="F149" i="6" s="1"/>
  <c r="E150" i="6"/>
  <c r="F150" i="6" s="1"/>
  <c r="E151" i="6"/>
  <c r="F151" i="6" s="1"/>
  <c r="E152" i="6"/>
  <c r="F152" i="6" s="1"/>
  <c r="E153" i="6"/>
  <c r="F153" i="6" s="1"/>
  <c r="E154" i="6"/>
  <c r="F154" i="6" s="1"/>
  <c r="E155" i="6"/>
  <c r="F155" i="6" s="1"/>
  <c r="E156" i="6"/>
  <c r="F156" i="6" s="1"/>
  <c r="E157" i="6"/>
  <c r="F157" i="6" s="1"/>
  <c r="E158" i="6"/>
  <c r="F158" i="6" s="1"/>
  <c r="E159" i="6"/>
  <c r="F159" i="6" s="1"/>
  <c r="E160" i="6"/>
  <c r="F160" i="6" s="1"/>
  <c r="G160" i="6" s="1"/>
  <c r="E161" i="6"/>
  <c r="F161" i="6" s="1"/>
  <c r="E162" i="6"/>
  <c r="F162" i="6" s="1"/>
  <c r="E163" i="6"/>
  <c r="F163" i="6" s="1"/>
  <c r="E164" i="6"/>
  <c r="F164" i="6" s="1"/>
  <c r="E165" i="6"/>
  <c r="F165" i="6" s="1"/>
  <c r="E166" i="6"/>
  <c r="F166" i="6" s="1"/>
  <c r="E167" i="6"/>
  <c r="F167" i="6" s="1"/>
  <c r="E168" i="6"/>
  <c r="F168" i="6" s="1"/>
  <c r="G168" i="6" s="1"/>
  <c r="E169" i="6"/>
  <c r="F169" i="6" s="1"/>
  <c r="E170" i="6"/>
  <c r="F170" i="6" s="1"/>
  <c r="E171" i="6"/>
  <c r="F171" i="6" s="1"/>
  <c r="G171" i="6" s="1"/>
  <c r="E172" i="6"/>
  <c r="F172" i="6" s="1"/>
  <c r="E173" i="6"/>
  <c r="F173" i="6" s="1"/>
  <c r="E174" i="6"/>
  <c r="F174" i="6" s="1"/>
  <c r="E175" i="6"/>
  <c r="F175" i="6" s="1"/>
  <c r="E176" i="6"/>
  <c r="F176" i="6" s="1"/>
  <c r="G176" i="6" s="1"/>
  <c r="E177" i="6"/>
  <c r="F177" i="6" s="1"/>
  <c r="E178" i="6"/>
  <c r="F178" i="6" s="1"/>
  <c r="E179" i="6"/>
  <c r="F179" i="6" s="1"/>
  <c r="E180" i="6"/>
  <c r="F180" i="6" s="1"/>
  <c r="G180" i="6" s="1"/>
  <c r="E181" i="6"/>
  <c r="F181" i="6" s="1"/>
  <c r="E182" i="6"/>
  <c r="F182" i="6" s="1"/>
  <c r="E183" i="6"/>
  <c r="F183" i="6" s="1"/>
  <c r="E184" i="6"/>
  <c r="F184" i="6" s="1"/>
  <c r="G184" i="6" s="1"/>
  <c r="E185" i="6"/>
  <c r="F185" i="6" s="1"/>
  <c r="E186" i="6"/>
  <c r="F186" i="6" s="1"/>
  <c r="E187" i="6"/>
  <c r="F187" i="6" s="1"/>
  <c r="E188" i="6"/>
  <c r="F188" i="6" s="1"/>
  <c r="G188" i="6" s="1"/>
  <c r="E189" i="6"/>
  <c r="F189" i="6" s="1"/>
  <c r="E190" i="6"/>
  <c r="F190" i="6" s="1"/>
  <c r="E191" i="6"/>
  <c r="F191" i="6" s="1"/>
  <c r="E192" i="6"/>
  <c r="F192" i="6" s="1"/>
  <c r="G192" i="6" s="1"/>
  <c r="E193" i="6"/>
  <c r="F193" i="6" s="1"/>
  <c r="E194" i="6"/>
  <c r="F194" i="6" s="1"/>
  <c r="E195" i="6"/>
  <c r="F195" i="6" s="1"/>
  <c r="E196" i="6"/>
  <c r="F196" i="6" s="1"/>
  <c r="E197" i="6"/>
  <c r="F197" i="6" s="1"/>
  <c r="E198" i="6"/>
  <c r="F198" i="6" s="1"/>
  <c r="E199" i="6"/>
  <c r="F199" i="6" s="1"/>
  <c r="E200" i="6"/>
  <c r="F200" i="6" s="1"/>
  <c r="G200" i="6" s="1"/>
  <c r="E201" i="6"/>
  <c r="F201" i="6" s="1"/>
  <c r="E202" i="6"/>
  <c r="F202" i="6" s="1"/>
  <c r="E203" i="6"/>
  <c r="F203" i="6" s="1"/>
  <c r="E204" i="6"/>
  <c r="F204" i="6" s="1"/>
  <c r="E205" i="6"/>
  <c r="F205" i="6" s="1"/>
  <c r="E206" i="6"/>
  <c r="F206" i="6" s="1"/>
  <c r="E207" i="6"/>
  <c r="F207" i="6" s="1"/>
  <c r="G207" i="6" s="1"/>
  <c r="E208" i="6"/>
  <c r="F208" i="6" s="1"/>
  <c r="G208" i="6" s="1"/>
  <c r="E209" i="6"/>
  <c r="F209" i="6" s="1"/>
  <c r="E210" i="6"/>
  <c r="F210" i="6" s="1"/>
  <c r="E211" i="6"/>
  <c r="F211" i="6" s="1"/>
  <c r="E212" i="6"/>
  <c r="F212" i="6" s="1"/>
  <c r="G212" i="6" s="1"/>
  <c r="E213" i="6"/>
  <c r="F213" i="6" s="1"/>
  <c r="E214" i="6"/>
  <c r="F214" i="6" s="1"/>
  <c r="E215" i="6"/>
  <c r="F215" i="6" s="1"/>
  <c r="E216" i="6"/>
  <c r="F216" i="6" s="1"/>
  <c r="G216" i="6" s="1"/>
  <c r="E217" i="6"/>
  <c r="F217" i="6" s="1"/>
  <c r="E218" i="6"/>
  <c r="F218" i="6" s="1"/>
  <c r="E219" i="6"/>
  <c r="F219" i="6" s="1"/>
  <c r="E220" i="6"/>
  <c r="F220" i="6" s="1"/>
  <c r="G220" i="6" s="1"/>
  <c r="E221" i="6"/>
  <c r="F221" i="6" s="1"/>
  <c r="E222" i="6"/>
  <c r="F222" i="6" s="1"/>
  <c r="E223" i="6"/>
  <c r="F223" i="6" s="1"/>
  <c r="E224" i="6"/>
  <c r="F224" i="6" s="1"/>
  <c r="G224" i="6" s="1"/>
  <c r="E225" i="6"/>
  <c r="F225" i="6" s="1"/>
  <c r="E226" i="6"/>
  <c r="F226" i="6" s="1"/>
  <c r="E227" i="6"/>
  <c r="F227" i="6" s="1"/>
  <c r="E228" i="6"/>
  <c r="F228" i="6" s="1"/>
  <c r="E229" i="6"/>
  <c r="F229" i="6" s="1"/>
  <c r="E230" i="6"/>
  <c r="F230" i="6" s="1"/>
  <c r="E231" i="6"/>
  <c r="F231" i="6" s="1"/>
  <c r="E232" i="6"/>
  <c r="F232" i="6" s="1"/>
  <c r="G232" i="6" s="1"/>
  <c r="E233" i="6"/>
  <c r="F233" i="6" s="1"/>
  <c r="E234" i="6"/>
  <c r="F234" i="6" s="1"/>
  <c r="E235" i="6"/>
  <c r="F235" i="6" s="1"/>
  <c r="G235" i="6" s="1"/>
  <c r="E236" i="6"/>
  <c r="F236" i="6" s="1"/>
  <c r="E237" i="6"/>
  <c r="F237" i="6" s="1"/>
  <c r="E238" i="6"/>
  <c r="F238" i="6" s="1"/>
  <c r="E239" i="6"/>
  <c r="F239" i="6" s="1"/>
  <c r="E240" i="6"/>
  <c r="F240" i="6" s="1"/>
  <c r="G240" i="6" s="1"/>
  <c r="E241" i="6"/>
  <c r="F241" i="6" s="1"/>
  <c r="E242" i="6"/>
  <c r="F242" i="6" s="1"/>
  <c r="E243" i="6"/>
  <c r="F243" i="6" s="1"/>
  <c r="E244" i="6"/>
  <c r="F244" i="6" s="1"/>
  <c r="G244" i="6" s="1"/>
  <c r="E245" i="6"/>
  <c r="F245" i="6" s="1"/>
  <c r="E246" i="6"/>
  <c r="F246" i="6" s="1"/>
  <c r="E247" i="6"/>
  <c r="F247" i="6" s="1"/>
  <c r="E248" i="6"/>
  <c r="F248" i="6" s="1"/>
  <c r="G248" i="6" s="1"/>
  <c r="E249" i="6"/>
  <c r="F249" i="6" s="1"/>
  <c r="E250" i="6"/>
  <c r="F250" i="6" s="1"/>
  <c r="E251" i="6"/>
  <c r="F251" i="6" s="1"/>
  <c r="E252" i="6"/>
  <c r="F252" i="6" s="1"/>
  <c r="G252" i="6" s="1"/>
  <c r="E253" i="6"/>
  <c r="F253" i="6" s="1"/>
  <c r="E254" i="6"/>
  <c r="F254" i="6" s="1"/>
  <c r="E255" i="6"/>
  <c r="F255" i="6" s="1"/>
  <c r="E256" i="6"/>
  <c r="F256" i="6" s="1"/>
  <c r="G256" i="6" s="1"/>
  <c r="E257" i="6"/>
  <c r="F257" i="6" s="1"/>
  <c r="E258" i="6"/>
  <c r="F258" i="6" s="1"/>
  <c r="E259" i="6"/>
  <c r="F259" i="6" s="1"/>
  <c r="E260" i="6"/>
  <c r="F260" i="6" s="1"/>
  <c r="E261" i="6"/>
  <c r="F261" i="6" s="1"/>
  <c r="E262" i="6"/>
  <c r="F262" i="6" s="1"/>
  <c r="E263" i="6"/>
  <c r="F263" i="6" s="1"/>
  <c r="E264" i="6"/>
  <c r="F264" i="6" s="1"/>
  <c r="G264" i="6" s="1"/>
  <c r="E265" i="6"/>
  <c r="F265" i="6" s="1"/>
  <c r="E266" i="6"/>
  <c r="F266" i="6" s="1"/>
  <c r="E267" i="6"/>
  <c r="F267" i="6" s="1"/>
  <c r="E268" i="6"/>
  <c r="F268" i="6" s="1"/>
  <c r="E269" i="6"/>
  <c r="F269" i="6" s="1"/>
  <c r="E270" i="6"/>
  <c r="F270" i="6" s="1"/>
  <c r="E271" i="6"/>
  <c r="F271" i="6" s="1"/>
  <c r="G271" i="6" s="1"/>
  <c r="E272" i="6"/>
  <c r="F272" i="6" s="1"/>
  <c r="G272" i="6" s="1"/>
  <c r="E273" i="6"/>
  <c r="F273" i="6" s="1"/>
  <c r="E274" i="6"/>
  <c r="F274" i="6" s="1"/>
  <c r="E275" i="6"/>
  <c r="F275" i="6" s="1"/>
  <c r="G275" i="6" s="1"/>
  <c r="E276" i="6"/>
  <c r="F276" i="6" s="1"/>
  <c r="G276" i="6" s="1"/>
  <c r="E277" i="6"/>
  <c r="F277" i="6" s="1"/>
  <c r="E278" i="6"/>
  <c r="F278" i="6" s="1"/>
  <c r="E279" i="6"/>
  <c r="F279" i="6" s="1"/>
  <c r="E280" i="6"/>
  <c r="F280" i="6" s="1"/>
  <c r="G280" i="6" s="1"/>
  <c r="E281" i="6"/>
  <c r="F281" i="6" s="1"/>
  <c r="E282" i="6"/>
  <c r="F282" i="6" s="1"/>
  <c r="E283" i="6"/>
  <c r="F283" i="6" s="1"/>
  <c r="E284" i="6"/>
  <c r="F284" i="6" s="1"/>
  <c r="G284" i="6" s="1"/>
  <c r="E285" i="6"/>
  <c r="F285" i="6" s="1"/>
  <c r="E286" i="6"/>
  <c r="F286" i="6" s="1"/>
  <c r="E287" i="6"/>
  <c r="F287" i="6" s="1"/>
  <c r="E288" i="6"/>
  <c r="F288" i="6" s="1"/>
  <c r="G288" i="6" s="1"/>
  <c r="E289" i="6"/>
  <c r="F289" i="6" s="1"/>
  <c r="E290" i="6"/>
  <c r="F290" i="6" s="1"/>
  <c r="E291" i="6"/>
  <c r="F291" i="6" s="1"/>
  <c r="E292" i="6"/>
  <c r="F292" i="6" s="1"/>
  <c r="E293" i="6"/>
  <c r="F293" i="6" s="1"/>
  <c r="E294" i="6"/>
  <c r="F294" i="6" s="1"/>
  <c r="E295" i="6"/>
  <c r="F295" i="6" s="1"/>
  <c r="E296" i="6"/>
  <c r="F296" i="6" s="1"/>
  <c r="G296" i="6" s="1"/>
  <c r="E297" i="6"/>
  <c r="F297" i="6" s="1"/>
  <c r="E298" i="6"/>
  <c r="F298" i="6" s="1"/>
  <c r="E299" i="6"/>
  <c r="F299" i="6" s="1"/>
  <c r="G299" i="6" s="1"/>
  <c r="E300" i="6"/>
  <c r="F300" i="6" s="1"/>
  <c r="E301" i="6"/>
  <c r="F301" i="6" s="1"/>
  <c r="E302" i="6"/>
  <c r="F302" i="6" s="1"/>
  <c r="E303" i="6"/>
  <c r="F303" i="6" s="1"/>
  <c r="E304" i="6"/>
  <c r="F304" i="6" s="1"/>
  <c r="G304" i="6" s="1"/>
  <c r="E305" i="6"/>
  <c r="F305" i="6" s="1"/>
  <c r="E306" i="6"/>
  <c r="F306" i="6" s="1"/>
  <c r="E307" i="6"/>
  <c r="F307" i="6" s="1"/>
  <c r="E308" i="6"/>
  <c r="F308" i="6" s="1"/>
  <c r="G308" i="6" s="1"/>
  <c r="E309" i="6"/>
  <c r="F309" i="6" s="1"/>
  <c r="E310" i="6"/>
  <c r="F310" i="6" s="1"/>
  <c r="E311" i="6"/>
  <c r="F311" i="6" s="1"/>
  <c r="E312" i="6"/>
  <c r="F312" i="6" s="1"/>
  <c r="G312" i="6" s="1"/>
  <c r="E313" i="6"/>
  <c r="F313" i="6" s="1"/>
  <c r="E314" i="6"/>
  <c r="F314" i="6" s="1"/>
  <c r="E315" i="6"/>
  <c r="F315" i="6" s="1"/>
  <c r="E316" i="6"/>
  <c r="F316" i="6" s="1"/>
  <c r="G316" i="6" s="1"/>
  <c r="E317" i="6"/>
  <c r="F317" i="6" s="1"/>
  <c r="E318" i="6"/>
  <c r="F318" i="6" s="1"/>
  <c r="E319" i="6"/>
  <c r="F319" i="6" s="1"/>
  <c r="E320" i="6"/>
  <c r="F320" i="6" s="1"/>
  <c r="G320" i="6" s="1"/>
  <c r="E321" i="6"/>
  <c r="F321" i="6" s="1"/>
  <c r="E322" i="6"/>
  <c r="F322" i="6" s="1"/>
  <c r="E323" i="6"/>
  <c r="F323" i="6" s="1"/>
  <c r="E324" i="6"/>
  <c r="F324" i="6" s="1"/>
  <c r="E325" i="6"/>
  <c r="F325" i="6" s="1"/>
  <c r="E326" i="6"/>
  <c r="F326" i="6" s="1"/>
  <c r="E327" i="6"/>
  <c r="F327" i="6" s="1"/>
  <c r="E328" i="6"/>
  <c r="F328" i="6" s="1"/>
  <c r="G328" i="6" s="1"/>
  <c r="E329" i="6"/>
  <c r="F329" i="6" s="1"/>
  <c r="E330" i="6"/>
  <c r="F330" i="6" s="1"/>
  <c r="E331" i="6"/>
  <c r="F331" i="6" s="1"/>
  <c r="E332" i="6"/>
  <c r="F332" i="6" s="1"/>
  <c r="E333" i="6"/>
  <c r="F333" i="6" s="1"/>
  <c r="E334" i="6"/>
  <c r="F334" i="6" s="1"/>
  <c r="E335" i="6"/>
  <c r="F335" i="6" s="1"/>
  <c r="G335" i="6" s="1"/>
  <c r="E336" i="6"/>
  <c r="F336" i="6" s="1"/>
  <c r="G336" i="6" s="1"/>
  <c r="E337" i="6"/>
  <c r="F337" i="6" s="1"/>
  <c r="E338" i="6"/>
  <c r="F338" i="6" s="1"/>
  <c r="E339" i="6"/>
  <c r="F339" i="6" s="1"/>
  <c r="E340" i="6"/>
  <c r="F340" i="6" s="1"/>
  <c r="G340" i="6" s="1"/>
  <c r="E341" i="6"/>
  <c r="F341" i="6" s="1"/>
  <c r="E342" i="6"/>
  <c r="F342" i="6" s="1"/>
  <c r="E343" i="6"/>
  <c r="F343" i="6" s="1"/>
  <c r="E344" i="6"/>
  <c r="F344" i="6" s="1"/>
  <c r="G344" i="6" s="1"/>
  <c r="E345" i="6"/>
  <c r="F345" i="6" s="1"/>
  <c r="E346" i="6"/>
  <c r="F346" i="6" s="1"/>
  <c r="E347" i="6"/>
  <c r="F347" i="6" s="1"/>
  <c r="E348" i="6"/>
  <c r="F348" i="6" s="1"/>
  <c r="G348" i="6" s="1"/>
  <c r="E349" i="6"/>
  <c r="F349" i="6" s="1"/>
  <c r="E350" i="6"/>
  <c r="F350" i="6" s="1"/>
  <c r="E351" i="6"/>
  <c r="F351" i="6" s="1"/>
  <c r="E352" i="6"/>
  <c r="F352" i="6" s="1"/>
  <c r="G352" i="6" s="1"/>
  <c r="E353" i="6"/>
  <c r="F353" i="6" s="1"/>
  <c r="E354" i="6"/>
  <c r="F354" i="6" s="1"/>
  <c r="E355" i="6"/>
  <c r="F355" i="6" s="1"/>
  <c r="E356" i="6"/>
  <c r="F356" i="6" s="1"/>
  <c r="E357" i="6"/>
  <c r="F357" i="6" s="1"/>
  <c r="E358" i="6"/>
  <c r="F358" i="6" s="1"/>
  <c r="E359" i="6"/>
  <c r="F359" i="6" s="1"/>
  <c r="E360" i="6"/>
  <c r="F360" i="6" s="1"/>
  <c r="G360" i="6" s="1"/>
  <c r="E361" i="6"/>
  <c r="F361" i="6" s="1"/>
  <c r="E362" i="6"/>
  <c r="F362" i="6" s="1"/>
  <c r="E363" i="6"/>
  <c r="F363" i="6" s="1"/>
  <c r="G363" i="6" s="1"/>
  <c r="E364" i="6"/>
  <c r="F364" i="6" s="1"/>
  <c r="E365" i="6"/>
  <c r="F365" i="6" s="1"/>
  <c r="E366" i="6"/>
  <c r="F366" i="6" s="1"/>
  <c r="E367" i="6"/>
  <c r="F367" i="6" s="1"/>
  <c r="E368" i="6"/>
  <c r="F368" i="6" s="1"/>
  <c r="G368" i="6" s="1"/>
  <c r="E369" i="6"/>
  <c r="F369" i="6" s="1"/>
  <c r="E370" i="6"/>
  <c r="F370" i="6" s="1"/>
  <c r="E371" i="6"/>
  <c r="F371" i="6" s="1"/>
  <c r="E372" i="6"/>
  <c r="F372" i="6" s="1"/>
  <c r="G372" i="6" s="1"/>
  <c r="E373" i="6"/>
  <c r="F373" i="6" s="1"/>
  <c r="E374" i="6"/>
  <c r="F374" i="6" s="1"/>
  <c r="E375" i="6"/>
  <c r="F375" i="6" s="1"/>
  <c r="G375" i="6" s="1"/>
  <c r="E376" i="6"/>
  <c r="F376" i="6" s="1"/>
  <c r="G376" i="6" s="1"/>
  <c r="E377" i="6"/>
  <c r="F377" i="6" s="1"/>
  <c r="E378" i="6"/>
  <c r="F378" i="6" s="1"/>
  <c r="E379" i="6"/>
  <c r="F379" i="6" s="1"/>
  <c r="E380" i="6"/>
  <c r="F380" i="6" s="1"/>
  <c r="G380" i="6" s="1"/>
  <c r="E381" i="6"/>
  <c r="F381" i="6" s="1"/>
  <c r="E382" i="6"/>
  <c r="F382" i="6" s="1"/>
  <c r="E383" i="6"/>
  <c r="F383" i="6" s="1"/>
  <c r="E384" i="6"/>
  <c r="F384" i="6" s="1"/>
  <c r="G384" i="6" s="1"/>
  <c r="E385" i="6"/>
  <c r="F385" i="6" s="1"/>
  <c r="E386" i="6"/>
  <c r="F386" i="6" s="1"/>
  <c r="E387" i="6"/>
  <c r="F387" i="6" s="1"/>
  <c r="E388" i="6"/>
  <c r="F388" i="6" s="1"/>
  <c r="E389" i="6"/>
  <c r="F389" i="6" s="1"/>
  <c r="E390" i="6"/>
  <c r="F390" i="6" s="1"/>
  <c r="E391" i="6"/>
  <c r="F391" i="6" s="1"/>
  <c r="E392" i="6"/>
  <c r="F392" i="6" s="1"/>
  <c r="G392" i="6" s="1"/>
  <c r="E393" i="6"/>
  <c r="F393" i="6" s="1"/>
  <c r="E394" i="6"/>
  <c r="F394" i="6" s="1"/>
  <c r="E395" i="6"/>
  <c r="F395" i="6" s="1"/>
  <c r="E396" i="6"/>
  <c r="F396" i="6" s="1"/>
  <c r="E397" i="6"/>
  <c r="F397" i="6" s="1"/>
  <c r="E398" i="6"/>
  <c r="F398" i="6" s="1"/>
  <c r="E399" i="6"/>
  <c r="F399" i="6" s="1"/>
  <c r="G399" i="6" s="1"/>
  <c r="E400" i="6"/>
  <c r="F400" i="6" s="1"/>
  <c r="G400" i="6" s="1"/>
  <c r="E401" i="6"/>
  <c r="F401" i="6" s="1"/>
  <c r="E402" i="6"/>
  <c r="F402" i="6" s="1"/>
  <c r="E403" i="6"/>
  <c r="F403" i="6" s="1"/>
  <c r="E404" i="6"/>
  <c r="F404" i="6" s="1"/>
  <c r="G404" i="6" s="1"/>
  <c r="E405" i="6"/>
  <c r="F405" i="6" s="1"/>
  <c r="E406" i="6"/>
  <c r="F406" i="6" s="1"/>
  <c r="E407" i="6"/>
  <c r="F407" i="6" s="1"/>
  <c r="E408" i="6"/>
  <c r="F408" i="6" s="1"/>
  <c r="G408" i="6" s="1"/>
  <c r="E409" i="6"/>
  <c r="F409" i="6" s="1"/>
  <c r="E410" i="6"/>
  <c r="F410" i="6" s="1"/>
  <c r="E411" i="6"/>
  <c r="F411" i="6" s="1"/>
  <c r="E412" i="6"/>
  <c r="F412" i="6" s="1"/>
  <c r="G412" i="6" s="1"/>
  <c r="E413" i="6"/>
  <c r="F413" i="6" s="1"/>
  <c r="E414" i="6"/>
  <c r="F414" i="6" s="1"/>
  <c r="E415" i="6"/>
  <c r="F415" i="6" s="1"/>
  <c r="E416" i="6"/>
  <c r="F416" i="6" s="1"/>
  <c r="G416" i="6" s="1"/>
  <c r="E417" i="6"/>
  <c r="F417" i="6" s="1"/>
  <c r="E418" i="6"/>
  <c r="F418" i="6" s="1"/>
  <c r="E419" i="6"/>
  <c r="F419" i="6" s="1"/>
  <c r="E420" i="6"/>
  <c r="F420" i="6" s="1"/>
  <c r="E421" i="6"/>
  <c r="F421" i="6" s="1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2" i="6"/>
  <c r="R37" i="4"/>
  <c r="R36" i="4"/>
  <c r="R35" i="4"/>
  <c r="R34" i="4"/>
  <c r="R33" i="4"/>
  <c r="R32" i="4"/>
  <c r="R31" i="4"/>
  <c r="G17" i="6" l="1"/>
  <c r="P2" i="11"/>
  <c r="G403" i="6"/>
  <c r="G247" i="6"/>
  <c r="G139" i="6"/>
  <c r="G418" i="6"/>
  <c r="G398" i="6"/>
  <c r="G394" i="6"/>
  <c r="G390" i="6"/>
  <c r="G386" i="6"/>
  <c r="P5" i="6"/>
  <c r="G156" i="6"/>
  <c r="G152" i="6"/>
  <c r="G148" i="6"/>
  <c r="G144" i="6"/>
  <c r="G136" i="6"/>
  <c r="G128" i="6"/>
  <c r="G124" i="6"/>
  <c r="G120" i="6"/>
  <c r="G116" i="6"/>
  <c r="G112" i="6"/>
  <c r="G104" i="6"/>
  <c r="G96" i="6"/>
  <c r="G92" i="6"/>
  <c r="G88" i="6"/>
  <c r="G84" i="6"/>
  <c r="G80" i="6"/>
  <c r="G72" i="6"/>
  <c r="G64" i="6"/>
  <c r="G60" i="6"/>
  <c r="G56" i="6"/>
  <c r="G48" i="6"/>
  <c r="G40" i="6"/>
  <c r="G36" i="6"/>
  <c r="G32" i="6"/>
  <c r="O207" i="6"/>
  <c r="P77" i="6"/>
  <c r="O316" i="6"/>
  <c r="P308" i="6"/>
  <c r="O268" i="6"/>
  <c r="O260" i="6"/>
  <c r="P160" i="6"/>
  <c r="P152" i="6"/>
  <c r="P120" i="6"/>
  <c r="P112" i="6"/>
  <c r="P32" i="6"/>
  <c r="P24" i="6"/>
  <c r="P385" i="6"/>
  <c r="P353" i="6"/>
  <c r="G339" i="6"/>
  <c r="G311" i="6"/>
  <c r="G211" i="6"/>
  <c r="G183" i="6"/>
  <c r="G366" i="6"/>
  <c r="G362" i="6"/>
  <c r="G358" i="6"/>
  <c r="G354" i="6"/>
  <c r="G334" i="6"/>
  <c r="G330" i="6"/>
  <c r="G326" i="6"/>
  <c r="G322" i="6"/>
  <c r="G302" i="6"/>
  <c r="G298" i="6"/>
  <c r="G294" i="6"/>
  <c r="G290" i="6"/>
  <c r="G270" i="6"/>
  <c r="G266" i="6"/>
  <c r="G262" i="6"/>
  <c r="G258" i="6"/>
  <c r="G238" i="6"/>
  <c r="G234" i="6"/>
  <c r="G230" i="6"/>
  <c r="G226" i="6"/>
  <c r="G206" i="6"/>
  <c r="G202" i="6"/>
  <c r="G198" i="6"/>
  <c r="G194" i="6"/>
  <c r="G174" i="6"/>
  <c r="G170" i="6"/>
  <c r="G166" i="6"/>
  <c r="G162" i="6"/>
  <c r="G134" i="6"/>
  <c r="G130" i="6"/>
  <c r="G102" i="6"/>
  <c r="G98" i="6"/>
  <c r="G70" i="6"/>
  <c r="G66" i="6"/>
  <c r="G54" i="6"/>
  <c r="G42" i="6"/>
  <c r="G14" i="6"/>
  <c r="G417" i="6"/>
  <c r="G405" i="6"/>
  <c r="G397" i="6"/>
  <c r="G385" i="6"/>
  <c r="G377" i="6"/>
  <c r="G361" i="6"/>
  <c r="G349" i="6"/>
  <c r="G341" i="6"/>
  <c r="G333" i="6"/>
  <c r="G325" i="6"/>
  <c r="G317" i="6"/>
  <c r="G309" i="6"/>
  <c r="G297" i="6"/>
  <c r="G289" i="6"/>
  <c r="G281" i="6"/>
  <c r="G273" i="6"/>
  <c r="G265" i="6"/>
  <c r="G257" i="6"/>
  <c r="G241" i="6"/>
  <c r="G233" i="6"/>
  <c r="G229" i="6"/>
  <c r="G209" i="6"/>
  <c r="G201" i="6"/>
  <c r="G193" i="6"/>
  <c r="G181" i="6"/>
  <c r="G173" i="6"/>
  <c r="G161" i="6"/>
  <c r="G153" i="6"/>
  <c r="G137" i="6"/>
  <c r="G129" i="6"/>
  <c r="G121" i="6"/>
  <c r="G109" i="6"/>
  <c r="G93" i="6"/>
  <c r="G85" i="6"/>
  <c r="G73" i="6"/>
  <c r="G57" i="6"/>
  <c r="G49" i="6"/>
  <c r="G37" i="6"/>
  <c r="G13" i="6"/>
  <c r="G413" i="6"/>
  <c r="G409" i="6"/>
  <c r="G401" i="6"/>
  <c r="G393" i="6"/>
  <c r="G389" i="6"/>
  <c r="G381" i="6"/>
  <c r="G369" i="6"/>
  <c r="G365" i="6"/>
  <c r="G353" i="6"/>
  <c r="G345" i="6"/>
  <c r="G337" i="6"/>
  <c r="G329" i="6"/>
  <c r="G321" i="6"/>
  <c r="G313" i="6"/>
  <c r="G305" i="6"/>
  <c r="G301" i="6"/>
  <c r="G293" i="6"/>
  <c r="G285" i="6"/>
  <c r="G269" i="6"/>
  <c r="G261" i="6"/>
  <c r="G253" i="6"/>
  <c r="G245" i="6"/>
  <c r="G237" i="6"/>
  <c r="G225" i="6"/>
  <c r="G217" i="6"/>
  <c r="G205" i="6"/>
  <c r="G197" i="6"/>
  <c r="G189" i="6"/>
  <c r="G177" i="6"/>
  <c r="G169" i="6"/>
  <c r="G165" i="6"/>
  <c r="G157" i="6"/>
  <c r="G149" i="6"/>
  <c r="G141" i="6"/>
  <c r="G133" i="6"/>
  <c r="G125" i="6"/>
  <c r="G117" i="6"/>
  <c r="G105" i="6"/>
  <c r="G97" i="6"/>
  <c r="G89" i="6"/>
  <c r="G81" i="6"/>
  <c r="G77" i="6"/>
  <c r="G65" i="6"/>
  <c r="G61" i="6"/>
  <c r="G53" i="6"/>
  <c r="G45" i="6"/>
  <c r="G41" i="6"/>
  <c r="G29" i="6"/>
  <c r="G21" i="6"/>
  <c r="G5" i="6"/>
  <c r="G407" i="6"/>
  <c r="G371" i="6"/>
  <c r="G367" i="6"/>
  <c r="G343" i="6"/>
  <c r="G331" i="6"/>
  <c r="G307" i="6"/>
  <c r="G303" i="6"/>
  <c r="G279" i="6"/>
  <c r="G267" i="6"/>
  <c r="G243" i="6"/>
  <c r="G239" i="6"/>
  <c r="G215" i="6"/>
  <c r="G203" i="6"/>
  <c r="G179" i="6"/>
  <c r="G175" i="6"/>
  <c r="G143" i="6"/>
  <c r="G111" i="6"/>
  <c r="G107" i="6"/>
  <c r="G75" i="6"/>
  <c r="G249" i="6"/>
  <c r="G221" i="6"/>
  <c r="G185" i="6"/>
  <c r="G421" i="6"/>
  <c r="G357" i="6"/>
  <c r="G395" i="6"/>
  <c r="G373" i="6"/>
  <c r="G277" i="6"/>
  <c r="G213" i="6"/>
  <c r="G145" i="6"/>
  <c r="G101" i="6"/>
  <c r="G69" i="6"/>
  <c r="G420" i="6"/>
  <c r="G396" i="6"/>
  <c r="G388" i="6"/>
  <c r="G364" i="6"/>
  <c r="G356" i="6"/>
  <c r="G332" i="6"/>
  <c r="G324" i="6"/>
  <c r="G300" i="6"/>
  <c r="G292" i="6"/>
  <c r="G268" i="6"/>
  <c r="G260" i="6"/>
  <c r="G236" i="6"/>
  <c r="G228" i="6"/>
  <c r="G204" i="6"/>
  <c r="G196" i="6"/>
  <c r="G172" i="6"/>
  <c r="G164" i="6"/>
  <c r="G140" i="6"/>
  <c r="G132" i="6"/>
  <c r="G108" i="6"/>
  <c r="G100" i="6"/>
  <c r="G76" i="6"/>
  <c r="G68" i="6"/>
  <c r="G44" i="6"/>
  <c r="G4" i="6"/>
  <c r="G419" i="6"/>
  <c r="G415" i="6"/>
  <c r="G411" i="6"/>
  <c r="G391" i="6"/>
  <c r="G387" i="6"/>
  <c r="G383" i="6"/>
  <c r="G379" i="6"/>
  <c r="G359" i="6"/>
  <c r="G355" i="6"/>
  <c r="G351" i="6"/>
  <c r="G347" i="6"/>
  <c r="G327" i="6"/>
  <c r="G323" i="6"/>
  <c r="G319" i="6"/>
  <c r="G315" i="6"/>
  <c r="G295" i="6"/>
  <c r="G291" i="6"/>
  <c r="G287" i="6"/>
  <c r="G283" i="6"/>
  <c r="G263" i="6"/>
  <c r="G259" i="6"/>
  <c r="G255" i="6"/>
  <c r="G251" i="6"/>
  <c r="G231" i="6"/>
  <c r="G227" i="6"/>
  <c r="G223" i="6"/>
  <c r="G219" i="6"/>
  <c r="G199" i="6"/>
  <c r="G195" i="6"/>
  <c r="G191" i="6"/>
  <c r="G187" i="6"/>
  <c r="G167" i="6"/>
  <c r="G163" i="6"/>
  <c r="G159" i="6"/>
  <c r="G155" i="6"/>
  <c r="G151" i="6"/>
  <c r="G147" i="6"/>
  <c r="G135" i="6"/>
  <c r="G131" i="6"/>
  <c r="G127" i="6"/>
  <c r="G123" i="6"/>
  <c r="G119" i="6"/>
  <c r="G115" i="6"/>
  <c r="G103" i="6"/>
  <c r="G99" i="6"/>
  <c r="G95" i="6"/>
  <c r="G91" i="6"/>
  <c r="G87" i="6"/>
  <c r="G83" i="6"/>
  <c r="G71" i="6"/>
  <c r="G67" i="6"/>
  <c r="G63" i="6"/>
  <c r="G59" i="6"/>
  <c r="G55" i="6"/>
  <c r="G51" i="6"/>
  <c r="G47" i="6"/>
  <c r="G43" i="6"/>
  <c r="G39" i="6"/>
  <c r="G35" i="6"/>
  <c r="G31" i="6"/>
  <c r="G27" i="6"/>
  <c r="G23" i="6"/>
  <c r="G19" i="6"/>
  <c r="G15" i="6"/>
  <c r="G11" i="6"/>
  <c r="G3" i="6"/>
  <c r="G113" i="6"/>
  <c r="W4" i="6"/>
  <c r="S112" i="6"/>
  <c r="S113" i="6" s="1"/>
  <c r="S118" i="6" s="1"/>
  <c r="O411" i="6" s="1"/>
  <c r="W3" i="6"/>
  <c r="G33" i="6"/>
  <c r="G25" i="6"/>
  <c r="G9" i="6"/>
  <c r="G414" i="6"/>
  <c r="G410" i="6"/>
  <c r="G406" i="6"/>
  <c r="G402" i="6"/>
  <c r="G382" i="6"/>
  <c r="G378" i="6"/>
  <c r="G374" i="6"/>
  <c r="G370" i="6"/>
  <c r="G350" i="6"/>
  <c r="G346" i="6"/>
  <c r="G342" i="6"/>
  <c r="G338" i="6"/>
  <c r="G318" i="6"/>
  <c r="G314" i="6"/>
  <c r="G310" i="6"/>
  <c r="G306" i="6"/>
  <c r="G286" i="6"/>
  <c r="G282" i="6"/>
  <c r="G278" i="6"/>
  <c r="G274" i="6"/>
  <c r="G254" i="6"/>
  <c r="G250" i="6"/>
  <c r="G246" i="6"/>
  <c r="G242" i="6"/>
  <c r="G222" i="6"/>
  <c r="G218" i="6"/>
  <c r="G214" i="6"/>
  <c r="G210" i="6"/>
  <c r="G190" i="6"/>
  <c r="G186" i="6"/>
  <c r="G182" i="6"/>
  <c r="G178" i="6"/>
  <c r="G158" i="6"/>
  <c r="G154" i="6"/>
  <c r="G150" i="6"/>
  <c r="G146" i="6"/>
  <c r="G142" i="6"/>
  <c r="G138" i="6"/>
  <c r="G126" i="6"/>
  <c r="G122" i="6"/>
  <c r="G118" i="6"/>
  <c r="G114" i="6"/>
  <c r="G110" i="6"/>
  <c r="G106" i="6"/>
  <c r="G94" i="6"/>
  <c r="G90" i="6"/>
  <c r="G86" i="6"/>
  <c r="G82" i="6"/>
  <c r="G78" i="6"/>
  <c r="G74" i="6"/>
  <c r="G62" i="6"/>
  <c r="G58" i="6"/>
  <c r="G50" i="6"/>
  <c r="G46" i="6"/>
  <c r="G38" i="6"/>
  <c r="G34" i="6"/>
  <c r="G30" i="6"/>
  <c r="G26" i="6"/>
  <c r="G22" i="6"/>
  <c r="G18" i="6"/>
  <c r="G10" i="6"/>
  <c r="G6" i="6"/>
  <c r="G52" i="6"/>
  <c r="G28" i="6"/>
  <c r="G12" i="6"/>
  <c r="W2" i="6"/>
  <c r="P3" i="11"/>
  <c r="P36" i="11" s="1"/>
  <c r="Q36" i="11" s="1"/>
  <c r="S2" i="11"/>
  <c r="S2" i="10"/>
  <c r="R14" i="10"/>
  <c r="S14" i="10" s="1"/>
  <c r="T14" i="10" s="1"/>
  <c r="P37" i="11"/>
  <c r="Q37" i="11" s="1"/>
  <c r="P26" i="11"/>
  <c r="Q26" i="11" s="1"/>
  <c r="P15" i="11"/>
  <c r="Q15" i="11" s="1"/>
  <c r="O30" i="11"/>
  <c r="O35" i="11"/>
  <c r="R12" i="11"/>
  <c r="S12" i="11" s="1"/>
  <c r="T12" i="11" s="1"/>
  <c r="O24" i="11"/>
  <c r="O23" i="11"/>
  <c r="O22" i="11"/>
  <c r="O21" i="11"/>
  <c r="O20" i="11"/>
  <c r="O19" i="11"/>
  <c r="O18" i="11"/>
  <c r="O17" i="11"/>
  <c r="O16" i="11"/>
  <c r="O15" i="11"/>
  <c r="P6" i="11"/>
  <c r="P8" i="11"/>
  <c r="P10" i="11"/>
  <c r="Q10" i="11" s="1"/>
  <c r="O37" i="11"/>
  <c r="P7" i="11"/>
  <c r="P9" i="11"/>
  <c r="O11" i="11"/>
  <c r="O13" i="11"/>
  <c r="O25" i="11"/>
  <c r="O26" i="11"/>
  <c r="O27" i="11"/>
  <c r="O28" i="11"/>
  <c r="O29" i="11"/>
  <c r="O31" i="11"/>
  <c r="O32" i="11"/>
  <c r="O33" i="11"/>
  <c r="O34" i="11"/>
  <c r="R6" i="11"/>
  <c r="S6" i="11" s="1"/>
  <c r="R7" i="11"/>
  <c r="S7" i="11" s="1"/>
  <c r="R8" i="11"/>
  <c r="S8" i="11" s="1"/>
  <c r="R9" i="11"/>
  <c r="S9" i="11" s="1"/>
  <c r="R10" i="11"/>
  <c r="S10" i="11" s="1"/>
  <c r="T10" i="11" s="1"/>
  <c r="R14" i="11"/>
  <c r="S14" i="11" s="1"/>
  <c r="T14" i="11" s="1"/>
  <c r="O12" i="11"/>
  <c r="R38" i="11"/>
  <c r="S38" i="11" s="1"/>
  <c r="R11" i="11"/>
  <c r="S11" i="11" s="1"/>
  <c r="T11" i="11" s="1"/>
  <c r="R15" i="11"/>
  <c r="S15" i="11" s="1"/>
  <c r="T15" i="11" s="1"/>
  <c r="R16" i="11"/>
  <c r="S16" i="11" s="1"/>
  <c r="T16" i="11" s="1"/>
  <c r="R17" i="11"/>
  <c r="S17" i="11" s="1"/>
  <c r="T17" i="11" s="1"/>
  <c r="R18" i="11"/>
  <c r="S18" i="11" s="1"/>
  <c r="T18" i="11" s="1"/>
  <c r="R19" i="11"/>
  <c r="S19" i="11" s="1"/>
  <c r="T19" i="11" s="1"/>
  <c r="R20" i="11"/>
  <c r="S20" i="11" s="1"/>
  <c r="T20" i="11" s="1"/>
  <c r="R21" i="11"/>
  <c r="S21" i="11" s="1"/>
  <c r="T21" i="11" s="1"/>
  <c r="R22" i="11"/>
  <c r="S22" i="11" s="1"/>
  <c r="T22" i="11" s="1"/>
  <c r="R23" i="11"/>
  <c r="S23" i="11" s="1"/>
  <c r="T23" i="11" s="1"/>
  <c r="R24" i="11"/>
  <c r="S24" i="11" s="1"/>
  <c r="T24" i="11" s="1"/>
  <c r="R25" i="11"/>
  <c r="S25" i="11" s="1"/>
  <c r="T25" i="11" s="1"/>
  <c r="R26" i="11"/>
  <c r="S26" i="11" s="1"/>
  <c r="T26" i="11" s="1"/>
  <c r="R27" i="11"/>
  <c r="S27" i="11" s="1"/>
  <c r="T27" i="11" s="1"/>
  <c r="R28" i="11"/>
  <c r="S28" i="11" s="1"/>
  <c r="T28" i="11" s="1"/>
  <c r="R29" i="11"/>
  <c r="S29" i="11" s="1"/>
  <c r="T29" i="11" s="1"/>
  <c r="R30" i="11"/>
  <c r="S30" i="11" s="1"/>
  <c r="T30" i="11" s="1"/>
  <c r="R31" i="11"/>
  <c r="S31" i="11" s="1"/>
  <c r="T31" i="11" s="1"/>
  <c r="R32" i="11"/>
  <c r="S32" i="11" s="1"/>
  <c r="T32" i="11" s="1"/>
  <c r="R33" i="11"/>
  <c r="S33" i="11" s="1"/>
  <c r="T33" i="11" s="1"/>
  <c r="R34" i="11"/>
  <c r="S34" i="11" s="1"/>
  <c r="T34" i="11" s="1"/>
  <c r="R35" i="11"/>
  <c r="S35" i="11" s="1"/>
  <c r="R36" i="11"/>
  <c r="S36" i="11" s="1"/>
  <c r="R37" i="11"/>
  <c r="S37" i="11" s="1"/>
  <c r="O14" i="11"/>
  <c r="O6" i="11"/>
  <c r="O7" i="11"/>
  <c r="O8" i="11"/>
  <c r="O9" i="11"/>
  <c r="O10" i="11"/>
  <c r="R13" i="11"/>
  <c r="S13" i="11" s="1"/>
  <c r="T13" i="11" s="1"/>
  <c r="O38" i="11"/>
  <c r="O36" i="11"/>
  <c r="R26" i="10"/>
  <c r="S26" i="10" s="1"/>
  <c r="T26" i="10" s="1"/>
  <c r="P2" i="10"/>
  <c r="O12" i="10"/>
  <c r="R38" i="10"/>
  <c r="S38" i="10" s="1"/>
  <c r="R11" i="10"/>
  <c r="S11" i="10" s="1"/>
  <c r="T11" i="10" s="1"/>
  <c r="R15" i="10"/>
  <c r="S15" i="10" s="1"/>
  <c r="T15" i="10" s="1"/>
  <c r="R16" i="10"/>
  <c r="S16" i="10" s="1"/>
  <c r="T16" i="10" s="1"/>
  <c r="R17" i="10"/>
  <c r="S17" i="10" s="1"/>
  <c r="T17" i="10" s="1"/>
  <c r="R18" i="10"/>
  <c r="S18" i="10" s="1"/>
  <c r="T18" i="10" s="1"/>
  <c r="R19" i="10"/>
  <c r="S19" i="10" s="1"/>
  <c r="T19" i="10" s="1"/>
  <c r="R20" i="10"/>
  <c r="S20" i="10" s="1"/>
  <c r="T20" i="10" s="1"/>
  <c r="R21" i="10"/>
  <c r="S21" i="10" s="1"/>
  <c r="T21" i="10" s="1"/>
  <c r="R22" i="10"/>
  <c r="S22" i="10" s="1"/>
  <c r="T22" i="10" s="1"/>
  <c r="R27" i="10"/>
  <c r="S27" i="10" s="1"/>
  <c r="T27" i="10" s="1"/>
  <c r="R28" i="10"/>
  <c r="S28" i="10" s="1"/>
  <c r="T28" i="10" s="1"/>
  <c r="R29" i="10"/>
  <c r="S29" i="10" s="1"/>
  <c r="T29" i="10" s="1"/>
  <c r="R30" i="10"/>
  <c r="S30" i="10" s="1"/>
  <c r="T30" i="10" s="1"/>
  <c r="R31" i="10"/>
  <c r="S31" i="10" s="1"/>
  <c r="T31" i="10" s="1"/>
  <c r="R32" i="10"/>
  <c r="S32" i="10" s="1"/>
  <c r="T32" i="10" s="1"/>
  <c r="R33" i="10"/>
  <c r="S33" i="10" s="1"/>
  <c r="T33" i="10" s="1"/>
  <c r="R34" i="10"/>
  <c r="S34" i="10" s="1"/>
  <c r="T34" i="10" s="1"/>
  <c r="R35" i="10"/>
  <c r="S35" i="10" s="1"/>
  <c r="T35" i="10" s="1"/>
  <c r="R36" i="10"/>
  <c r="S36" i="10" s="1"/>
  <c r="T36" i="10" s="1"/>
  <c r="R37" i="10"/>
  <c r="S37" i="10" s="1"/>
  <c r="R23" i="10"/>
  <c r="S23" i="10" s="1"/>
  <c r="T23" i="10" s="1"/>
  <c r="O6" i="10"/>
  <c r="O7" i="10"/>
  <c r="O8" i="10"/>
  <c r="O9" i="10"/>
  <c r="O10" i="10"/>
  <c r="R13" i="10"/>
  <c r="S13" i="10" s="1"/>
  <c r="T13" i="10" s="1"/>
  <c r="O38" i="10"/>
  <c r="R24" i="10"/>
  <c r="S24" i="10" s="1"/>
  <c r="T24" i="10" s="1"/>
  <c r="P3" i="10"/>
  <c r="O11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R25" i="10"/>
  <c r="S25" i="10" s="1"/>
  <c r="T25" i="10" s="1"/>
  <c r="O13" i="10"/>
  <c r="R12" i="10"/>
  <c r="S12" i="10" s="1"/>
  <c r="T12" i="10" s="1"/>
  <c r="O14" i="10"/>
  <c r="R6" i="10"/>
  <c r="S6" i="10" s="1"/>
  <c r="R7" i="10"/>
  <c r="S7" i="10" s="1"/>
  <c r="R8" i="10"/>
  <c r="S8" i="10" s="1"/>
  <c r="R9" i="10"/>
  <c r="S9" i="10" s="1"/>
  <c r="R10" i="10"/>
  <c r="S10" i="10" s="1"/>
  <c r="T10" i="10" s="1"/>
  <c r="V33" i="6"/>
  <c r="W33" i="6" s="1"/>
  <c r="X33" i="6" s="1"/>
  <c r="V11" i="6"/>
  <c r="W11" i="6" s="1"/>
  <c r="X11" i="6" s="1"/>
  <c r="V35" i="6"/>
  <c r="W35" i="6" s="1"/>
  <c r="X35" i="6" s="1"/>
  <c r="S30" i="6"/>
  <c r="S14" i="6"/>
  <c r="T3" i="6"/>
  <c r="S38" i="6"/>
  <c r="S22" i="6"/>
  <c r="S37" i="6"/>
  <c r="S29" i="6"/>
  <c r="S21" i="6"/>
  <c r="S13" i="6"/>
  <c r="S36" i="6"/>
  <c r="S28" i="6"/>
  <c r="S20" i="6"/>
  <c r="S12" i="6"/>
  <c r="S35" i="6"/>
  <c r="S27" i="6"/>
  <c r="S19" i="6"/>
  <c r="S11" i="6"/>
  <c r="S34" i="6"/>
  <c r="S26" i="6"/>
  <c r="S18" i="6"/>
  <c r="S10" i="6"/>
  <c r="S33" i="6"/>
  <c r="S25" i="6"/>
  <c r="S17" i="6"/>
  <c r="S9" i="6"/>
  <c r="S32" i="6"/>
  <c r="S24" i="6"/>
  <c r="S16" i="6"/>
  <c r="S8" i="6"/>
  <c r="S6" i="6"/>
  <c r="S31" i="6"/>
  <c r="S23" i="6"/>
  <c r="S15" i="6"/>
  <c r="S7" i="6"/>
  <c r="V34" i="6"/>
  <c r="W34" i="6" s="1"/>
  <c r="X34" i="6" s="1"/>
  <c r="V26" i="6"/>
  <c r="W26" i="6" s="1"/>
  <c r="X26" i="6" s="1"/>
  <c r="V18" i="6"/>
  <c r="W18" i="6" s="1"/>
  <c r="X18" i="6" s="1"/>
  <c r="V10" i="6"/>
  <c r="W10" i="6" s="1"/>
  <c r="X10" i="6" s="1"/>
  <c r="V9" i="6"/>
  <c r="W9" i="6" s="1"/>
  <c r="V8" i="6"/>
  <c r="W8" i="6" s="1"/>
  <c r="T2" i="6"/>
  <c r="T6" i="6" s="1"/>
  <c r="V17" i="6"/>
  <c r="W17" i="6" s="1"/>
  <c r="X17" i="6" s="1"/>
  <c r="V32" i="6"/>
  <c r="W32" i="6" s="1"/>
  <c r="X32" i="6" s="1"/>
  <c r="V24" i="6"/>
  <c r="W24" i="6" s="1"/>
  <c r="X24" i="6" s="1"/>
  <c r="V16" i="6"/>
  <c r="W16" i="6" s="1"/>
  <c r="X16" i="6" s="1"/>
  <c r="V6" i="6"/>
  <c r="W6" i="6" s="1"/>
  <c r="V31" i="6"/>
  <c r="W31" i="6" s="1"/>
  <c r="X31" i="6" s="1"/>
  <c r="V23" i="6"/>
  <c r="W23" i="6" s="1"/>
  <c r="X23" i="6" s="1"/>
  <c r="V15" i="6"/>
  <c r="W15" i="6" s="1"/>
  <c r="X15" i="6" s="1"/>
  <c r="V7" i="6"/>
  <c r="W7" i="6" s="1"/>
  <c r="V38" i="6"/>
  <c r="W38" i="6" s="1"/>
  <c r="V22" i="6"/>
  <c r="W22" i="6" s="1"/>
  <c r="X22" i="6" s="1"/>
  <c r="V14" i="6"/>
  <c r="W14" i="6" s="1"/>
  <c r="X14" i="6" s="1"/>
  <c r="V30" i="6"/>
  <c r="W30" i="6" s="1"/>
  <c r="X30" i="6" s="1"/>
  <c r="V37" i="6"/>
  <c r="W37" i="6" s="1"/>
  <c r="V29" i="6"/>
  <c r="W29" i="6" s="1"/>
  <c r="X29" i="6" s="1"/>
  <c r="V21" i="6"/>
  <c r="W21" i="6" s="1"/>
  <c r="X21" i="6" s="1"/>
  <c r="V13" i="6"/>
  <c r="W13" i="6" s="1"/>
  <c r="X13" i="6" s="1"/>
  <c r="V25" i="6"/>
  <c r="W25" i="6" s="1"/>
  <c r="X25" i="6" s="1"/>
  <c r="V36" i="6"/>
  <c r="W36" i="6" s="1"/>
  <c r="X36" i="6" s="1"/>
  <c r="V28" i="6"/>
  <c r="W28" i="6" s="1"/>
  <c r="X28" i="6" s="1"/>
  <c r="V20" i="6"/>
  <c r="W20" i="6" s="1"/>
  <c r="X20" i="6" s="1"/>
  <c r="V12" i="6"/>
  <c r="W12" i="6" s="1"/>
  <c r="X12" i="6" s="1"/>
  <c r="V27" i="6"/>
  <c r="W27" i="6" s="1"/>
  <c r="X27" i="6" s="1"/>
  <c r="V19" i="6"/>
  <c r="W19" i="6" s="1"/>
  <c r="X19" i="6" s="1"/>
  <c r="O17" i="6" l="1"/>
  <c r="P48" i="6"/>
  <c r="P176" i="6"/>
  <c r="P340" i="6"/>
  <c r="P41" i="6"/>
  <c r="P56" i="6"/>
  <c r="P188" i="6"/>
  <c r="O348" i="6"/>
  <c r="O53" i="6"/>
  <c r="P257" i="6"/>
  <c r="P88" i="6"/>
  <c r="O232" i="6"/>
  <c r="O392" i="6"/>
  <c r="P289" i="6"/>
  <c r="P96" i="6"/>
  <c r="P240" i="6"/>
  <c r="P404" i="6"/>
  <c r="P16" i="11"/>
  <c r="Q16" i="11" s="1"/>
  <c r="P27" i="11"/>
  <c r="Q27" i="11" s="1"/>
  <c r="P12" i="11"/>
  <c r="Q12" i="11" s="1"/>
  <c r="P17" i="11"/>
  <c r="Q17" i="11" s="1"/>
  <c r="P29" i="11"/>
  <c r="Q29" i="11" s="1"/>
  <c r="P14" i="11"/>
  <c r="Q14" i="11" s="1"/>
  <c r="P321" i="6"/>
  <c r="P40" i="6"/>
  <c r="P104" i="6"/>
  <c r="P168" i="6"/>
  <c r="P252" i="6"/>
  <c r="O328" i="6"/>
  <c r="O412" i="6"/>
  <c r="O29" i="6"/>
  <c r="P18" i="11"/>
  <c r="Q18" i="11" s="1"/>
  <c r="P31" i="11"/>
  <c r="Q31" i="11" s="1"/>
  <c r="P38" i="11"/>
  <c r="Q38" i="11" s="1"/>
  <c r="P21" i="11"/>
  <c r="Q21" i="11" s="1"/>
  <c r="P32" i="11"/>
  <c r="Q32" i="11" s="1"/>
  <c r="P22" i="11"/>
  <c r="Q22" i="11" s="1"/>
  <c r="P23" i="11"/>
  <c r="Q23" i="11" s="1"/>
  <c r="P33" i="11"/>
  <c r="Q33" i="11" s="1"/>
  <c r="P417" i="6"/>
  <c r="P64" i="6"/>
  <c r="P128" i="6"/>
  <c r="O200" i="6"/>
  <c r="O276" i="6"/>
  <c r="O360" i="6"/>
  <c r="P267" i="6"/>
  <c r="O65" i="6"/>
  <c r="P24" i="11"/>
  <c r="Q24" i="11" s="1"/>
  <c r="P34" i="11"/>
  <c r="Q34" i="11" s="1"/>
  <c r="P171" i="6"/>
  <c r="P8" i="6"/>
  <c r="P72" i="6"/>
  <c r="P136" i="6"/>
  <c r="P208" i="6"/>
  <c r="O284" i="6"/>
  <c r="P372" i="6"/>
  <c r="P315" i="6"/>
  <c r="P11" i="11"/>
  <c r="Q11" i="11" s="1"/>
  <c r="P25" i="11"/>
  <c r="Q25" i="11" s="1"/>
  <c r="P35" i="11"/>
  <c r="Q35" i="11" s="1"/>
  <c r="O215" i="6"/>
  <c r="P16" i="6"/>
  <c r="P80" i="6"/>
  <c r="P144" i="6"/>
  <c r="P220" i="6"/>
  <c r="O296" i="6"/>
  <c r="O380" i="6"/>
  <c r="P355" i="6"/>
  <c r="O77" i="6"/>
  <c r="O89" i="6"/>
  <c r="O101" i="6"/>
  <c r="O113" i="6"/>
  <c r="P129" i="6"/>
  <c r="O137" i="6"/>
  <c r="O149" i="6"/>
  <c r="P165" i="6"/>
  <c r="O181" i="6"/>
  <c r="P205" i="6"/>
  <c r="O241" i="6"/>
  <c r="O297" i="6"/>
  <c r="O361" i="6"/>
  <c r="P3" i="6"/>
  <c r="P43" i="6"/>
  <c r="P95" i="6"/>
  <c r="P151" i="6"/>
  <c r="P215" i="6"/>
  <c r="O323" i="6"/>
  <c r="P6" i="6"/>
  <c r="P38" i="6"/>
  <c r="P70" i="6"/>
  <c r="P102" i="6"/>
  <c r="O138" i="6"/>
  <c r="O174" i="6"/>
  <c r="O206" i="6"/>
  <c r="O238" i="6"/>
  <c r="P270" i="6"/>
  <c r="P302" i="6"/>
  <c r="P334" i="6"/>
  <c r="P366" i="6"/>
  <c r="P398" i="6"/>
  <c r="P303" i="6"/>
  <c r="O99" i="6"/>
  <c r="O203" i="6"/>
  <c r="O303" i="6"/>
  <c r="O244" i="6"/>
  <c r="P109" i="6"/>
  <c r="P325" i="6"/>
  <c r="P367" i="6"/>
  <c r="P61" i="6"/>
  <c r="O183" i="6"/>
  <c r="P225" i="6"/>
  <c r="P265" i="6"/>
  <c r="P297" i="6"/>
  <c r="P329" i="6"/>
  <c r="P361" i="6"/>
  <c r="P393" i="6"/>
  <c r="O4" i="6"/>
  <c r="O12" i="6"/>
  <c r="O20" i="6"/>
  <c r="O28" i="6"/>
  <c r="O36" i="6"/>
  <c r="O44" i="6"/>
  <c r="O52" i="6"/>
  <c r="O60" i="6"/>
  <c r="O68" i="6"/>
  <c r="O76" i="6"/>
  <c r="O84" i="6"/>
  <c r="O92" i="6"/>
  <c r="O100" i="6"/>
  <c r="O108" i="6"/>
  <c r="O116" i="6"/>
  <c r="O124" i="6"/>
  <c r="O132" i="6"/>
  <c r="O140" i="6"/>
  <c r="O148" i="6"/>
  <c r="O156" i="6"/>
  <c r="O164" i="6"/>
  <c r="O172" i="6"/>
  <c r="P180" i="6"/>
  <c r="O192" i="6"/>
  <c r="P200" i="6"/>
  <c r="P212" i="6"/>
  <c r="O224" i="6"/>
  <c r="P232" i="6"/>
  <c r="P244" i="6"/>
  <c r="O256" i="6"/>
  <c r="P264" i="6"/>
  <c r="P272" i="6"/>
  <c r="P280" i="6"/>
  <c r="O288" i="6"/>
  <c r="P300" i="6"/>
  <c r="O308" i="6"/>
  <c r="O320" i="6"/>
  <c r="P332" i="6"/>
  <c r="O340" i="6"/>
  <c r="O352" i="6"/>
  <c r="P364" i="6"/>
  <c r="O372" i="6"/>
  <c r="O384" i="6"/>
  <c r="P396" i="6"/>
  <c r="O404" i="6"/>
  <c r="O416" i="6"/>
  <c r="O134" i="6"/>
  <c r="P217" i="6"/>
  <c r="P283" i="6"/>
  <c r="P323" i="6"/>
  <c r="P363" i="6"/>
  <c r="P9" i="6"/>
  <c r="P21" i="6"/>
  <c r="P33" i="6"/>
  <c r="O45" i="6"/>
  <c r="P57" i="6"/>
  <c r="P69" i="6"/>
  <c r="O81" i="6"/>
  <c r="O93" i="6"/>
  <c r="P105" i="6"/>
  <c r="O117" i="6"/>
  <c r="O129" i="6"/>
  <c r="P141" i="6"/>
  <c r="O153" i="6"/>
  <c r="P169" i="6"/>
  <c r="P189" i="6"/>
  <c r="O209" i="6"/>
  <c r="P253" i="6"/>
  <c r="O313" i="6"/>
  <c r="O377" i="6"/>
  <c r="P11" i="6"/>
  <c r="P55" i="6"/>
  <c r="P111" i="6"/>
  <c r="P163" i="6"/>
  <c r="P239" i="6"/>
  <c r="O351" i="6"/>
  <c r="P14" i="6"/>
  <c r="P46" i="6"/>
  <c r="P78" i="6"/>
  <c r="P110" i="6"/>
  <c r="O146" i="6"/>
  <c r="O182" i="6"/>
  <c r="O214" i="6"/>
  <c r="O246" i="6"/>
  <c r="P278" i="6"/>
  <c r="P310" i="6"/>
  <c r="P342" i="6"/>
  <c r="P374" i="6"/>
  <c r="P406" i="6"/>
  <c r="P335" i="6"/>
  <c r="O35" i="6"/>
  <c r="O115" i="6"/>
  <c r="O219" i="6"/>
  <c r="O335" i="6"/>
  <c r="P359" i="6"/>
  <c r="P201" i="6"/>
  <c r="P357" i="6"/>
  <c r="O166" i="6"/>
  <c r="O419" i="6"/>
  <c r="O395" i="6"/>
  <c r="P287" i="6"/>
  <c r="P411" i="6"/>
  <c r="P279" i="6"/>
  <c r="P413" i="6"/>
  <c r="P381" i="6"/>
  <c r="P349" i="6"/>
  <c r="P317" i="6"/>
  <c r="P285" i="6"/>
  <c r="P241" i="6"/>
  <c r="P177" i="6"/>
  <c r="P93" i="6"/>
  <c r="P415" i="6"/>
  <c r="P399" i="6"/>
  <c r="P271" i="6"/>
  <c r="O228" i="6"/>
  <c r="O188" i="6"/>
  <c r="O363" i="6"/>
  <c r="O327" i="6"/>
  <c r="O295" i="6"/>
  <c r="O259" i="6"/>
  <c r="O235" i="6"/>
  <c r="P219" i="6"/>
  <c r="P203" i="6"/>
  <c r="O171" i="6"/>
  <c r="P131" i="6"/>
  <c r="P115" i="6"/>
  <c r="P99" i="6"/>
  <c r="P79" i="6"/>
  <c r="P63" i="6"/>
  <c r="P35" i="6"/>
  <c r="P327" i="6"/>
  <c r="P295" i="6"/>
  <c r="O418" i="6"/>
  <c r="O410" i="6"/>
  <c r="O402" i="6"/>
  <c r="O394" i="6"/>
  <c r="O386" i="6"/>
  <c r="O378" i="6"/>
  <c r="O370" i="6"/>
  <c r="O362" i="6"/>
  <c r="O354" i="6"/>
  <c r="O346" i="6"/>
  <c r="O338" i="6"/>
  <c r="O330" i="6"/>
  <c r="O322" i="6"/>
  <c r="O314" i="6"/>
  <c r="O306" i="6"/>
  <c r="O298" i="6"/>
  <c r="O290" i="6"/>
  <c r="O282" i="6"/>
  <c r="O274" i="6"/>
  <c r="O266" i="6"/>
  <c r="O258" i="6"/>
  <c r="P250" i="6"/>
  <c r="P242" i="6"/>
  <c r="P234" i="6"/>
  <c r="P226" i="6"/>
  <c r="P218" i="6"/>
  <c r="P210" i="6"/>
  <c r="P202" i="6"/>
  <c r="P194" i="6"/>
  <c r="P186" i="6"/>
  <c r="P178" i="6"/>
  <c r="P170" i="6"/>
  <c r="O162" i="6"/>
  <c r="O154" i="6"/>
  <c r="P142" i="6"/>
  <c r="P134" i="6"/>
  <c r="O126" i="6"/>
  <c r="O118" i="6"/>
  <c r="O110" i="6"/>
  <c r="O102" i="6"/>
  <c r="O94" i="6"/>
  <c r="O86" i="6"/>
  <c r="O78" i="6"/>
  <c r="O70" i="6"/>
  <c r="O62" i="6"/>
  <c r="O54" i="6"/>
  <c r="O46" i="6"/>
  <c r="O38" i="6"/>
  <c r="O30" i="6"/>
  <c r="O22" i="6"/>
  <c r="O14" i="6"/>
  <c r="O6" i="6"/>
  <c r="O375" i="6"/>
  <c r="O347" i="6"/>
  <c r="O315" i="6"/>
  <c r="O287" i="6"/>
  <c r="P255" i="6"/>
  <c r="P231" i="6"/>
  <c r="P207" i="6"/>
  <c r="P187" i="6"/>
  <c r="O167" i="6"/>
  <c r="O159" i="6"/>
  <c r="O147" i="6"/>
  <c r="O135" i="6"/>
  <c r="O119" i="6"/>
  <c r="O103" i="6"/>
  <c r="O91" i="6"/>
  <c r="O75" i="6"/>
  <c r="O59" i="6"/>
  <c r="O47" i="6"/>
  <c r="O39" i="6"/>
  <c r="O27" i="6"/>
  <c r="O15" i="6"/>
  <c r="O7" i="6"/>
  <c r="O421" i="6"/>
  <c r="O405" i="6"/>
  <c r="O389" i="6"/>
  <c r="O373" i="6"/>
  <c r="O357" i="6"/>
  <c r="O341" i="6"/>
  <c r="O325" i="6"/>
  <c r="O309" i="6"/>
  <c r="O293" i="6"/>
  <c r="O277" i="6"/>
  <c r="O261" i="6"/>
  <c r="O249" i="6"/>
  <c r="O237" i="6"/>
  <c r="P229" i="6"/>
  <c r="O217" i="6"/>
  <c r="O205" i="6"/>
  <c r="P197" i="6"/>
  <c r="O185" i="6"/>
  <c r="O173" i="6"/>
  <c r="O165" i="6"/>
  <c r="P419" i="6"/>
  <c r="P395" i="6"/>
  <c r="P263" i="6"/>
  <c r="O391" i="6"/>
  <c r="O255" i="6"/>
  <c r="P405" i="6"/>
  <c r="P373" i="6"/>
  <c r="P341" i="6"/>
  <c r="P309" i="6"/>
  <c r="P277" i="6"/>
  <c r="P233" i="6"/>
  <c r="P161" i="6"/>
  <c r="P45" i="6"/>
  <c r="O403" i="6"/>
  <c r="O387" i="6"/>
  <c r="O199" i="6"/>
  <c r="O220" i="6"/>
  <c r="O180" i="6"/>
  <c r="O355" i="6"/>
  <c r="O319" i="6"/>
  <c r="O283" i="6"/>
  <c r="P247" i="6"/>
  <c r="P235" i="6"/>
  <c r="O211" i="6"/>
  <c r="O195" i="6"/>
  <c r="O155" i="6"/>
  <c r="O123" i="6"/>
  <c r="O107" i="6"/>
  <c r="O87" i="6"/>
  <c r="O71" i="6"/>
  <c r="O51" i="6"/>
  <c r="O19" i="6"/>
  <c r="P319" i="6"/>
  <c r="O223" i="6"/>
  <c r="P418" i="6"/>
  <c r="P410" i="6"/>
  <c r="P402" i="6"/>
  <c r="P394" i="6"/>
  <c r="P386" i="6"/>
  <c r="P378" i="6"/>
  <c r="P370" i="6"/>
  <c r="P362" i="6"/>
  <c r="P354" i="6"/>
  <c r="P346" i="6"/>
  <c r="P338" i="6"/>
  <c r="P330" i="6"/>
  <c r="P322" i="6"/>
  <c r="P314" i="6"/>
  <c r="P306" i="6"/>
  <c r="P298" i="6"/>
  <c r="P290" i="6"/>
  <c r="P282" i="6"/>
  <c r="P274" i="6"/>
  <c r="P266" i="6"/>
  <c r="P258" i="6"/>
  <c r="O250" i="6"/>
  <c r="O242" i="6"/>
  <c r="O234" i="6"/>
  <c r="O226" i="6"/>
  <c r="O218" i="6"/>
  <c r="O210" i="6"/>
  <c r="O202" i="6"/>
  <c r="O194" i="6"/>
  <c r="O186" i="6"/>
  <c r="O178" i="6"/>
  <c r="O170" i="6"/>
  <c r="P158" i="6"/>
  <c r="P150" i="6"/>
  <c r="O142" i="6"/>
  <c r="P130" i="6"/>
  <c r="P122" i="6"/>
  <c r="P114" i="6"/>
  <c r="P106" i="6"/>
  <c r="P98" i="6"/>
  <c r="P90" i="6"/>
  <c r="P82" i="6"/>
  <c r="P74" i="6"/>
  <c r="P66" i="6"/>
  <c r="P58" i="6"/>
  <c r="P50" i="6"/>
  <c r="P42" i="6"/>
  <c r="P34" i="6"/>
  <c r="P26" i="6"/>
  <c r="P18" i="6"/>
  <c r="P10" i="6"/>
  <c r="O367" i="6"/>
  <c r="O339" i="6"/>
  <c r="O307" i="6"/>
  <c r="O279" i="6"/>
  <c r="O251" i="6"/>
  <c r="O227" i="6"/>
  <c r="P199" i="6"/>
  <c r="O179" i="6"/>
  <c r="P167" i="6"/>
  <c r="P159" i="6"/>
  <c r="P147" i="6"/>
  <c r="P135" i="6"/>
  <c r="P119" i="6"/>
  <c r="P103" i="6"/>
  <c r="P91" i="6"/>
  <c r="P75" i="6"/>
  <c r="P59" i="6"/>
  <c r="P47" i="6"/>
  <c r="P39" i="6"/>
  <c r="P27" i="6"/>
  <c r="P15" i="6"/>
  <c r="P7" i="6"/>
  <c r="O417" i="6"/>
  <c r="O401" i="6"/>
  <c r="O385" i="6"/>
  <c r="O369" i="6"/>
  <c r="O353" i="6"/>
  <c r="O337" i="6"/>
  <c r="O321" i="6"/>
  <c r="O305" i="6"/>
  <c r="O289" i="6"/>
  <c r="O273" i="6"/>
  <c r="O257" i="6"/>
  <c r="O245" i="6"/>
  <c r="P237" i="6"/>
  <c r="O225" i="6"/>
  <c r="O213" i="6"/>
  <c r="O407" i="6"/>
  <c r="P383" i="6"/>
  <c r="O191" i="6"/>
  <c r="P391" i="6"/>
  <c r="O231" i="6"/>
  <c r="P397" i="6"/>
  <c r="P365" i="6"/>
  <c r="P333" i="6"/>
  <c r="P301" i="6"/>
  <c r="P269" i="6"/>
  <c r="P209" i="6"/>
  <c r="P145" i="6"/>
  <c r="P29" i="6"/>
  <c r="P403" i="6"/>
  <c r="P375" i="6"/>
  <c r="O252" i="6"/>
  <c r="O212" i="6"/>
  <c r="O379" i="6"/>
  <c r="O343" i="6"/>
  <c r="O311" i="6"/>
  <c r="O275" i="6"/>
  <c r="O243" i="6"/>
  <c r="P223" i="6"/>
  <c r="P211" i="6"/>
  <c r="P195" i="6"/>
  <c r="O139" i="6"/>
  <c r="P123" i="6"/>
  <c r="P107" i="6"/>
  <c r="P87" i="6"/>
  <c r="P71" i="6"/>
  <c r="P51" i="6"/>
  <c r="P19" i="6"/>
  <c r="P343" i="6"/>
  <c r="P311" i="6"/>
  <c r="P2" i="6"/>
  <c r="O414" i="6"/>
  <c r="O406" i="6"/>
  <c r="O398" i="6"/>
  <c r="O390" i="6"/>
  <c r="O382" i="6"/>
  <c r="O374" i="6"/>
  <c r="O366" i="6"/>
  <c r="O358" i="6"/>
  <c r="O350" i="6"/>
  <c r="O342" i="6"/>
  <c r="O334" i="6"/>
  <c r="O326" i="6"/>
  <c r="O318" i="6"/>
  <c r="O310" i="6"/>
  <c r="O302" i="6"/>
  <c r="O294" i="6"/>
  <c r="O286" i="6"/>
  <c r="O278" i="6"/>
  <c r="O270" i="6"/>
  <c r="O262" i="6"/>
  <c r="P254" i="6"/>
  <c r="P246" i="6"/>
  <c r="P238" i="6"/>
  <c r="P230" i="6"/>
  <c r="P222" i="6"/>
  <c r="P214" i="6"/>
  <c r="P206" i="6"/>
  <c r="P198" i="6"/>
  <c r="P190" i="6"/>
  <c r="P182" i="6"/>
  <c r="P174" i="6"/>
  <c r="P166" i="6"/>
  <c r="O158" i="6"/>
  <c r="P146" i="6"/>
  <c r="P138" i="6"/>
  <c r="O130" i="6"/>
  <c r="O122" i="6"/>
  <c r="O114" i="6"/>
  <c r="O106" i="6"/>
  <c r="O98" i="6"/>
  <c r="O90" i="6"/>
  <c r="O82" i="6"/>
  <c r="O74" i="6"/>
  <c r="O66" i="6"/>
  <c r="O58" i="6"/>
  <c r="O50" i="6"/>
  <c r="O42" i="6"/>
  <c r="O34" i="6"/>
  <c r="O26" i="6"/>
  <c r="O18" i="6"/>
  <c r="O10" i="6"/>
  <c r="P139" i="6"/>
  <c r="O359" i="6"/>
  <c r="O331" i="6"/>
  <c r="O299" i="6"/>
  <c r="O271" i="6"/>
  <c r="P251" i="6"/>
  <c r="P227" i="6"/>
  <c r="P191" i="6"/>
  <c r="P179" i="6"/>
  <c r="O163" i="6"/>
  <c r="O151" i="6"/>
  <c r="O143" i="6"/>
  <c r="O127" i="6"/>
  <c r="O111" i="6"/>
  <c r="O95" i="6"/>
  <c r="O83" i="6"/>
  <c r="O67" i="6"/>
  <c r="O55" i="6"/>
  <c r="O43" i="6"/>
  <c r="O31" i="6"/>
  <c r="O23" i="6"/>
  <c r="O11" i="6"/>
  <c r="O3" i="6"/>
  <c r="O413" i="6"/>
  <c r="O397" i="6"/>
  <c r="O381" i="6"/>
  <c r="O365" i="6"/>
  <c r="O349" i="6"/>
  <c r="O333" i="6"/>
  <c r="O317" i="6"/>
  <c r="O301" i="6"/>
  <c r="O285" i="6"/>
  <c r="O269" i="6"/>
  <c r="O253" i="6"/>
  <c r="P245" i="6"/>
  <c r="O233" i="6"/>
  <c r="O221" i="6"/>
  <c r="P213" i="6"/>
  <c r="O201" i="6"/>
  <c r="O189" i="6"/>
  <c r="P181" i="6"/>
  <c r="O169" i="6"/>
  <c r="O161" i="6"/>
  <c r="P153" i="6"/>
  <c r="O141" i="6"/>
  <c r="O133" i="6"/>
  <c r="O125" i="6"/>
  <c r="P117" i="6"/>
  <c r="O105" i="6"/>
  <c r="O97" i="6"/>
  <c r="P89" i="6"/>
  <c r="P81" i="6"/>
  <c r="O69" i="6"/>
  <c r="O61" i="6"/>
  <c r="P53" i="6"/>
  <c r="O41" i="6"/>
  <c r="O33" i="6"/>
  <c r="P25" i="6"/>
  <c r="P17" i="6"/>
  <c r="O5" i="6"/>
  <c r="P371" i="6"/>
  <c r="P339" i="6"/>
  <c r="P307" i="6"/>
  <c r="P275" i="6"/>
  <c r="O239" i="6"/>
  <c r="O175" i="6"/>
  <c r="P13" i="6"/>
  <c r="P416" i="6"/>
  <c r="P408" i="6"/>
  <c r="P400" i="6"/>
  <c r="P392" i="6"/>
  <c r="P384" i="6"/>
  <c r="P376" i="6"/>
  <c r="P368" i="6"/>
  <c r="P360" i="6"/>
  <c r="P352" i="6"/>
  <c r="P344" i="6"/>
  <c r="P336" i="6"/>
  <c r="P328" i="6"/>
  <c r="P320" i="6"/>
  <c r="P312" i="6"/>
  <c r="P304" i="6"/>
  <c r="P296" i="6"/>
  <c r="P288" i="6"/>
  <c r="P125" i="6"/>
  <c r="P193" i="6"/>
  <c r="O236" i="6"/>
  <c r="P273" i="6"/>
  <c r="P305" i="6"/>
  <c r="P337" i="6"/>
  <c r="P369" i="6"/>
  <c r="P401" i="6"/>
  <c r="P4" i="6"/>
  <c r="P12" i="6"/>
  <c r="P20" i="6"/>
  <c r="P28" i="6"/>
  <c r="P36" i="6"/>
  <c r="P44" i="6"/>
  <c r="P52" i="6"/>
  <c r="P60" i="6"/>
  <c r="P68" i="6"/>
  <c r="P76" i="6"/>
  <c r="P84" i="6"/>
  <c r="P92" i="6"/>
  <c r="P100" i="6"/>
  <c r="P108" i="6"/>
  <c r="P116" i="6"/>
  <c r="P124" i="6"/>
  <c r="P132" i="6"/>
  <c r="P140" i="6"/>
  <c r="P148" i="6"/>
  <c r="P156" i="6"/>
  <c r="P164" i="6"/>
  <c r="P172" i="6"/>
  <c r="O184" i="6"/>
  <c r="P192" i="6"/>
  <c r="P204" i="6"/>
  <c r="O216" i="6"/>
  <c r="P224" i="6"/>
  <c r="P236" i="6"/>
  <c r="O248" i="6"/>
  <c r="P256" i="6"/>
  <c r="O264" i="6"/>
  <c r="O272" i="6"/>
  <c r="O280" i="6"/>
  <c r="P292" i="6"/>
  <c r="O300" i="6"/>
  <c r="O312" i="6"/>
  <c r="P324" i="6"/>
  <c r="O332" i="6"/>
  <c r="O344" i="6"/>
  <c r="P356" i="6"/>
  <c r="O364" i="6"/>
  <c r="O376" i="6"/>
  <c r="P388" i="6"/>
  <c r="O396" i="6"/>
  <c r="O408" i="6"/>
  <c r="P420" i="6"/>
  <c r="P155" i="6"/>
  <c r="P249" i="6"/>
  <c r="P291" i="6"/>
  <c r="P331" i="6"/>
  <c r="P379" i="6"/>
  <c r="O9" i="6"/>
  <c r="O21" i="6"/>
  <c r="P37" i="6"/>
  <c r="P49" i="6"/>
  <c r="O57" i="6"/>
  <c r="P73" i="6"/>
  <c r="P85" i="6"/>
  <c r="P97" i="6"/>
  <c r="O109" i="6"/>
  <c r="P121" i="6"/>
  <c r="P133" i="6"/>
  <c r="O145" i="6"/>
  <c r="P157" i="6"/>
  <c r="P173" i="6"/>
  <c r="O193" i="6"/>
  <c r="P221" i="6"/>
  <c r="O265" i="6"/>
  <c r="O329" i="6"/>
  <c r="O393" i="6"/>
  <c r="P23" i="6"/>
  <c r="P67" i="6"/>
  <c r="P127" i="6"/>
  <c r="P175" i="6"/>
  <c r="O263" i="6"/>
  <c r="O383" i="6"/>
  <c r="P22" i="6"/>
  <c r="P54" i="6"/>
  <c r="P86" i="6"/>
  <c r="P118" i="6"/>
  <c r="P154" i="6"/>
  <c r="O190" i="6"/>
  <c r="O222" i="6"/>
  <c r="O254" i="6"/>
  <c r="P286" i="6"/>
  <c r="P318" i="6"/>
  <c r="P350" i="6"/>
  <c r="P382" i="6"/>
  <c r="P414" i="6"/>
  <c r="O63" i="6"/>
  <c r="O131" i="6"/>
  <c r="P243" i="6"/>
  <c r="O371" i="6"/>
  <c r="O399" i="6"/>
  <c r="P261" i="6"/>
  <c r="P389" i="6"/>
  <c r="P351" i="6"/>
  <c r="O150" i="6"/>
  <c r="O204" i="6"/>
  <c r="O247" i="6"/>
  <c r="P281" i="6"/>
  <c r="P313" i="6"/>
  <c r="P345" i="6"/>
  <c r="P377" i="6"/>
  <c r="P409" i="6"/>
  <c r="O8" i="6"/>
  <c r="O16" i="6"/>
  <c r="O24" i="6"/>
  <c r="O32" i="6"/>
  <c r="O40" i="6"/>
  <c r="O48" i="6"/>
  <c r="O56" i="6"/>
  <c r="O64" i="6"/>
  <c r="O72" i="6"/>
  <c r="O80" i="6"/>
  <c r="O88" i="6"/>
  <c r="O96" i="6"/>
  <c r="O104" i="6"/>
  <c r="O112" i="6"/>
  <c r="O120" i="6"/>
  <c r="O128" i="6"/>
  <c r="O136" i="6"/>
  <c r="O144" i="6"/>
  <c r="O152" i="6"/>
  <c r="O160" i="6"/>
  <c r="O168" i="6"/>
  <c r="O176" i="6"/>
  <c r="P184" i="6"/>
  <c r="P196" i="6"/>
  <c r="O208" i="6"/>
  <c r="P216" i="6"/>
  <c r="P228" i="6"/>
  <c r="O240" i="6"/>
  <c r="P248" i="6"/>
  <c r="P260" i="6"/>
  <c r="P268" i="6"/>
  <c r="P276" i="6"/>
  <c r="P284" i="6"/>
  <c r="O292" i="6"/>
  <c r="O304" i="6"/>
  <c r="P316" i="6"/>
  <c r="O324" i="6"/>
  <c r="O336" i="6"/>
  <c r="P348" i="6"/>
  <c r="O356" i="6"/>
  <c r="O368" i="6"/>
  <c r="P380" i="6"/>
  <c r="O388" i="6"/>
  <c r="O400" i="6"/>
  <c r="P412" i="6"/>
  <c r="O420" i="6"/>
  <c r="P185" i="6"/>
  <c r="P259" i="6"/>
  <c r="P299" i="6"/>
  <c r="P347" i="6"/>
  <c r="P387" i="6"/>
  <c r="O13" i="6"/>
  <c r="O25" i="6"/>
  <c r="O37" i="6"/>
  <c r="O49" i="6"/>
  <c r="P65" i="6"/>
  <c r="O73" i="6"/>
  <c r="O85" i="6"/>
  <c r="P101" i="6"/>
  <c r="P113" i="6"/>
  <c r="O121" i="6"/>
  <c r="P137" i="6"/>
  <c r="P149" i="6"/>
  <c r="O157" i="6"/>
  <c r="O177" i="6"/>
  <c r="O197" i="6"/>
  <c r="O229" i="6"/>
  <c r="O281" i="6"/>
  <c r="O345" i="6"/>
  <c r="O409" i="6"/>
  <c r="P31" i="6"/>
  <c r="P83" i="6"/>
  <c r="P143" i="6"/>
  <c r="O187" i="6"/>
  <c r="O291" i="6"/>
  <c r="P30" i="6"/>
  <c r="P62" i="6"/>
  <c r="P94" i="6"/>
  <c r="P126" i="6"/>
  <c r="P162" i="6"/>
  <c r="O198" i="6"/>
  <c r="O230" i="6"/>
  <c r="P262" i="6"/>
  <c r="P294" i="6"/>
  <c r="P326" i="6"/>
  <c r="P358" i="6"/>
  <c r="P390" i="6"/>
  <c r="O2" i="6"/>
  <c r="O79" i="6"/>
  <c r="P183" i="6"/>
  <c r="O267" i="6"/>
  <c r="O196" i="6"/>
  <c r="O415" i="6"/>
  <c r="P293" i="6"/>
  <c r="P421" i="6"/>
  <c r="P407" i="6"/>
  <c r="P20" i="11"/>
  <c r="Q20" i="11" s="1"/>
  <c r="P30" i="11"/>
  <c r="Q30" i="11" s="1"/>
  <c r="P13" i="11"/>
  <c r="Q13" i="11" s="1"/>
  <c r="P19" i="11"/>
  <c r="Q19" i="11" s="1"/>
  <c r="P28" i="11"/>
  <c r="Q28" i="11" s="1"/>
  <c r="X9" i="11"/>
  <c r="Y11" i="11"/>
  <c r="Y10" i="11"/>
  <c r="Y14" i="11"/>
  <c r="Y13" i="11"/>
  <c r="Y12" i="11"/>
  <c r="Y8" i="11"/>
  <c r="Y9" i="11"/>
  <c r="Y7" i="11"/>
  <c r="Y6" i="11"/>
  <c r="Y6" i="10"/>
  <c r="P37" i="10"/>
  <c r="Q37" i="10" s="1"/>
  <c r="P36" i="10"/>
  <c r="Q36" i="10" s="1"/>
  <c r="P35" i="10"/>
  <c r="Q35" i="10" s="1"/>
  <c r="P34" i="10"/>
  <c r="Q34" i="10" s="1"/>
  <c r="P33" i="10"/>
  <c r="Q33" i="10" s="1"/>
  <c r="P32" i="10"/>
  <c r="Q32" i="10" s="1"/>
  <c r="P31" i="10"/>
  <c r="Q31" i="10" s="1"/>
  <c r="P30" i="10"/>
  <c r="Q30" i="10" s="1"/>
  <c r="P29" i="10"/>
  <c r="Q29" i="10" s="1"/>
  <c r="P28" i="10"/>
  <c r="Q28" i="10" s="1"/>
  <c r="P27" i="10"/>
  <c r="Q27" i="10" s="1"/>
  <c r="P26" i="10"/>
  <c r="Q26" i="10" s="1"/>
  <c r="P25" i="10"/>
  <c r="Q25" i="10" s="1"/>
  <c r="P24" i="10"/>
  <c r="Q24" i="10" s="1"/>
  <c r="P23" i="10"/>
  <c r="Q23" i="10" s="1"/>
  <c r="P22" i="10"/>
  <c r="Q22" i="10" s="1"/>
  <c r="P21" i="10"/>
  <c r="Q21" i="10" s="1"/>
  <c r="P20" i="10"/>
  <c r="Q20" i="10" s="1"/>
  <c r="P19" i="10"/>
  <c r="Q19" i="10" s="1"/>
  <c r="P18" i="10"/>
  <c r="Q18" i="10" s="1"/>
  <c r="P17" i="10"/>
  <c r="Q17" i="10" s="1"/>
  <c r="P16" i="10"/>
  <c r="Q16" i="10" s="1"/>
  <c r="P15" i="10"/>
  <c r="Q15" i="10" s="1"/>
  <c r="P11" i="10"/>
  <c r="Q11" i="10" s="1"/>
  <c r="P12" i="10"/>
  <c r="Q12" i="10" s="1"/>
  <c r="P38" i="10"/>
  <c r="Q38" i="10" s="1"/>
  <c r="P10" i="10"/>
  <c r="P9" i="10"/>
  <c r="P8" i="10"/>
  <c r="P7" i="10"/>
  <c r="P6" i="10"/>
  <c r="P14" i="10"/>
  <c r="Q14" i="10" s="1"/>
  <c r="P13" i="10"/>
  <c r="Q13" i="10" s="1"/>
  <c r="Y12" i="10"/>
  <c r="Y7" i="10"/>
  <c r="Y14" i="10"/>
  <c r="Y9" i="10"/>
  <c r="Y11" i="10"/>
  <c r="Y10" i="10"/>
  <c r="Y8" i="10"/>
  <c r="Y13" i="10"/>
  <c r="AC7" i="6"/>
  <c r="AC8" i="6"/>
  <c r="AC9" i="6"/>
  <c r="AC10" i="6"/>
  <c r="AC11" i="6"/>
  <c r="AC12" i="6"/>
  <c r="AC13" i="6"/>
  <c r="AC14" i="6"/>
  <c r="AC6" i="6"/>
  <c r="T32" i="6"/>
  <c r="U32" i="6" s="1"/>
  <c r="T34" i="6"/>
  <c r="U34" i="6" s="1"/>
  <c r="T10" i="6"/>
  <c r="T38" i="6"/>
  <c r="U38" i="6" s="1"/>
  <c r="T21" i="6"/>
  <c r="U21" i="6" s="1"/>
  <c r="T12" i="6"/>
  <c r="U12" i="6" s="1"/>
  <c r="T13" i="6"/>
  <c r="U13" i="6" s="1"/>
  <c r="T24" i="6"/>
  <c r="U24" i="6" s="1"/>
  <c r="T8" i="6"/>
  <c r="T22" i="6"/>
  <c r="U22" i="6" s="1"/>
  <c r="T35" i="6"/>
  <c r="U35" i="6" s="1"/>
  <c r="T16" i="6"/>
  <c r="U16" i="6" s="1"/>
  <c r="T14" i="6"/>
  <c r="U14" i="6" s="1"/>
  <c r="T17" i="6"/>
  <c r="U17" i="6" s="1"/>
  <c r="T19" i="6"/>
  <c r="U19" i="6" s="1"/>
  <c r="T31" i="6"/>
  <c r="U31" i="6" s="1"/>
  <c r="T33" i="6"/>
  <c r="U33" i="6" s="1"/>
  <c r="T36" i="6"/>
  <c r="U36" i="6" s="1"/>
  <c r="T18" i="6"/>
  <c r="U18" i="6" s="1"/>
  <c r="T9" i="6"/>
  <c r="T30" i="6"/>
  <c r="U30" i="6" s="1"/>
  <c r="T27" i="6"/>
  <c r="U27" i="6" s="1"/>
  <c r="T7" i="6"/>
  <c r="T26" i="6"/>
  <c r="U26" i="6" s="1"/>
  <c r="T11" i="6"/>
  <c r="U11" i="6" s="1"/>
  <c r="T23" i="6"/>
  <c r="U23" i="6" s="1"/>
  <c r="T37" i="6"/>
  <c r="U37" i="6" s="1"/>
  <c r="T28" i="6"/>
  <c r="U28" i="6" s="1"/>
  <c r="T25" i="6"/>
  <c r="U25" i="6" s="1"/>
  <c r="T15" i="6"/>
  <c r="U15" i="6" s="1"/>
  <c r="T29" i="6"/>
  <c r="U29" i="6" s="1"/>
  <c r="T20" i="6"/>
  <c r="U20" i="6" s="1"/>
  <c r="X10" i="11" l="1"/>
  <c r="X7" i="11"/>
  <c r="X6" i="11"/>
  <c r="X12" i="11"/>
  <c r="X8" i="11"/>
  <c r="X11" i="11"/>
  <c r="X14" i="11"/>
  <c r="X13" i="11"/>
  <c r="X10" i="10"/>
  <c r="X9" i="10"/>
  <c r="X12" i="10"/>
  <c r="X8" i="10"/>
  <c r="X11" i="10"/>
  <c r="X14" i="10"/>
  <c r="X7" i="10"/>
  <c r="X13" i="10"/>
  <c r="X6" i="10"/>
  <c r="AB14" i="6"/>
  <c r="AB7" i="6"/>
  <c r="AB8" i="6"/>
  <c r="AB9" i="6"/>
  <c r="AB10" i="6"/>
  <c r="AB11" i="6"/>
  <c r="AB12" i="6"/>
  <c r="AB13" i="6"/>
  <c r="AB6" i="6"/>
</calcChain>
</file>

<file path=xl/sharedStrings.xml><?xml version="1.0" encoding="utf-8"?>
<sst xmlns="http://schemas.openxmlformats.org/spreadsheetml/2006/main" count="742" uniqueCount="207">
  <si>
    <t>Test:</t>
  </si>
  <si>
    <t>Název:</t>
  </si>
  <si>
    <t>Škála spokojenosti se životem</t>
  </si>
  <si>
    <t>Autoři:</t>
  </si>
  <si>
    <t>Jan Bednařík</t>
  </si>
  <si>
    <t>Náhled:</t>
  </si>
  <si>
    <t>www.pmlab.vyzkum-psychologie.cz/vitejte.php?nahled=290</t>
  </si>
  <si>
    <t>Stupně a položky:</t>
  </si>
  <si>
    <t>nemohu se rozhodnout</t>
  </si>
  <si>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</si>
  <si>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</si>
  <si>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</si>
  <si>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</si>
  <si>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</si>
  <si>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</si>
  <si>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</si>
  <si>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</si>
  <si>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</si>
  <si>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</si>
  <si>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t1</t>
  </si>
  <si>
    <t>t2</t>
  </si>
  <si>
    <t>t3</t>
  </si>
  <si>
    <t>t4</t>
  </si>
  <si>
    <t>t5</t>
  </si>
  <si>
    <t>nekompatibilita</t>
  </si>
  <si>
    <t xml:space="preserve"> </t>
  </si>
  <si>
    <t xml:space="preserve"> Dost</t>
  </si>
  <si>
    <t xml:space="preserve"> Dostatek</t>
  </si>
  <si>
    <t xml:space="preserve"> 0-2</t>
  </si>
  <si>
    <t xml:space="preserve"> 3-4</t>
  </si>
  <si>
    <t xml:space="preserve"> 4+rodina </t>
  </si>
  <si>
    <t xml:space="preserve"> Ano </t>
  </si>
  <si>
    <t xml:space="preserve"> Dva</t>
  </si>
  <si>
    <t xml:space="preserve"> Vice</t>
  </si>
  <si>
    <t xml:space="preserve"> Snad dost, to Ťlovžk poznŠ aě v nouzi</t>
  </si>
  <si>
    <t xml:space="preserve"> Asi 6-7</t>
  </si>
  <si>
    <t xml:space="preserve"> Dostatek.</t>
  </si>
  <si>
    <t xml:space="preserve"> 4-6</t>
  </si>
  <si>
    <t xml:space="preserve"> Do 10</t>
  </si>
  <si>
    <t xml:space="preserve"> dost</t>
  </si>
  <si>
    <t xml:space="preserve"> Dost </t>
  </si>
  <si>
    <t xml:space="preserve"> Do 10 cca</t>
  </si>
  <si>
    <t xml:space="preserve"> Do deseti</t>
  </si>
  <si>
    <t xml:space="preserve"> mnoho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</si>
  <si>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</si>
  <si>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</si>
  <si>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</si>
  <si>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</si>
  <si>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</si>
  <si>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</si>
  <si>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</si>
  <si>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</si>
  <si>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</si>
  <si>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p1_2</t>
  </si>
  <si>
    <t>p2_2</t>
  </si>
  <si>
    <t>p3_2</t>
  </si>
  <si>
    <t>p4_2</t>
  </si>
  <si>
    <t>p5_2</t>
  </si>
  <si>
    <t xml:space="preserve"> cca 10 (v i mimo rodinu)</t>
  </si>
  <si>
    <t xml:space="preserve"> 5-6</t>
  </si>
  <si>
    <t xml:space="preserve"> Cca 7</t>
  </si>
  <si>
    <t xml:space="preserve"> Cca 5-10</t>
  </si>
  <si>
    <t>vzkaz</t>
  </si>
  <si>
    <t>rozhodně nesouhlasím</t>
  </si>
  <si>
    <t>nesouhlasím</t>
  </si>
  <si>
    <t>spíše nesouhlasím</t>
  </si>
  <si>
    <t>souhlasím</t>
  </si>
  <si>
    <t>rozhodně souhlasím</t>
  </si>
  <si>
    <t>Téměř zcela se můj způsob života shoduje s mým ideálem.</t>
  </si>
  <si>
    <t>Podmínky mého života jsou vynikající.</t>
  </si>
  <si>
    <t>Jsem se svým životem spokojený.</t>
  </si>
  <si>
    <t>Dostal jsem od života téměř vše, co jsem chtěl.</t>
  </si>
  <si>
    <t>Kdybych mohl žít svůj život znovu, téměř nic bych nezměnil.</t>
  </si>
  <si>
    <t>Jsem se svým životem spokojená.</t>
  </si>
  <si>
    <t>Dostala jsem od života téměř vše, co jsem chtěla.</t>
  </si>
  <si>
    <t>Kdybych mohla žít svůj život znovu, téměř nic bych nezměnila.</t>
  </si>
  <si>
    <t>Řekla bych, že žádné, spíše jde o členy rodiny.</t>
  </si>
  <si>
    <t>Nevím, mám problém žádat o pomoc.</t>
  </si>
  <si>
    <t>Doufám, že dost :) přesné číslo nedokážu říct.</t>
  </si>
  <si>
    <t xml:space="preserve"> Hodně</t>
  </si>
  <si>
    <t>Mám spíše svého manžela, na kterého se mohu obrátit, ale mám i pár skvělých kamarádek, které mi také vždy pomohou.</t>
  </si>
  <si>
    <t>Spočítala bych je na prstech jedné ruky.</t>
  </si>
  <si>
    <t xml:space="preserve"> Nevím</t>
  </si>
  <si>
    <t>Asi 7, včetně přítele a přátel. Jsou to ale opravdu lidé, kteří by se mnou řešili vše skoro hned, a vím, že kdybych měla problém, minimálně by se mi pokusili pomoct.</t>
  </si>
  <si>
    <t xml:space="preserve"> hodně</t>
  </si>
  <si>
    <t>3–12 (záleží, s čím bych potřebovala pomoci).</t>
  </si>
  <si>
    <t xml:space="preserve"> 5 až 10</t>
  </si>
  <si>
    <t>Jen pár, rozhodně dva až čtyři.</t>
  </si>
  <si>
    <t xml:space="preserve"> Asi jednoho, doufám</t>
  </si>
  <si>
    <t xml:space="preserve"> řekla bych tak 6.</t>
  </si>
  <si>
    <t xml:space="preserve"> Docela hodně</t>
  </si>
  <si>
    <t xml:space="preserve"> Několik</t>
  </si>
  <si>
    <t xml:space="preserve"> Minimálně 3</t>
  </si>
  <si>
    <t>Víc než prsty na rukou.</t>
  </si>
  <si>
    <t>Pokud počítám pouze přátele, pak asi 2.</t>
  </si>
  <si>
    <t>Takových skutečně blízkých, resp. spolehlivých, asi 2 (možná 1).</t>
  </si>
  <si>
    <t>Nevím přesně, ale po světě určitě několik.</t>
  </si>
  <si>
    <t>Rodina + 2–3 další.</t>
  </si>
  <si>
    <t>Pár.</t>
  </si>
  <si>
    <t xml:space="preserve"> Tři</t>
  </si>
  <si>
    <t>Nemám ideál.</t>
  </si>
  <si>
    <t>Vzhledem k určitým osobním problémům nedokážu odpovědět.</t>
  </si>
  <si>
    <t>Jsou dobré.</t>
  </si>
  <si>
    <t>Teď už ano, dřív tomu tak nebylo.</t>
  </si>
  <si>
    <t>Mohl by být i lepší.</t>
  </si>
  <si>
    <t>Ještě ne vše :)</t>
  </si>
  <si>
    <t>Rozešla bych se s bývalým partnerem mnohem dříve.</t>
  </si>
  <si>
    <t xml:space="preserve"> Asi 5 </t>
  </si>
  <si>
    <t xml:space="preserve"> DoufŠm, ěe dost :) pÝesnť ŤŪslo nedokŠěu ÝŪct </t>
  </si>
  <si>
    <t xml:space="preserve"> Cca 5</t>
  </si>
  <si>
    <t xml:space="preserve"> Nevim mŠm problem ěadat o pomoc</t>
  </si>
  <si>
    <t xml:space="preserve"> Asi 8</t>
  </si>
  <si>
    <t xml:space="preserve"> ōekla bych, ěe ěŠdnť, spŪöe jde o Ťleny rodiny.</t>
  </si>
  <si>
    <t xml:space="preserve"> 5 aě 10</t>
  </si>
  <si>
    <t xml:space="preserve"> Hodnž </t>
  </si>
  <si>
    <t xml:space="preserve"> Cca 10</t>
  </si>
  <si>
    <t xml:space="preserve"> MŠm spŪöe svťho maněela na kterťho se mohu obrŠtit ale mŠm i pŠr skvžlżch kamarŠdek kterť mž takť vědy pomohou.</t>
  </si>
  <si>
    <t xml:space="preserve"> SpoŤŪtala bych je na prstech jednť ruky </t>
  </si>
  <si>
    <t xml:space="preserve"> NevŪm</t>
  </si>
  <si>
    <t xml:space="preserve"> Asi 7, vŤetnž pÝŪtele a pÝŠtel. Jsou to ale opravdu lidť, kteÝŪ by se mnou Ýeöili vöe skoro hned a vŪm, ěe kdybych mžla problťm, tak se mi minimŠlnž pokusŪ pomoct. </t>
  </si>
  <si>
    <t xml:space="preserve"> hodnž</t>
  </si>
  <si>
    <t xml:space="preserve"> 3Ė12 (zŠleěŪ, s ŤŪm bych potÝebovala pomoci)</t>
  </si>
  <si>
    <t xml:space="preserve"> Tak 5</t>
  </si>
  <si>
    <t xml:space="preserve"> TÝi</t>
  </si>
  <si>
    <t xml:space="preserve"> +-8</t>
  </si>
  <si>
    <t xml:space="preserve"> Jen pŠr, rozhodnž dva aě ŤtyÝi.</t>
  </si>
  <si>
    <t xml:space="preserve"> Asi jednoho, doufŠm</t>
  </si>
  <si>
    <t xml:space="preserve"> ōekla bych tak 6.</t>
  </si>
  <si>
    <t xml:space="preserve"> 5?</t>
  </si>
  <si>
    <t xml:space="preserve"> Hodne</t>
  </si>
  <si>
    <t xml:space="preserve"> Docela hodnž</t>
  </si>
  <si>
    <t xml:space="preserve"> Nula celŠ nula nula</t>
  </si>
  <si>
    <t xml:space="preserve"> Nekolik</t>
  </si>
  <si>
    <t xml:space="preserve"> asi 3</t>
  </si>
  <si>
    <t xml:space="preserve"> Asi 5</t>
  </si>
  <si>
    <t xml:space="preserve"> MinimŠlnž 3</t>
  </si>
  <si>
    <t xml:space="preserve"> dvoch</t>
  </si>
  <si>
    <t xml:space="preserve"> ~10</t>
  </si>
  <si>
    <t xml:space="preserve"> VŪc neě prstý na rukou.</t>
  </si>
  <si>
    <t xml:space="preserve"> Pokud poŤŪtŠm pouze pÝŠtele, pak asi 2.</t>
  </si>
  <si>
    <t xml:space="preserve"> Takżch skutoŤne blŪzkych, resp. spoĺahlivżch asi 2 (moěno 1).</t>
  </si>
  <si>
    <t xml:space="preserve"> NevŪm pÝesnž, ale po svžtž urŤitž nžkolik. </t>
  </si>
  <si>
    <t xml:space="preserve"> PŠr.</t>
  </si>
  <si>
    <t xml:space="preserve"> Rodina +2-3 dalöŪ.</t>
  </si>
  <si>
    <t xml:space="preserve"> Jednoho</t>
  </si>
  <si>
    <t>HS</t>
  </si>
  <si>
    <t>HS1</t>
  </si>
  <si>
    <t>HS2</t>
  </si>
  <si>
    <t>položka</t>
  </si>
  <si>
    <t>Z skór</t>
  </si>
  <si>
    <t>M=</t>
  </si>
  <si>
    <t>SD=</t>
  </si>
  <si>
    <t>Hrubý skór</t>
  </si>
  <si>
    <t>Percentil</t>
  </si>
  <si>
    <t>Stanin</t>
  </si>
  <si>
    <t>Čestnost</t>
  </si>
  <si>
    <t>Čestnost (lineární)</t>
  </si>
  <si>
    <t>Čestnost (nelineární)</t>
  </si>
  <si>
    <t>věk</t>
  </si>
  <si>
    <t>prům. věk=</t>
  </si>
  <si>
    <t>věk kat.</t>
  </si>
  <si>
    <t>Pohlaví</t>
  </si>
  <si>
    <t>M</t>
  </si>
  <si>
    <t>Z</t>
  </si>
  <si>
    <t>15-25</t>
  </si>
  <si>
    <t>26-40</t>
  </si>
  <si>
    <t>41-55</t>
  </si>
  <si>
    <t>56-85</t>
  </si>
  <si>
    <t>věk kat</t>
  </si>
  <si>
    <t>věk+pohl</t>
  </si>
  <si>
    <t>šikmost=</t>
  </si>
  <si>
    <t>špičatost=</t>
  </si>
  <si>
    <t>rxx=</t>
  </si>
  <si>
    <t xml:space="preserve">Se2 (z skór)= </t>
  </si>
  <si>
    <t>Se (z skór)=</t>
  </si>
  <si>
    <t>Sx=</t>
  </si>
  <si>
    <t>Se=</t>
  </si>
  <si>
    <t>alfa=</t>
  </si>
  <si>
    <t>kvantil=</t>
  </si>
  <si>
    <t>spodní mez</t>
  </si>
  <si>
    <t>horní mez</t>
  </si>
  <si>
    <t>poloměr=</t>
  </si>
  <si>
    <t>Rozptyl</t>
  </si>
  <si>
    <t>p=</t>
  </si>
  <si>
    <t>pearson=</t>
  </si>
  <si>
    <t>Faktorové zátěže</t>
  </si>
  <si>
    <t xml:space="preserve"> Hodnota</t>
  </si>
  <si>
    <t>Vlast. číslo</t>
  </si>
  <si>
    <t>%celk.</t>
  </si>
  <si>
    <t>Kumulativní</t>
  </si>
  <si>
    <t>1</t>
  </si>
  <si>
    <t>2</t>
  </si>
  <si>
    <t>3</t>
  </si>
  <si>
    <r>
      <rPr>
        <sz val="10"/>
        <color indexed="8"/>
        <rFont val="Arial"/>
        <family val="2"/>
      </rPr>
      <t>Vl. čísla (Tabulka dat10)
Extrakce: Hlavní komponenty</t>
    </r>
  </si>
  <si>
    <t>věkový průměr</t>
  </si>
  <si>
    <t>Průměr</t>
  </si>
  <si>
    <t>Položka</t>
  </si>
  <si>
    <t>Sm. Odch. HS</t>
  </si>
  <si>
    <t>Korigovaná korelace prvku a celku</t>
  </si>
  <si>
    <t>Keficient determinace</t>
  </si>
  <si>
    <t>Alfa po odstranění</t>
  </si>
  <si>
    <t>Souhrn pro měř.: Prům=22,4857 SmOdch =6,03587 Plat. N:420 (Tabulka dat3)
Cronbach. alfa: ,855845 Standardiz. alfa: --,858065
Prům. kor. mezi prvky:--</t>
  </si>
  <si>
    <t>Faktor 1</t>
  </si>
  <si>
    <t>Komunalita</t>
  </si>
  <si>
    <t>Vysvětlený rozptyl</t>
  </si>
  <si>
    <t>Corel. Dopl. Ot.</t>
  </si>
  <si>
    <t>spíše souhlasím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</si>
</sst>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0.00000"/>
    <numFmt numFmtId="166" formatCode="0.0000"/>
    <numFmt numFmtId="167" formatCode="0.000"/>
    <numFmt numFmtId="168" formatCode="0.0"/>
  </numFmts>
  <fonts count="21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2"/>
      <color rgb="FF006100"/>
      <name val="Aptos Narrow"/>
      <family val="2"/>
      <charset val="238"/>
      <scheme val="minor"/>
    </font>
    <font>
      <sz val="12"/>
      <color rgb="FF9C0006"/>
      <name val="Aptos Narrow"/>
      <family val="2"/>
      <charset val="238"/>
      <scheme val="minor"/>
    </font>
    <font>
      <sz val="12"/>
      <color rgb="FF9C5700"/>
      <name val="Aptos Narrow"/>
      <family val="2"/>
      <charset val="238"/>
      <scheme val="minor"/>
    </font>
    <font>
      <sz val="12"/>
      <color rgb="FF3F3F76"/>
      <name val="Aptos Narrow"/>
      <family val="2"/>
      <charset val="238"/>
      <scheme val="minor"/>
    </font>
    <font>
      <b/>
      <sz val="12"/>
      <color rgb="FF3F3F3F"/>
      <name val="Aptos Narrow"/>
      <family val="2"/>
      <charset val="238"/>
      <scheme val="minor"/>
    </font>
    <font>
      <b/>
      <sz val="12"/>
      <color rgb="FFFA7D00"/>
      <name val="Aptos Narrow"/>
      <family val="2"/>
      <charset val="238"/>
      <scheme val="minor"/>
    </font>
    <font>
      <sz val="12"/>
      <color rgb="FFFA7D00"/>
      <name val="Aptos Narrow"/>
      <family val="2"/>
      <charset val="238"/>
      <scheme val="minor"/>
    </font>
    <font>
      <b/>
      <sz val="12"/>
      <color theme="0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i/>
      <sz val="12"/>
      <color rgb="FF7F7F7F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0"/>
      <name val="Aptos Narrow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7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</cellStyleXfs>
  <cellXfs count="45">
    <xf numFmtId="0" fontId="0" fillId="0" borderId="0" xfId="0"/>
    <xf numFmtId="22" fontId="0" fillId="0" borderId="0" xfId="0" applyNumberFormat="1"/>
    <xf numFmtId="0" fontId="0" fillId="33" borderId="0" xfId="0" applyFill="1"/>
    <xf numFmtId="0" fontId="0" fillId="35" borderId="11" xfId="0" applyFill="1" applyBorder="1"/>
    <xf numFmtId="0" fontId="0" fillId="35" borderId="10" xfId="0" applyFill="1" applyBorder="1"/>
    <xf numFmtId="0" fontId="0" fillId="36" borderId="10" xfId="0" applyFill="1" applyBorder="1"/>
    <xf numFmtId="0" fontId="0" fillId="34" borderId="10" xfId="0" applyFill="1" applyBorder="1"/>
    <xf numFmtId="0" fontId="0" fillId="34" borderId="12" xfId="0" applyFill="1" applyBorder="1"/>
    <xf numFmtId="0" fontId="0" fillId="0" borderId="0" xfId="0" applyAlignment="1">
      <alignment horizontal="center"/>
    </xf>
    <xf numFmtId="0" fontId="0" fillId="35" borderId="10" xfId="0" applyFill="1" applyBorder="1" applyAlignment="1">
      <alignment horizontal="center"/>
    </xf>
    <xf numFmtId="9" fontId="0" fillId="0" borderId="0" xfId="42" applyFont="1"/>
    <xf numFmtId="2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/>
    <xf numFmtId="0" fontId="19" fillId="0" borderId="0" xfId="43" applyFont="1" applyAlignment="1">
      <alignment horizontal="left"/>
    </xf>
    <xf numFmtId="0" fontId="19" fillId="0" borderId="0" xfId="43" applyFont="1" applyAlignment="1">
      <alignment horizontal="center" vertical="top" wrapText="1"/>
    </xf>
    <xf numFmtId="165" fontId="19" fillId="0" borderId="0" xfId="43" applyNumberFormat="1" applyFont="1" applyAlignment="1">
      <alignment horizontal="right" vertical="center"/>
    </xf>
    <xf numFmtId="164" fontId="19" fillId="0" borderId="0" xfId="43" applyNumberFormat="1" applyFont="1" applyAlignment="1">
      <alignment horizontal="right" vertical="center"/>
    </xf>
    <xf numFmtId="0" fontId="0" fillId="0" borderId="0" xfId="0" applyAlignment="1">
      <alignment wrapText="1"/>
    </xf>
    <xf numFmtId="167" fontId="20" fillId="0" borderId="0" xfId="44" applyNumberFormat="1" applyFont="1" applyAlignment="1">
      <alignment horizontal="right" vertical="center"/>
    </xf>
    <xf numFmtId="0" fontId="0" fillId="37" borderId="10" xfId="0" applyFill="1" applyBorder="1"/>
    <xf numFmtId="166" fontId="19" fillId="0" borderId="0" xfId="43" applyNumberFormat="1" applyFont="1" applyAlignment="1">
      <alignment horizontal="right" vertical="center"/>
    </xf>
    <xf numFmtId="2" fontId="19" fillId="0" borderId="0" xfId="43" applyNumberFormat="1" applyFont="1" applyAlignment="1">
      <alignment horizontal="right" vertical="center"/>
    </xf>
    <xf numFmtId="0" fontId="19" fillId="0" borderId="0" xfId="43" applyFont="1" applyAlignment="1">
      <alignment horizontal="center" vertical="center"/>
    </xf>
    <xf numFmtId="168" fontId="0" fillId="0" borderId="0" xfId="0" applyNumberFormat="1"/>
    <xf numFmtId="0" fontId="19" fillId="0" borderId="15" xfId="43" applyFont="1" applyBorder="1" applyAlignment="1">
      <alignment horizontal="center" vertical="center"/>
    </xf>
    <xf numFmtId="0" fontId="19" fillId="0" borderId="10" xfId="43" applyFont="1" applyBorder="1" applyAlignment="1">
      <alignment horizontal="center" vertical="center"/>
    </xf>
    <xf numFmtId="0" fontId="19" fillId="0" borderId="10" xfId="43" applyFont="1" applyBorder="1" applyAlignment="1">
      <alignment horizontal="center" vertical="center" wrapText="1"/>
    </xf>
    <xf numFmtId="2" fontId="19" fillId="0" borderId="0" xfId="43" applyNumberFormat="1" applyFont="1" applyAlignment="1">
      <alignment horizontal="center" vertical="center"/>
    </xf>
    <xf numFmtId="2" fontId="19" fillId="0" borderId="15" xfId="43" applyNumberFormat="1" applyFont="1" applyBorder="1" applyAlignment="1">
      <alignment horizontal="center" vertical="center"/>
    </xf>
    <xf numFmtId="0" fontId="19" fillId="0" borderId="13" xfId="43" applyFont="1" applyBorder="1" applyAlignment="1">
      <alignment horizontal="center" vertical="center"/>
    </xf>
    <xf numFmtId="2" fontId="19" fillId="0" borderId="14" xfId="43" applyNumberFormat="1" applyFont="1" applyBorder="1" applyAlignment="1">
      <alignment horizontal="center" vertical="center"/>
    </xf>
    <xf numFmtId="9" fontId="0" fillId="0" borderId="14" xfId="42" applyFont="1" applyBorder="1" applyAlignment="1">
      <alignment horizontal="center"/>
    </xf>
    <xf numFmtId="2" fontId="20" fillId="0" borderId="0" xfId="43" applyNumberFormat="1" applyFont="1" applyAlignment="1">
      <alignment horizontal="center" vertical="center"/>
    </xf>
    <xf numFmtId="9" fontId="0" fillId="0" borderId="0" xfId="42" applyFont="1" applyBorder="1" applyAlignment="1">
      <alignment horizontal="center"/>
    </xf>
    <xf numFmtId="9" fontId="19" fillId="0" borderId="15" xfId="42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1" fontId="0" fillId="0" borderId="0" xfId="0" applyNumberFormat="1"/>
    <xf numFmtId="0" fontId="19" fillId="0" borderId="0" xfId="43" applyFont="1" applyAlignment="1">
      <alignment horizontal="left" vertical="top" wrapText="1"/>
    </xf>
    <xf numFmtId="0" fontId="18" fillId="0" borderId="0" xfId="43"/>
    <xf numFmtId="0" fontId="19" fillId="0" borderId="0" xfId="43" applyFont="1" applyAlignment="1">
      <alignment horizontal="center"/>
    </xf>
    <xf numFmtId="0" fontId="18" fillId="0" borderId="0" xfId="43" applyAlignment="1">
      <alignment horizontal="center"/>
    </xf>
    <xf numFmtId="0" fontId="19" fillId="0" borderId="0" xfId="43" applyFont="1" applyAlignment="1">
      <alignment horizontal="left" vertical="top"/>
    </xf>
  </cellXfs>
  <cellStyles count="45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_stabilita_v_case" xfId="44" xr:uid="{BEF7DA3D-4425-40E5-8029-C978BB3179AD}"/>
    <cellStyle name="Normální_vycistena_data_resp" xfId="43" xr:uid="{878175C9-8B3C-4A4D-ACC5-131E5448FA13}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">
    <dxf>
      <numFmt numFmtId="27" formatCode="dd/mm/yyyy\ h:mm"/>
    </dxf>
    <dxf>
      <numFmt numFmtId="27" formatCode="dd/mm/yyyy\ h:mm"/>
    </dxf>
    <dxf>
      <numFmt numFmtId="27" formatCode="dd/mm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vycistena_data_resp!$S$5</c:f>
              <c:strCache>
                <c:ptCount val="1"/>
                <c:pt idx="0">
                  <c:v>Čestnost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vycistena_data_resp!$R$6:$R$38</c:f>
              <c:numCache>
                <c:formatCode>General</c:formatCode>
                <c:ptCount val="3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</c:numCache>
            </c:numRef>
          </c:cat>
          <c:val>
            <c:numRef>
              <c:f>vycistena_data_resp!$S$6:$S$38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16</c:v>
                </c:pt>
                <c:pt idx="15">
                  <c:v>14</c:v>
                </c:pt>
                <c:pt idx="16">
                  <c:v>15</c:v>
                </c:pt>
                <c:pt idx="17">
                  <c:v>25</c:v>
                </c:pt>
                <c:pt idx="18">
                  <c:v>28</c:v>
                </c:pt>
                <c:pt idx="19">
                  <c:v>35</c:v>
                </c:pt>
                <c:pt idx="20">
                  <c:v>21</c:v>
                </c:pt>
                <c:pt idx="21">
                  <c:v>29</c:v>
                </c:pt>
                <c:pt idx="22">
                  <c:v>28</c:v>
                </c:pt>
                <c:pt idx="23">
                  <c:v>28</c:v>
                </c:pt>
                <c:pt idx="24">
                  <c:v>25</c:v>
                </c:pt>
                <c:pt idx="25">
                  <c:v>16</c:v>
                </c:pt>
                <c:pt idx="26">
                  <c:v>22</c:v>
                </c:pt>
                <c:pt idx="27">
                  <c:v>10</c:v>
                </c:pt>
                <c:pt idx="28">
                  <c:v>7</c:v>
                </c:pt>
                <c:pt idx="29">
                  <c:v>3</c:v>
                </c:pt>
                <c:pt idx="30">
                  <c:v>6</c:v>
                </c:pt>
                <c:pt idx="31">
                  <c:v>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5-7C40-B165-EDC55B8C6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2456496"/>
        <c:axId val="783119136"/>
      </c:barChart>
      <c:catAx>
        <c:axId val="782456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Hrubý skór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3119136"/>
        <c:crosses val="autoZero"/>
        <c:auto val="1"/>
        <c:lblAlgn val="ctr"/>
        <c:lblOffset val="100"/>
        <c:noMultiLvlLbl val="0"/>
      </c:catAx>
      <c:valAx>
        <c:axId val="7831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Četnost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245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HS_muži!$R$7:$R$37</c:f>
              <c:numCache>
                <c:formatCode>0%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0.04</c:v>
                </c:pt>
                <c:pt idx="6">
                  <c:v>5.0999999999999997E-2</c:v>
                </c:pt>
                <c:pt idx="7">
                  <c:v>8.1000000000000003E-2</c:v>
                </c:pt>
                <c:pt idx="8">
                  <c:v>9.0999999999999998E-2</c:v>
                </c:pt>
                <c:pt idx="9">
                  <c:v>0.13200000000000001</c:v>
                </c:pt>
                <c:pt idx="10">
                  <c:v>0.153</c:v>
                </c:pt>
                <c:pt idx="11">
                  <c:v>0.183</c:v>
                </c:pt>
                <c:pt idx="12">
                  <c:v>0.214</c:v>
                </c:pt>
                <c:pt idx="13">
                  <c:v>0.316</c:v>
                </c:pt>
                <c:pt idx="14">
                  <c:v>0.34599999999999997</c:v>
                </c:pt>
                <c:pt idx="15">
                  <c:v>0.377</c:v>
                </c:pt>
                <c:pt idx="16">
                  <c:v>0.40799999999999997</c:v>
                </c:pt>
                <c:pt idx="17">
                  <c:v>0.44800000000000001</c:v>
                </c:pt>
                <c:pt idx="18">
                  <c:v>0.53</c:v>
                </c:pt>
                <c:pt idx="19">
                  <c:v>0.58099999999999996</c:v>
                </c:pt>
                <c:pt idx="20">
                  <c:v>0.60199999999999998</c:v>
                </c:pt>
                <c:pt idx="21">
                  <c:v>0.66300000000000003</c:v>
                </c:pt>
                <c:pt idx="22">
                  <c:v>0.69299999999999995</c:v>
                </c:pt>
                <c:pt idx="23">
                  <c:v>0.74399999999999999</c:v>
                </c:pt>
                <c:pt idx="24">
                  <c:v>0.80600000000000005</c:v>
                </c:pt>
                <c:pt idx="25">
                  <c:v>0.85699999999999998</c:v>
                </c:pt>
                <c:pt idx="26">
                  <c:v>0.92800000000000005</c:v>
                </c:pt>
                <c:pt idx="27">
                  <c:v>0.97899999999999998</c:v>
                </c:pt>
                <c:pt idx="28">
                  <c:v>0.98899999999999999</c:v>
                </c:pt>
                <c:pt idx="29">
                  <c:v>#N/A</c:v>
                </c:pt>
                <c:pt idx="3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96-6A44-B695-08965397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72720"/>
        <c:axId val="823106400"/>
      </c:scatterChart>
      <c:valAx>
        <c:axId val="3277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3106400"/>
        <c:crosses val="autoZero"/>
        <c:crossBetween val="midCat"/>
      </c:valAx>
      <c:valAx>
        <c:axId val="823106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77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vycistena_data_resp!$AB$5</c:f>
              <c:strCache>
                <c:ptCount val="1"/>
                <c:pt idx="0">
                  <c:v>Čestnost (lineární)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vycistena_data_resp!$AB$6:$AB$14</c:f>
              <c:numCache>
                <c:formatCode>General</c:formatCode>
                <c:ptCount val="9"/>
                <c:pt idx="0">
                  <c:v>22.379677494724142</c:v>
                </c:pt>
                <c:pt idx="1">
                  <c:v>29.035874115504747</c:v>
                </c:pt>
                <c:pt idx="2">
                  <c:v>48.291685562645135</c:v>
                </c:pt>
                <c:pt idx="3">
                  <c:v>45</c:v>
                </c:pt>
                <c:pt idx="4">
                  <c:v>88.05</c:v>
                </c:pt>
                <c:pt idx="5">
                  <c:v>106</c:v>
                </c:pt>
                <c:pt idx="6">
                  <c:v>63</c:v>
                </c:pt>
                <c:pt idx="7">
                  <c:v>20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6-B749-A95F-9F21D0701816}"/>
            </c:ext>
          </c:extLst>
        </c:ser>
        <c:ser>
          <c:idx val="1"/>
          <c:order val="1"/>
          <c:tx>
            <c:strRef>
              <c:f>vycistena_data_resp!$AC$5</c:f>
              <c:strCache>
                <c:ptCount val="1"/>
                <c:pt idx="0">
                  <c:v>Čestnost (nelineární)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vycistena_data_resp!$AC$6:$AC$14</c:f>
              <c:numCache>
                <c:formatCode>General</c:formatCode>
                <c:ptCount val="9"/>
                <c:pt idx="0">
                  <c:v>17</c:v>
                </c:pt>
                <c:pt idx="1">
                  <c:v>28</c:v>
                </c:pt>
                <c:pt idx="2">
                  <c:v>62</c:v>
                </c:pt>
                <c:pt idx="3">
                  <c:v>82</c:v>
                </c:pt>
                <c:pt idx="4">
                  <c:v>85</c:v>
                </c:pt>
                <c:pt idx="5">
                  <c:v>56</c:v>
                </c:pt>
                <c:pt idx="6">
                  <c:v>63</c:v>
                </c:pt>
                <c:pt idx="7">
                  <c:v>17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A46-B749-A95F-9F21D0701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4861600"/>
        <c:axId val="784513120"/>
      </c:barChart>
      <c:catAx>
        <c:axId val="7848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513120"/>
        <c:crosses val="autoZero"/>
        <c:auto val="1"/>
        <c:lblAlgn val="ctr"/>
        <c:lblOffset val="100"/>
        <c:noMultiLvlLbl val="0"/>
      </c:catAx>
      <c:valAx>
        <c:axId val="7845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8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vycistena_data_resp!$V$7:$V$37</c:f>
              <c:numCache>
                <c:formatCode>0%</c:formatCode>
                <c:ptCount val="31"/>
                <c:pt idx="0">
                  <c:v>2E-3</c:v>
                </c:pt>
                <c:pt idx="1">
                  <c:v>4.0000000000000001E-3</c:v>
                </c:pt>
                <c:pt idx="2">
                  <c:v>7.0000000000000001E-3</c:v>
                </c:pt>
                <c:pt idx="3">
                  <c:v>1.6E-2</c:v>
                </c:pt>
                <c:pt idx="4">
                  <c:v>2.1000000000000001E-2</c:v>
                </c:pt>
                <c:pt idx="5">
                  <c:v>3.3000000000000002E-2</c:v>
                </c:pt>
                <c:pt idx="6">
                  <c:v>4.2000000000000003E-2</c:v>
                </c:pt>
                <c:pt idx="7">
                  <c:v>5.3999999999999999E-2</c:v>
                </c:pt>
                <c:pt idx="8">
                  <c:v>7.2999999999999995E-2</c:v>
                </c:pt>
                <c:pt idx="9">
                  <c:v>0.09</c:v>
                </c:pt>
                <c:pt idx="10">
                  <c:v>0.109</c:v>
                </c:pt>
                <c:pt idx="11">
                  <c:v>0.14199999999999999</c:v>
                </c:pt>
                <c:pt idx="12">
                  <c:v>0.17299999999999999</c:v>
                </c:pt>
                <c:pt idx="13">
                  <c:v>0.218</c:v>
                </c:pt>
                <c:pt idx="14">
                  <c:v>0.25600000000000001</c:v>
                </c:pt>
                <c:pt idx="15">
                  <c:v>0.28899999999999998</c:v>
                </c:pt>
                <c:pt idx="16">
                  <c:v>0.32500000000000001</c:v>
                </c:pt>
                <c:pt idx="17">
                  <c:v>0.38400000000000001</c:v>
                </c:pt>
                <c:pt idx="18">
                  <c:v>0.45100000000000001</c:v>
                </c:pt>
                <c:pt idx="19">
                  <c:v>0.53400000000000003</c:v>
                </c:pt>
                <c:pt idx="20">
                  <c:v>0.58399999999999996</c:v>
                </c:pt>
                <c:pt idx="21">
                  <c:v>0.65300000000000002</c:v>
                </c:pt>
                <c:pt idx="22">
                  <c:v>0.71899999999999997</c:v>
                </c:pt>
                <c:pt idx="23">
                  <c:v>0.78600000000000003</c:v>
                </c:pt>
                <c:pt idx="24">
                  <c:v>0.84499999999999997</c:v>
                </c:pt>
                <c:pt idx="25">
                  <c:v>0.88300000000000001</c:v>
                </c:pt>
                <c:pt idx="26">
                  <c:v>0.93500000000000005</c:v>
                </c:pt>
                <c:pt idx="27">
                  <c:v>0.95899999999999996</c:v>
                </c:pt>
                <c:pt idx="28">
                  <c:v>0.97599999999999998</c:v>
                </c:pt>
                <c:pt idx="29">
                  <c:v>0.98299999999999998</c:v>
                </c:pt>
                <c:pt idx="30">
                  <c:v>0.997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6F-2243-8DF1-6F872B0C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72720"/>
        <c:axId val="823106400"/>
      </c:scatterChart>
      <c:valAx>
        <c:axId val="3277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3106400"/>
        <c:crosses val="autoZero"/>
        <c:crossBetween val="midCat"/>
      </c:valAx>
      <c:valAx>
        <c:axId val="823106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77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Sutinový</a:t>
            </a:r>
            <a:r>
              <a:rPr lang="cs-CZ" baseline="0"/>
              <a:t> graf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vycistena_data_resp!$W$123:$W$127</c:f>
              <c:numCache>
                <c:formatCode>0.00</c:formatCode>
                <c:ptCount val="5"/>
                <c:pt idx="0">
                  <c:v>2.7893427631258327</c:v>
                </c:pt>
                <c:pt idx="1">
                  <c:v>0.12127268915870036</c:v>
                </c:pt>
                <c:pt idx="2">
                  <c:v>3.2134128097506355E-2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7-460D-BD6A-9386CAB16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164680"/>
        <c:axId val="617162160"/>
      </c:lineChart>
      <c:catAx>
        <c:axId val="61716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Pořadí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162160"/>
        <c:crosses val="autoZero"/>
        <c:auto val="1"/>
        <c:lblAlgn val="ctr"/>
        <c:lblOffset val="100"/>
        <c:noMultiLvlLbl val="0"/>
      </c:catAx>
      <c:valAx>
        <c:axId val="61716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Vlastní číslo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716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HS_ženy!$O$5</c:f>
              <c:strCache>
                <c:ptCount val="1"/>
                <c:pt idx="0">
                  <c:v>Čestnost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HS_ženy!$N$6:$N$38</c:f>
              <c:numCache>
                <c:formatCode>General</c:formatCode>
                <c:ptCount val="3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</c:numCache>
            </c:numRef>
          </c:cat>
          <c:val>
            <c:numRef>
              <c:f>HS_ženy!$O$6:$O$38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11</c:v>
                </c:pt>
                <c:pt idx="16">
                  <c:v>12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23</c:v>
                </c:pt>
                <c:pt idx="24">
                  <c:v>19</c:v>
                </c:pt>
                <c:pt idx="25">
                  <c:v>11</c:v>
                </c:pt>
                <c:pt idx="26">
                  <c:v>15</c:v>
                </c:pt>
                <c:pt idx="27">
                  <c:v>5</c:v>
                </c:pt>
                <c:pt idx="28">
                  <c:v>6</c:v>
                </c:pt>
                <c:pt idx="29">
                  <c:v>2</c:v>
                </c:pt>
                <c:pt idx="30">
                  <c:v>6</c:v>
                </c:pt>
                <c:pt idx="31">
                  <c:v>1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4-E64C-A1D8-B2307C59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2456496"/>
        <c:axId val="783119136"/>
      </c:barChart>
      <c:catAx>
        <c:axId val="7824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3119136"/>
        <c:crosses val="autoZero"/>
        <c:auto val="1"/>
        <c:lblAlgn val="ctr"/>
        <c:lblOffset val="100"/>
        <c:noMultiLvlLbl val="0"/>
      </c:catAx>
      <c:valAx>
        <c:axId val="7831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245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HS_ženy!$X$5</c:f>
              <c:strCache>
                <c:ptCount val="1"/>
                <c:pt idx="0">
                  <c:v>Čestnost (lineární)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HS_ženy!$X$6:$X$14</c:f>
              <c:numCache>
                <c:formatCode>General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32</c:v>
                </c:pt>
                <c:pt idx="3">
                  <c:v>44</c:v>
                </c:pt>
                <c:pt idx="4">
                  <c:v>69</c:v>
                </c:pt>
                <c:pt idx="5">
                  <c:v>71</c:v>
                </c:pt>
                <c:pt idx="6">
                  <c:v>45</c:v>
                </c:pt>
                <c:pt idx="7">
                  <c:v>11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6-F14C-9BA9-682C5B0BF524}"/>
            </c:ext>
          </c:extLst>
        </c:ser>
        <c:ser>
          <c:idx val="1"/>
          <c:order val="1"/>
          <c:tx>
            <c:strRef>
              <c:f>HS_ženy!$Y$5</c:f>
              <c:strCache>
                <c:ptCount val="1"/>
                <c:pt idx="0">
                  <c:v>Čestnost (nelineární)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HS_ženy!$Y$6:$Y$14</c:f>
              <c:numCache>
                <c:formatCode>General</c:formatCode>
                <c:ptCount val="9"/>
                <c:pt idx="0">
                  <c:v>13</c:v>
                </c:pt>
                <c:pt idx="1">
                  <c:v>29</c:v>
                </c:pt>
                <c:pt idx="2">
                  <c:v>32</c:v>
                </c:pt>
                <c:pt idx="3">
                  <c:v>64</c:v>
                </c:pt>
                <c:pt idx="4">
                  <c:v>72</c:v>
                </c:pt>
                <c:pt idx="5">
                  <c:v>48</c:v>
                </c:pt>
                <c:pt idx="6">
                  <c:v>45</c:v>
                </c:pt>
                <c:pt idx="7">
                  <c:v>11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6-F14C-9BA9-682C5B0B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4861600"/>
        <c:axId val="784513120"/>
      </c:barChart>
      <c:catAx>
        <c:axId val="7848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513120"/>
        <c:crosses val="autoZero"/>
        <c:auto val="1"/>
        <c:lblAlgn val="ctr"/>
        <c:lblOffset val="100"/>
        <c:noMultiLvlLbl val="0"/>
      </c:catAx>
      <c:valAx>
        <c:axId val="7845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8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HS_ženy!$R$7:$R$37</c:f>
              <c:numCache>
                <c:formatCode>0%</c:formatCode>
                <c:ptCount val="31"/>
                <c:pt idx="0">
                  <c:v>3.0000000000000001E-3</c:v>
                </c:pt>
                <c:pt idx="1">
                  <c:v>6.0000000000000001E-3</c:v>
                </c:pt>
                <c:pt idx="2">
                  <c:v>8.9999999999999993E-3</c:v>
                </c:pt>
                <c:pt idx="3">
                  <c:v>1.7999999999999999E-2</c:v>
                </c:pt>
                <c:pt idx="4">
                  <c:v>2.4E-2</c:v>
                </c:pt>
                <c:pt idx="5">
                  <c:v>3.3000000000000002E-2</c:v>
                </c:pt>
                <c:pt idx="6">
                  <c:v>4.2999999999999997E-2</c:v>
                </c:pt>
                <c:pt idx="7">
                  <c:v>4.9000000000000002E-2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9.8000000000000004E-2</c:v>
                </c:pt>
                <c:pt idx="11">
                  <c:v>0.13200000000000001</c:v>
                </c:pt>
                <c:pt idx="12">
                  <c:v>0.16300000000000001</c:v>
                </c:pt>
                <c:pt idx="13">
                  <c:v>0.191</c:v>
                </c:pt>
                <c:pt idx="14">
                  <c:v>0.23100000000000001</c:v>
                </c:pt>
                <c:pt idx="15">
                  <c:v>0.26500000000000001</c:v>
                </c:pt>
                <c:pt idx="16">
                  <c:v>0.30199999999999999</c:v>
                </c:pt>
                <c:pt idx="17">
                  <c:v>0.36699999999999999</c:v>
                </c:pt>
                <c:pt idx="18">
                  <c:v>0.42899999999999999</c:v>
                </c:pt>
                <c:pt idx="19">
                  <c:v>0.52100000000000002</c:v>
                </c:pt>
                <c:pt idx="20">
                  <c:v>0.57999999999999996</c:v>
                </c:pt>
                <c:pt idx="21">
                  <c:v>0.65100000000000002</c:v>
                </c:pt>
                <c:pt idx="22">
                  <c:v>0.72799999999999998</c:v>
                </c:pt>
                <c:pt idx="23">
                  <c:v>0.79900000000000004</c:v>
                </c:pt>
                <c:pt idx="24">
                  <c:v>0.85799999999999998</c:v>
                </c:pt>
                <c:pt idx="25">
                  <c:v>0.89100000000000001</c:v>
                </c:pt>
                <c:pt idx="26">
                  <c:v>0.93799999999999994</c:v>
                </c:pt>
                <c:pt idx="27">
                  <c:v>0.95299999999999996</c:v>
                </c:pt>
                <c:pt idx="28">
                  <c:v>0.97199999999999998</c:v>
                </c:pt>
                <c:pt idx="29">
                  <c:v>0.97799999999999998</c:v>
                </c:pt>
                <c:pt idx="30">
                  <c:v>0.996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18-F74C-83D1-B56498FA5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72720"/>
        <c:axId val="823106400"/>
      </c:scatterChart>
      <c:valAx>
        <c:axId val="3277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3106400"/>
        <c:crosses val="autoZero"/>
        <c:crossBetween val="midCat"/>
      </c:valAx>
      <c:valAx>
        <c:axId val="823106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77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HS_muži!$O$5</c:f>
              <c:strCache>
                <c:ptCount val="1"/>
                <c:pt idx="0">
                  <c:v>Čestnost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HS_muži!$N$6:$N$38</c:f>
              <c:numCache>
                <c:formatCode>General</c:formatCode>
                <c:ptCount val="3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</c:numCache>
            </c:numRef>
          </c:cat>
          <c:val>
            <c:numRef>
              <c:f>HS_muži!$O$6:$O$38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C-C74A-B68A-162656E6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2456496"/>
        <c:axId val="783119136"/>
      </c:barChart>
      <c:catAx>
        <c:axId val="7824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3119136"/>
        <c:crosses val="autoZero"/>
        <c:auto val="1"/>
        <c:lblAlgn val="ctr"/>
        <c:lblOffset val="100"/>
        <c:noMultiLvlLbl val="0"/>
      </c:catAx>
      <c:valAx>
        <c:axId val="78311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245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HS_muži!$X$5</c:f>
              <c:strCache>
                <c:ptCount val="1"/>
                <c:pt idx="0">
                  <c:v>Čestnost (lineární)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HS_muži!$X$6:$X$14</c:f>
              <c:numCache>
                <c:formatCode>General</c:formatCode>
                <c:ptCount val="9"/>
                <c:pt idx="0">
                  <c:v>4</c:v>
                </c:pt>
                <c:pt idx="1">
                  <c:v>8</c:v>
                </c:pt>
                <c:pt idx="2">
                  <c:v>18</c:v>
                </c:pt>
                <c:pt idx="3">
                  <c:v>9</c:v>
                </c:pt>
                <c:pt idx="4">
                  <c:v>17</c:v>
                </c:pt>
                <c:pt idx="5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C-B04D-ACC0-7292E6530647}"/>
            </c:ext>
          </c:extLst>
        </c:ser>
        <c:ser>
          <c:idx val="1"/>
          <c:order val="1"/>
          <c:tx>
            <c:strRef>
              <c:f>HS_muži!$Y$5</c:f>
              <c:strCache>
                <c:ptCount val="1"/>
                <c:pt idx="0">
                  <c:v>Čestnost (nelineární)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HS_muži!$Y$6:$Y$14</c:f>
              <c:numCache>
                <c:formatCode>General</c:formatCode>
                <c:ptCount val="9"/>
                <c:pt idx="0">
                  <c:v>4</c:v>
                </c:pt>
                <c:pt idx="1">
                  <c:v>8</c:v>
                </c:pt>
                <c:pt idx="2">
                  <c:v>18</c:v>
                </c:pt>
                <c:pt idx="3">
                  <c:v>9</c:v>
                </c:pt>
                <c:pt idx="4">
                  <c:v>19</c:v>
                </c:pt>
                <c:pt idx="5">
                  <c:v>20</c:v>
                </c:pt>
                <c:pt idx="6">
                  <c:v>12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C-B04D-ACC0-7292E6530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84861600"/>
        <c:axId val="784513120"/>
      </c:barChart>
      <c:catAx>
        <c:axId val="7848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513120"/>
        <c:crosses val="autoZero"/>
        <c:auto val="1"/>
        <c:lblAlgn val="ctr"/>
        <c:lblOffset val="100"/>
        <c:noMultiLvlLbl val="0"/>
      </c:catAx>
      <c:valAx>
        <c:axId val="7845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848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plotArea>
      <cx:plotAreaRegion>
        <cx:series layoutId="boxWhisker" uniqueId="{654F325E-821E-CE46-9BEB-308BF41D2624}">
          <cx:tx>
            <cx:txData>
              <cx:f>_xlchart.v1.4</cx:f>
              <cx:v>HS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boxWhisker" uniqueId="{314FDEA9-E39F-EB41-B6C9-E6ABB74F3DEB}">
          <cx:tx>
            <cx:txData>
              <cx:f>_xlchart.v1.1</cx:f>
              <cx:v>HS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title>
          <cx:tx>
            <cx:txData>
              <cx:v>Hrubý skór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Hrubý skór</a:t>
              </a:r>
            </a:p>
          </cx:txPr>
        </cx:title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plotArea>
      <cx:plotAreaRegion>
        <cx:series layoutId="clusteredColumn" uniqueId="{A809872E-37F8-8D43-B849-706ABAEB4140}">
          <cx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4"/>
              </a:solidFill>
              <a:prstDash val="solid"/>
              <a:miter lim="800000"/>
            </a:ln>
            <a:effectLst/>
          </cx:spPr>
          <cx:dataPt idx="2"/>
          <cx:dataId val="0"/>
          <cx:layoutPr>
            <cx:binning intervalClosed="r">
              <cx:binCount val="10"/>
            </cx:binning>
          </cx:layoutPr>
        </cx:series>
      </cx:plotAreaRegion>
      <cx:axis id="0">
        <cx:catScaling gapWidth="0"/>
        <cx:title>
          <cx:tx>
            <cx:txData>
              <cx:v>Počet přátel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Počet přátel</a:t>
              </a:r>
            </a:p>
          </cx:txPr>
        </cx:title>
        <cx:tickLabels/>
      </cx:axis>
      <cx:axis id="1">
        <cx:valScaling/>
        <cx:title>
          <cx:tx>
            <cx:txData>
              <cx:v>Relativní četnost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Relativní četnost</a:t>
              </a:r>
            </a:p>
          </cx:txPr>
        </cx:title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microsoft.com/office/2014/relationships/chartEx" Target="../charts/chartEx2.xml"/><Relationship Id="rId4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50800</xdr:colOff>
      <xdr:row>39</xdr:row>
      <xdr:rowOff>31750</xdr:rowOff>
    </xdr:from>
    <xdr:to>
      <xdr:col>23</xdr:col>
      <xdr:colOff>800100</xdr:colOff>
      <xdr:row>57</xdr:row>
      <xdr:rowOff>177800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7784061-48EE-E3C7-C366-68654EB03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323850</xdr:colOff>
      <xdr:row>16</xdr:row>
      <xdr:rowOff>44450</xdr:rowOff>
    </xdr:from>
    <xdr:to>
      <xdr:col>31</xdr:col>
      <xdr:colOff>38100</xdr:colOff>
      <xdr:row>34</xdr:row>
      <xdr:rowOff>139700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ED974E3E-6D43-0AA1-461F-4318FF491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495300</xdr:colOff>
      <xdr:row>37</xdr:row>
      <xdr:rowOff>82550</xdr:rowOff>
    </xdr:from>
    <xdr:to>
      <xdr:col>30</xdr:col>
      <xdr:colOff>812800</xdr:colOff>
      <xdr:row>51</xdr:row>
      <xdr:rowOff>152400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305A543A-0BD5-B429-B8A9-9CC2BF474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72569</xdr:colOff>
      <xdr:row>69</xdr:row>
      <xdr:rowOff>26911</xdr:rowOff>
    </xdr:from>
    <xdr:to>
      <xdr:col>24</xdr:col>
      <xdr:colOff>166307</xdr:colOff>
      <xdr:row>87</xdr:row>
      <xdr:rowOff>75595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1FF40165-8C25-7B02-05F2-85609E26BC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14069" y="14047711"/>
              <a:ext cx="6113538" cy="37062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17</xdr:col>
      <xdr:colOff>57453</xdr:colOff>
      <xdr:row>88</xdr:row>
      <xdr:rowOff>11794</xdr:rowOff>
    </xdr:from>
    <xdr:to>
      <xdr:col>24</xdr:col>
      <xdr:colOff>181428</xdr:colOff>
      <xdr:row>105</xdr:row>
      <xdr:rowOff>30238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A9DBF50D-49FA-6421-2ADD-73EAF1A6604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98953" y="17893394"/>
              <a:ext cx="6143775" cy="34728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21</xdr:col>
      <xdr:colOff>21771</xdr:colOff>
      <xdr:row>128</xdr:row>
      <xdr:rowOff>21772</xdr:rowOff>
    </xdr:from>
    <xdr:to>
      <xdr:col>28</xdr:col>
      <xdr:colOff>644071</xdr:colOff>
      <xdr:row>146</xdr:row>
      <xdr:rowOff>21772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432014B2-467E-33C1-FD5D-1CD9A6968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50800</xdr:colOff>
      <xdr:row>39</xdr:row>
      <xdr:rowOff>31750</xdr:rowOff>
    </xdr:from>
    <xdr:to>
      <xdr:col>19</xdr:col>
      <xdr:colOff>800100</xdr:colOff>
      <xdr:row>57</xdr:row>
      <xdr:rowOff>177800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F4B2B6-2CD7-A242-8C10-3EF44F1D2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323850</xdr:colOff>
      <xdr:row>16</xdr:row>
      <xdr:rowOff>44450</xdr:rowOff>
    </xdr:from>
    <xdr:to>
      <xdr:col>27</xdr:col>
      <xdr:colOff>38100</xdr:colOff>
      <xdr:row>34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6D2449E-B403-8E4A-BAB5-27B9F9769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495300</xdr:colOff>
      <xdr:row>37</xdr:row>
      <xdr:rowOff>82550</xdr:rowOff>
    </xdr:from>
    <xdr:to>
      <xdr:col>26</xdr:col>
      <xdr:colOff>812800</xdr:colOff>
      <xdr:row>51</xdr:row>
      <xdr:rowOff>152400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25C897A-5A80-8447-8D68-B3C61D22E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50800</xdr:colOff>
      <xdr:row>39</xdr:row>
      <xdr:rowOff>31750</xdr:rowOff>
    </xdr:from>
    <xdr:to>
      <xdr:col>19</xdr:col>
      <xdr:colOff>800100</xdr:colOff>
      <xdr:row>57</xdr:row>
      <xdr:rowOff>177800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193985A-EA04-6E4F-B277-5CB014C7E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323850</xdr:colOff>
      <xdr:row>16</xdr:row>
      <xdr:rowOff>44450</xdr:rowOff>
    </xdr:from>
    <xdr:to>
      <xdr:col>27</xdr:col>
      <xdr:colOff>38100</xdr:colOff>
      <xdr:row>34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CDA53EE-7AA9-CB4B-BAE1-060934C92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495300</xdr:colOff>
      <xdr:row>37</xdr:row>
      <xdr:rowOff>82550</xdr:rowOff>
    </xdr:from>
    <xdr:to>
      <xdr:col>26</xdr:col>
      <xdr:colOff>812800</xdr:colOff>
      <xdr:row>51</xdr:row>
      <xdr:rowOff>152400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ED9F62F-D3DA-DA48-B74A-AA66DE09F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</xdr:row>
      <xdr:rowOff>82550</xdr:rowOff>
    </xdr:from>
    <xdr:to>
      <xdr:col>10</xdr:col>
      <xdr:colOff>361950</xdr:colOff>
      <xdr:row>19</xdr:row>
      <xdr:rowOff>82550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391E7996-1986-F3AB-B609-8B0E1A1AB5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7150" y="285750"/>
              <a:ext cx="7315200" cy="365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AE3332-2346-2C44-8D61-C34AF76FAB09}" name="Tabulka3" displayName="Tabulka3" ref="A21:P478" totalsRowShown="0">
  <autoFilter ref="A21:P478" xr:uid="{CFAE3332-2346-2C44-8D61-C34AF76FAB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5FD9FB6B-8974-9046-A94A-6254BA2EBD8A}" name="respondent"/>
    <tableColumn id="2" xr3:uid="{0CE60BE3-6309-1E44-9FB5-2918E7C4B8E9}" name="pohlavi"/>
    <tableColumn id="3" xr3:uid="{E95C4931-496A-FF43-831B-0F23589D86FD}" name="rocnik"/>
    <tableColumn id="4" xr3:uid="{696BE5D3-7EF5-044E-AE76-3BEF3968C187}" name="timestamp" dataDxfId="2"/>
    <tableColumn id="5" xr3:uid="{D796B15D-0BBC-244B-950C-5742D60FD86B}" name="text"/>
    <tableColumn id="6" xr3:uid="{66CC96C0-9BCB-AE44-9017-F581BFDADF2A}" name="p1"/>
    <tableColumn id="7" xr3:uid="{04E56D80-68C5-9045-A79F-A63AF0E1B432}" name="p2"/>
    <tableColumn id="8" xr3:uid="{087EF29A-2CCD-AF43-BFA5-9ECA4EB70CF8}" name="p3"/>
    <tableColumn id="9" xr3:uid="{E777571B-F5AD-0D47-AD47-FE64C588A05E}" name="p4"/>
    <tableColumn id="10" xr3:uid="{45FEE82D-10AF-CF4E-979C-C0C79BA12EA6}" name="p5"/>
    <tableColumn id="11" xr3:uid="{FB93F715-1775-EF45-B4DB-94B8793A7E7C}" name="t1"/>
    <tableColumn id="12" xr3:uid="{05EF4D86-D83C-F943-ACF6-7EC0DF6A2A25}" name="t2"/>
    <tableColumn id="13" xr3:uid="{3679B949-92F2-B947-B7D4-C7A31EAB5CC3}" name="t3"/>
    <tableColumn id="14" xr3:uid="{8227BC96-1AF3-8043-A54A-BFF7FEE82FE8}" name="t4"/>
    <tableColumn id="15" xr3:uid="{83157490-FBD3-D24B-AAA3-DD48F17EC87F}" name="t5"/>
    <tableColumn id="16" xr3:uid="{A055D1BE-E5FB-ED49-9190-4C2AF71679F9}" name="nekompatibilita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709A8C-78D4-0949-A2CB-2BA26C7F6B40}" name="Tabulka8" displayName="Tabulka8" ref="A480:Q502" totalsRowShown="0">
  <autoFilter ref="A480:Q502" xr:uid="{70709A8C-78D4-0949-A2CB-2BA26C7F6B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DF10988-FB4E-2E42-A883-D82361F3CB99}" name="respondent"/>
    <tableColumn id="2" xr3:uid="{047E188E-C558-784B-AB12-EA9C3701C1FB}" name="pohlavi"/>
    <tableColumn id="3" xr3:uid="{58C73410-595D-A44F-92EA-5F48115500C7}" name="rocnik"/>
    <tableColumn id="4" xr3:uid="{759C6365-B246-A542-A866-EEC80FD01546}" name="cas_1" dataDxfId="1"/>
    <tableColumn id="5" xr3:uid="{0FFCF633-CECB-1A47-B0E4-433844403C6B}" name="cas_2" dataDxfId="0"/>
    <tableColumn id="6" xr3:uid="{3B4C29F5-BBB9-0A43-94CD-64151073BFFD}" name="odpoved_1"/>
    <tableColumn id="7" xr3:uid="{8114572F-C5A7-194C-983E-4B631800DD9B}" name="odpoved_2"/>
    <tableColumn id="8" xr3:uid="{BD6D913B-F9F3-6344-B3A0-853862765CC3}" name="p1_1"/>
    <tableColumn id="9" xr3:uid="{441F705D-A17D-CA47-A0EB-4ABC0A211A85}" name="p2_1"/>
    <tableColumn id="10" xr3:uid="{6CB65114-3849-584D-A74E-30BAE9B70C31}" name="p3_1"/>
    <tableColumn id="11" xr3:uid="{8EC31FD7-783E-0E48-8A10-05484BFFDA3F}" name="p4_1"/>
    <tableColumn id="12" xr3:uid="{5CC1F971-8197-1643-973C-74DE292F1A04}" name="p5_1"/>
    <tableColumn id="13" xr3:uid="{947FE7FD-8A41-9745-A0C4-E96E52B05D4D}" name="p1_2"/>
    <tableColumn id="14" xr3:uid="{B1755220-605E-0540-A4F0-CECF91070BF7}" name="p2_2"/>
    <tableColumn id="15" xr3:uid="{6B11D0D4-FBA9-C644-91AE-9CF6BA68204C}" name="p3_2"/>
    <tableColumn id="16" xr3:uid="{3BABE03F-9550-DD48-A737-A64F81FB50D9}" name="p4_2"/>
    <tableColumn id="17" xr3:uid="{3BDD028F-4081-2442-AEEA-628002D1DD9E}" name="p5_2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6222-9A40-8A4C-8272-9C517B814155}">
  <dimension ref="A1:Q511"/>
  <sheetViews>
    <sheetView workbookViewId="0">
      <selection activeCell="C11" sqref="C11"/>
    </sheetView>
  </sheetViews>
  <sheetFormatPr baseColWidth="10" defaultColWidth="11.1640625" defaultRowHeight="16" x14ac:dyDescent="0.2"/>
  <cols>
    <col min="1" max="1" width="12.6640625" customWidth="1"/>
    <col min="4" max="4" width="15" bestFit="1" customWidth="1"/>
    <col min="5" max="5" width="18.6640625" customWidth="1"/>
    <col min="6" max="7" width="12.1640625" customWidth="1"/>
    <col min="16" max="16" width="16.1640625" customWidth="1"/>
  </cols>
  <sheetData>
    <row r="1" spans="1:3" x14ac:dyDescent="0.2">
      <c r="A1" t="s">
        <v>0</v>
      </c>
      <c r="B1">
        <v>290</v>
      </c>
    </row>
    <row r="2" spans="1:3" x14ac:dyDescent="0.2">
      <c r="A2" t="s">
        <v>1</v>
      </c>
      <c r="B2" t="s">
        <v>2</v>
      </c>
    </row>
    <row r="3" spans="1:3" x14ac:dyDescent="0.2">
      <c r="A3" t="s">
        <v>3</v>
      </c>
      <c r="B3" t="s">
        <v>4</v>
      </c>
    </row>
    <row r="4" spans="1:3" x14ac:dyDescent="0.2">
      <c r="A4" t="s">
        <v>5</v>
      </c>
      <c r="B4" t="s">
        <v>6</v>
      </c>
    </row>
    <row r="5" spans="1:3" x14ac:dyDescent="0.2">
      <c r="A5" t="s">
        <v>7</v>
      </c>
    </row>
    <row r="7" spans="1:3" x14ac:dyDescent="0.2">
      <c r="A7">
        <v>1</v>
      </c>
      <c r="B7" t="s">
        <v>63</v>
      </c>
    </row>
    <row r="8" spans="1:3" x14ac:dyDescent="0.2">
      <c r="A8">
        <v>2</v>
      </c>
      <c r="B8" t="s">
        <v>64</v>
      </c>
    </row>
    <row r="9" spans="1:3" x14ac:dyDescent="0.2">
      <c r="A9">
        <v>3</v>
      </c>
      <c r="B9" t="s">
        <v>65</v>
      </c>
    </row>
    <row r="10" spans="1:3" x14ac:dyDescent="0.2">
      <c r="A10">
        <v>4</v>
      </c>
      <c r="B10" t="s">
        <v>8</v>
      </c>
    </row>
    <row r="11" spans="1:3" x14ac:dyDescent="0.2">
      <c r="A11">
        <v>5</v>
      </c>
      <c r="B11" t="s">
        <v>206</v>
      </c>
    </row>
    <row r="12" spans="1:3" x14ac:dyDescent="0.2">
      <c r="A12">
        <v>6</v>
      </c>
      <c r="B12" t="s">
        <v>66</v>
      </c>
    </row>
    <row r="13" spans="1:3" x14ac:dyDescent="0.2">
      <c r="A13">
        <v>7</v>
      </c>
      <c r="B13" t="s">
        <v>67</v>
      </c>
    </row>
    <row r="15" spans="1:3" x14ac:dyDescent="0.2">
      <c r="A15">
        <v>1</v>
      </c>
      <c r="B15" t="s">
        <v>68</v>
      </c>
      <c r="C15" t="s">
        <v>68</v>
      </c>
    </row>
    <row r="16" spans="1:3" x14ac:dyDescent="0.2">
      <c r="A16">
        <v>2</v>
      </c>
      <c r="B16" t="s">
        <v>69</v>
      </c>
      <c r="C16" t="s">
        <v>69</v>
      </c>
    </row>
    <row r="17" spans="1:16" x14ac:dyDescent="0.2">
      <c r="A17">
        <v>3</v>
      </c>
      <c r="B17" t="s">
        <v>70</v>
      </c>
      <c r="C17" t="s">
        <v>73</v>
      </c>
    </row>
    <row r="18" spans="1:16" x14ac:dyDescent="0.2">
      <c r="A18">
        <v>4</v>
      </c>
      <c r="B18" t="s">
        <v>71</v>
      </c>
      <c r="C18" t="s">
        <v>74</v>
      </c>
    </row>
    <row r="19" spans="1:16" x14ac:dyDescent="0.2">
      <c r="A19">
        <v>5</v>
      </c>
      <c r="B19" t="s">
        <v>72</v>
      </c>
      <c r="C19" t="s">
        <v>75</v>
      </c>
    </row>
    <row r="21" spans="1:16" x14ac:dyDescent="0.2">
      <c r="A21" t="s">
        <v>9</v>
      </c>
      <c r="B21" t="s">
        <v>10</v>
      </c>
      <c r="C21" t="s">
        <v>11</v>
      </c>
      <c r="D21" t="s">
        <v>12</v>
      </c>
      <c r="E21" t="s">
        <v>13</v>
      </c>
      <c r="F21" t="s">
        <v>14</v>
      </c>
      <c r="G21" t="s">
        <v>15</v>
      </c>
      <c r="H21" t="s">
        <v>16</v>
      </c>
      <c r="I21" t="s">
        <v>17</v>
      </c>
      <c r="J21" t="s">
        <v>18</v>
      </c>
      <c r="K21" t="s">
        <v>19</v>
      </c>
      <c r="L21" t="s">
        <v>20</v>
      </c>
      <c r="M21" t="s">
        <v>21</v>
      </c>
      <c r="N21" t="s">
        <v>22</v>
      </c>
      <c r="O21" t="s">
        <v>23</v>
      </c>
      <c r="P21" t="s">
        <v>24</v>
      </c>
    </row>
    <row r="22" spans="1:16" x14ac:dyDescent="0.2">
      <c r="A22">
        <v>35579</v>
      </c>
      <c r="B22">
        <v>1</v>
      </c>
      <c r="C22">
        <v>1988</v>
      </c>
      <c r="D22" s="1">
        <v>45594.230324074073</v>
      </c>
      <c r="E22">
        <v>3</v>
      </c>
      <c r="F22">
        <v>6</v>
      </c>
      <c r="G22">
        <v>7</v>
      </c>
      <c r="H22">
        <v>7</v>
      </c>
      <c r="I22">
        <v>5</v>
      </c>
      <c r="J22">
        <v>5</v>
      </c>
      <c r="K22">
        <v>9</v>
      </c>
      <c r="L22">
        <v>4</v>
      </c>
      <c r="M22">
        <v>3</v>
      </c>
      <c r="N22">
        <v>4</v>
      </c>
      <c r="O22">
        <v>8</v>
      </c>
      <c r="P22">
        <v>39</v>
      </c>
    </row>
    <row r="23" spans="1:16" x14ac:dyDescent="0.2">
      <c r="A23">
        <v>35589</v>
      </c>
      <c r="B23">
        <v>0</v>
      </c>
      <c r="C23">
        <v>1983</v>
      </c>
      <c r="D23" s="1">
        <v>45594.372314814813</v>
      </c>
      <c r="E23" t="s">
        <v>25</v>
      </c>
      <c r="F23">
        <v>5</v>
      </c>
      <c r="G23">
        <v>5</v>
      </c>
      <c r="H23">
        <v>5</v>
      </c>
      <c r="I23">
        <v>6</v>
      </c>
      <c r="J23">
        <v>5</v>
      </c>
      <c r="K23">
        <v>77</v>
      </c>
      <c r="L23">
        <v>8</v>
      </c>
      <c r="M23">
        <v>3</v>
      </c>
      <c r="N23">
        <v>8</v>
      </c>
      <c r="O23">
        <v>7</v>
      </c>
      <c r="P23">
        <v>56</v>
      </c>
    </row>
    <row r="24" spans="1:16" x14ac:dyDescent="0.2">
      <c r="A24">
        <v>35591</v>
      </c>
      <c r="B24">
        <v>1</v>
      </c>
      <c r="C24">
        <v>1984</v>
      </c>
      <c r="D24" s="1">
        <v>45594.375358796293</v>
      </c>
      <c r="E24" t="s">
        <v>25</v>
      </c>
      <c r="F24">
        <v>5</v>
      </c>
      <c r="G24">
        <v>5</v>
      </c>
      <c r="H24">
        <v>5</v>
      </c>
      <c r="I24">
        <v>6</v>
      </c>
      <c r="J24">
        <v>3</v>
      </c>
      <c r="K24">
        <v>6</v>
      </c>
      <c r="L24">
        <v>12</v>
      </c>
      <c r="M24">
        <v>2</v>
      </c>
      <c r="N24">
        <v>5</v>
      </c>
      <c r="O24">
        <v>8</v>
      </c>
      <c r="P24">
        <v>62</v>
      </c>
    </row>
    <row r="25" spans="1:16" x14ac:dyDescent="0.2">
      <c r="A25">
        <v>35594</v>
      </c>
      <c r="B25">
        <v>0</v>
      </c>
      <c r="C25">
        <v>1998</v>
      </c>
      <c r="D25" s="1">
        <v>45594.379652777781</v>
      </c>
      <c r="E25">
        <v>3</v>
      </c>
      <c r="F25">
        <v>5</v>
      </c>
      <c r="G25">
        <v>5</v>
      </c>
      <c r="H25">
        <v>6</v>
      </c>
      <c r="I25">
        <v>5</v>
      </c>
      <c r="J25">
        <v>6</v>
      </c>
      <c r="K25">
        <v>5</v>
      </c>
      <c r="L25">
        <v>3</v>
      </c>
      <c r="M25">
        <v>3</v>
      </c>
      <c r="N25">
        <v>2</v>
      </c>
      <c r="O25">
        <v>4</v>
      </c>
      <c r="P25">
        <v>55</v>
      </c>
    </row>
    <row r="26" spans="1:16" x14ac:dyDescent="0.2">
      <c r="A26">
        <v>35622</v>
      </c>
      <c r="B26">
        <v>0</v>
      </c>
      <c r="C26">
        <v>2003</v>
      </c>
      <c r="D26" s="1">
        <v>45594.405590277776</v>
      </c>
      <c r="E26" t="s">
        <v>25</v>
      </c>
      <c r="F26">
        <v>2</v>
      </c>
      <c r="G26">
        <v>3</v>
      </c>
      <c r="H26">
        <v>4</v>
      </c>
      <c r="I26">
        <v>4</v>
      </c>
      <c r="J26">
        <v>2</v>
      </c>
      <c r="K26">
        <v>9</v>
      </c>
      <c r="L26">
        <v>3</v>
      </c>
      <c r="M26">
        <v>3</v>
      </c>
      <c r="N26">
        <v>3</v>
      </c>
      <c r="O26">
        <v>4</v>
      </c>
      <c r="P26">
        <v>35</v>
      </c>
    </row>
    <row r="27" spans="1:16" x14ac:dyDescent="0.2">
      <c r="A27">
        <v>35627</v>
      </c>
      <c r="B27">
        <v>0</v>
      </c>
      <c r="C27">
        <v>2001</v>
      </c>
      <c r="D27" s="1">
        <v>45594.410416666666</v>
      </c>
      <c r="E27">
        <v>2</v>
      </c>
      <c r="F27">
        <v>3</v>
      </c>
      <c r="G27">
        <v>7</v>
      </c>
      <c r="H27">
        <v>6</v>
      </c>
      <c r="I27">
        <v>6</v>
      </c>
      <c r="J27">
        <v>5</v>
      </c>
      <c r="K27">
        <v>21</v>
      </c>
      <c r="L27">
        <v>4</v>
      </c>
      <c r="M27">
        <v>2</v>
      </c>
      <c r="N27">
        <v>3</v>
      </c>
      <c r="O27">
        <v>7</v>
      </c>
      <c r="P27">
        <v>68</v>
      </c>
    </row>
    <row r="28" spans="1:16" x14ac:dyDescent="0.2">
      <c r="A28">
        <v>35623</v>
      </c>
      <c r="B28">
        <v>1</v>
      </c>
      <c r="C28">
        <v>2000</v>
      </c>
      <c r="D28" s="1">
        <v>45594.417673611111</v>
      </c>
      <c r="E28" t="s">
        <v>25</v>
      </c>
      <c r="F28">
        <v>5</v>
      </c>
      <c r="G28">
        <v>6</v>
      </c>
      <c r="H28">
        <v>6</v>
      </c>
      <c r="I28">
        <v>5</v>
      </c>
      <c r="J28">
        <v>5</v>
      </c>
      <c r="K28">
        <v>6</v>
      </c>
      <c r="L28">
        <v>3</v>
      </c>
      <c r="M28">
        <v>2</v>
      </c>
      <c r="N28">
        <v>3</v>
      </c>
      <c r="O28">
        <v>5</v>
      </c>
      <c r="P28">
        <v>46</v>
      </c>
    </row>
    <row r="29" spans="1:16" x14ac:dyDescent="0.2">
      <c r="A29">
        <v>35653</v>
      </c>
      <c r="B29">
        <v>1</v>
      </c>
      <c r="C29">
        <v>1995</v>
      </c>
      <c r="D29" s="1">
        <v>45594.445300925923</v>
      </c>
      <c r="E29">
        <v>6</v>
      </c>
      <c r="F29">
        <v>5</v>
      </c>
      <c r="G29">
        <v>6</v>
      </c>
      <c r="H29">
        <v>6</v>
      </c>
      <c r="I29">
        <v>5</v>
      </c>
      <c r="J29">
        <v>3</v>
      </c>
      <c r="K29">
        <v>10</v>
      </c>
      <c r="L29">
        <v>3</v>
      </c>
      <c r="M29">
        <v>3</v>
      </c>
      <c r="N29">
        <v>3</v>
      </c>
      <c r="O29">
        <v>2</v>
      </c>
      <c r="P29">
        <v>57</v>
      </c>
    </row>
    <row r="30" spans="1:16" x14ac:dyDescent="0.2">
      <c r="A30">
        <v>35680</v>
      </c>
      <c r="B30">
        <v>0</v>
      </c>
      <c r="C30">
        <v>1999</v>
      </c>
      <c r="D30" s="1">
        <v>45594.453738425924</v>
      </c>
      <c r="E30">
        <v>6</v>
      </c>
      <c r="F30">
        <v>3</v>
      </c>
      <c r="G30">
        <v>5</v>
      </c>
      <c r="H30">
        <v>5</v>
      </c>
      <c r="I30">
        <v>5</v>
      </c>
      <c r="J30">
        <v>3</v>
      </c>
      <c r="K30">
        <v>10</v>
      </c>
      <c r="L30">
        <v>9</v>
      </c>
      <c r="M30">
        <v>4</v>
      </c>
      <c r="N30">
        <v>4</v>
      </c>
      <c r="O30">
        <v>4</v>
      </c>
      <c r="P30">
        <v>49</v>
      </c>
    </row>
    <row r="31" spans="1:16" x14ac:dyDescent="0.2">
      <c r="A31">
        <v>35684</v>
      </c>
      <c r="B31">
        <v>0</v>
      </c>
      <c r="C31">
        <v>1975</v>
      </c>
      <c r="D31" s="1">
        <v>45594.455891203703</v>
      </c>
      <c r="E31">
        <v>11</v>
      </c>
      <c r="F31">
        <v>7</v>
      </c>
      <c r="G31">
        <v>6</v>
      </c>
      <c r="H31">
        <v>7</v>
      </c>
      <c r="I31">
        <v>7</v>
      </c>
      <c r="J31">
        <v>3</v>
      </c>
      <c r="K31">
        <v>8</v>
      </c>
      <c r="L31">
        <v>4</v>
      </c>
      <c r="M31">
        <v>3</v>
      </c>
      <c r="N31">
        <v>4</v>
      </c>
      <c r="O31">
        <v>8</v>
      </c>
      <c r="P31">
        <v>55</v>
      </c>
    </row>
    <row r="32" spans="1:16" x14ac:dyDescent="0.2">
      <c r="A32">
        <v>35656</v>
      </c>
      <c r="B32">
        <v>1</v>
      </c>
      <c r="C32">
        <v>1975</v>
      </c>
      <c r="D32" s="1">
        <v>45594.459120370368</v>
      </c>
      <c r="E32">
        <v>3</v>
      </c>
      <c r="F32">
        <v>3</v>
      </c>
      <c r="G32">
        <v>3</v>
      </c>
      <c r="H32">
        <v>3</v>
      </c>
      <c r="I32">
        <v>3</v>
      </c>
      <c r="J32">
        <v>1</v>
      </c>
      <c r="K32">
        <v>19</v>
      </c>
      <c r="L32">
        <v>7</v>
      </c>
      <c r="M32">
        <v>3</v>
      </c>
      <c r="N32">
        <v>6</v>
      </c>
      <c r="O32">
        <v>17</v>
      </c>
      <c r="P32">
        <v>20</v>
      </c>
    </row>
    <row r="33" spans="1:16" x14ac:dyDescent="0.2">
      <c r="A33">
        <v>35705</v>
      </c>
      <c r="B33">
        <v>0</v>
      </c>
      <c r="C33">
        <v>1966</v>
      </c>
      <c r="D33" s="1">
        <v>45594.465069444443</v>
      </c>
      <c r="E33">
        <v>4</v>
      </c>
      <c r="F33">
        <v>5</v>
      </c>
      <c r="G33">
        <v>5</v>
      </c>
      <c r="H33">
        <v>6</v>
      </c>
      <c r="I33">
        <v>6</v>
      </c>
      <c r="J33">
        <v>4</v>
      </c>
      <c r="K33">
        <v>7</v>
      </c>
      <c r="L33">
        <v>16</v>
      </c>
      <c r="M33">
        <v>2</v>
      </c>
      <c r="N33">
        <v>2</v>
      </c>
      <c r="O33">
        <v>6</v>
      </c>
      <c r="P33">
        <v>55</v>
      </c>
    </row>
    <row r="34" spans="1:16" x14ac:dyDescent="0.2">
      <c r="A34">
        <v>35687</v>
      </c>
      <c r="B34">
        <v>0</v>
      </c>
      <c r="C34">
        <v>1956</v>
      </c>
      <c r="D34" s="1">
        <v>45594.468136574076</v>
      </c>
      <c r="E34" t="s">
        <v>25</v>
      </c>
      <c r="F34">
        <v>7</v>
      </c>
      <c r="G34">
        <v>6</v>
      </c>
      <c r="H34">
        <v>6</v>
      </c>
      <c r="I34">
        <v>7</v>
      </c>
      <c r="J34">
        <v>6</v>
      </c>
      <c r="K34">
        <v>11</v>
      </c>
      <c r="L34">
        <v>6</v>
      </c>
      <c r="M34">
        <v>6</v>
      </c>
      <c r="N34">
        <v>5</v>
      </c>
      <c r="O34">
        <v>4</v>
      </c>
      <c r="P34">
        <v>19</v>
      </c>
    </row>
    <row r="35" spans="1:16" x14ac:dyDescent="0.2">
      <c r="A35">
        <v>35712</v>
      </c>
      <c r="B35">
        <v>1</v>
      </c>
      <c r="C35">
        <v>1996</v>
      </c>
      <c r="D35" s="1">
        <v>45594.481192129628</v>
      </c>
      <c r="E35">
        <v>5</v>
      </c>
      <c r="F35">
        <v>4</v>
      </c>
      <c r="G35">
        <v>5</v>
      </c>
      <c r="H35">
        <v>5</v>
      </c>
      <c r="I35">
        <v>5</v>
      </c>
      <c r="J35">
        <v>4</v>
      </c>
      <c r="K35">
        <v>8</v>
      </c>
      <c r="L35">
        <v>4</v>
      </c>
      <c r="M35">
        <v>3</v>
      </c>
      <c r="N35">
        <v>3</v>
      </c>
      <c r="O35">
        <v>8</v>
      </c>
      <c r="P35">
        <v>49</v>
      </c>
    </row>
    <row r="36" spans="1:16" x14ac:dyDescent="0.2">
      <c r="A36">
        <v>35710</v>
      </c>
      <c r="B36">
        <v>1</v>
      </c>
      <c r="C36">
        <v>1998</v>
      </c>
      <c r="D36" s="1">
        <v>45594.483958333331</v>
      </c>
      <c r="E36" t="s">
        <v>25</v>
      </c>
      <c r="F36">
        <v>3</v>
      </c>
      <c r="G36">
        <v>3</v>
      </c>
      <c r="H36">
        <v>2</v>
      </c>
      <c r="I36">
        <v>5</v>
      </c>
      <c r="J36">
        <v>3</v>
      </c>
      <c r="K36">
        <v>4</v>
      </c>
      <c r="L36">
        <v>421</v>
      </c>
      <c r="M36">
        <v>4</v>
      </c>
      <c r="N36">
        <v>6</v>
      </c>
      <c r="O36">
        <v>4</v>
      </c>
      <c r="P36">
        <v>57</v>
      </c>
    </row>
    <row r="37" spans="1:16" x14ac:dyDescent="0.2">
      <c r="A37">
        <v>35730</v>
      </c>
      <c r="B37">
        <v>0</v>
      </c>
      <c r="C37">
        <v>2000</v>
      </c>
      <c r="D37" s="1">
        <v>45594.488715277781</v>
      </c>
      <c r="E37">
        <v>4</v>
      </c>
      <c r="F37">
        <v>3</v>
      </c>
      <c r="G37">
        <v>3</v>
      </c>
      <c r="H37">
        <v>4</v>
      </c>
      <c r="I37">
        <v>5</v>
      </c>
      <c r="J37">
        <v>5</v>
      </c>
      <c r="K37">
        <v>41</v>
      </c>
      <c r="L37">
        <v>4</v>
      </c>
      <c r="M37">
        <v>8</v>
      </c>
      <c r="N37">
        <v>5</v>
      </c>
      <c r="O37">
        <v>4</v>
      </c>
      <c r="P37">
        <v>62</v>
      </c>
    </row>
    <row r="38" spans="1:16" x14ac:dyDescent="0.2">
      <c r="A38">
        <v>35746</v>
      </c>
      <c r="B38">
        <v>0</v>
      </c>
      <c r="C38">
        <v>2003</v>
      </c>
      <c r="D38" s="1">
        <v>45594.497465277775</v>
      </c>
      <c r="E38" t="s">
        <v>25</v>
      </c>
      <c r="F38">
        <v>3</v>
      </c>
      <c r="G38">
        <v>4</v>
      </c>
      <c r="H38">
        <v>4</v>
      </c>
      <c r="I38">
        <v>3</v>
      </c>
      <c r="J38">
        <v>3</v>
      </c>
      <c r="K38">
        <v>7</v>
      </c>
      <c r="L38">
        <v>5</v>
      </c>
      <c r="M38">
        <v>6</v>
      </c>
      <c r="N38">
        <v>3</v>
      </c>
      <c r="O38">
        <v>5</v>
      </c>
      <c r="P38">
        <v>43</v>
      </c>
    </row>
    <row r="39" spans="1:16" x14ac:dyDescent="0.2">
      <c r="A39">
        <v>35731</v>
      </c>
      <c r="B39">
        <v>0</v>
      </c>
      <c r="C39">
        <v>2001</v>
      </c>
      <c r="D39" s="1">
        <v>45594.504155092596</v>
      </c>
      <c r="E39">
        <v>5</v>
      </c>
      <c r="F39">
        <v>1</v>
      </c>
      <c r="G39">
        <v>5</v>
      </c>
      <c r="H39">
        <v>2</v>
      </c>
      <c r="I39">
        <v>3</v>
      </c>
      <c r="J39">
        <v>3</v>
      </c>
      <c r="K39">
        <v>11</v>
      </c>
      <c r="L39">
        <v>25</v>
      </c>
      <c r="M39">
        <v>5</v>
      </c>
      <c r="N39">
        <v>7</v>
      </c>
      <c r="O39">
        <v>9</v>
      </c>
      <c r="P39">
        <v>42</v>
      </c>
    </row>
    <row r="40" spans="1:16" x14ac:dyDescent="0.2">
      <c r="A40">
        <v>35758</v>
      </c>
      <c r="B40">
        <v>1</v>
      </c>
      <c r="C40">
        <v>1991</v>
      </c>
      <c r="D40" s="1">
        <v>45594.508368055554</v>
      </c>
      <c r="E40">
        <v>2</v>
      </c>
      <c r="F40">
        <v>4</v>
      </c>
      <c r="G40">
        <v>6</v>
      </c>
      <c r="H40">
        <v>6</v>
      </c>
      <c r="I40">
        <v>6</v>
      </c>
      <c r="J40">
        <v>6</v>
      </c>
      <c r="K40">
        <v>8</v>
      </c>
      <c r="L40">
        <v>2</v>
      </c>
      <c r="M40">
        <v>1</v>
      </c>
      <c r="N40">
        <v>3</v>
      </c>
      <c r="O40">
        <v>3</v>
      </c>
      <c r="P40">
        <v>51</v>
      </c>
    </row>
    <row r="41" spans="1:16" x14ac:dyDescent="0.2">
      <c r="A41">
        <v>35777</v>
      </c>
      <c r="B41">
        <v>0</v>
      </c>
      <c r="C41">
        <v>1993</v>
      </c>
      <c r="D41" s="1">
        <v>45594.517245370371</v>
      </c>
      <c r="E41">
        <v>3</v>
      </c>
      <c r="F41">
        <v>5</v>
      </c>
      <c r="G41">
        <v>4</v>
      </c>
      <c r="H41">
        <v>7</v>
      </c>
      <c r="I41">
        <v>4</v>
      </c>
      <c r="J41">
        <v>3</v>
      </c>
      <c r="K41">
        <v>13</v>
      </c>
      <c r="L41">
        <v>7</v>
      </c>
      <c r="M41">
        <v>3</v>
      </c>
      <c r="N41">
        <v>7</v>
      </c>
      <c r="O41">
        <v>4</v>
      </c>
      <c r="P41">
        <v>86</v>
      </c>
    </row>
    <row r="42" spans="1:16" x14ac:dyDescent="0.2">
      <c r="A42">
        <v>35776</v>
      </c>
      <c r="B42">
        <v>0</v>
      </c>
      <c r="C42">
        <v>2005</v>
      </c>
      <c r="D42" s="1">
        <v>45594.527650462966</v>
      </c>
      <c r="E42" t="s">
        <v>25</v>
      </c>
      <c r="F42">
        <v>3</v>
      </c>
      <c r="G42">
        <v>5</v>
      </c>
      <c r="H42">
        <v>5</v>
      </c>
      <c r="I42">
        <v>3</v>
      </c>
      <c r="J42">
        <v>4</v>
      </c>
      <c r="K42">
        <v>12</v>
      </c>
      <c r="L42">
        <v>9</v>
      </c>
      <c r="M42">
        <v>4</v>
      </c>
      <c r="N42">
        <v>12</v>
      </c>
      <c r="O42">
        <v>5</v>
      </c>
      <c r="P42">
        <v>48</v>
      </c>
    </row>
    <row r="43" spans="1:16" x14ac:dyDescent="0.2">
      <c r="A43">
        <v>35792</v>
      </c>
      <c r="B43">
        <v>1</v>
      </c>
      <c r="C43">
        <v>2002</v>
      </c>
      <c r="D43" s="1">
        <v>45594.532534722224</v>
      </c>
      <c r="E43">
        <v>9</v>
      </c>
      <c r="F43">
        <v>6</v>
      </c>
      <c r="G43">
        <v>7</v>
      </c>
      <c r="H43">
        <v>7</v>
      </c>
      <c r="I43">
        <v>5</v>
      </c>
      <c r="J43">
        <v>5</v>
      </c>
      <c r="K43">
        <v>8</v>
      </c>
      <c r="L43">
        <v>3</v>
      </c>
      <c r="M43">
        <v>2</v>
      </c>
      <c r="N43">
        <v>4</v>
      </c>
      <c r="O43">
        <v>5</v>
      </c>
      <c r="P43">
        <v>39</v>
      </c>
    </row>
    <row r="44" spans="1:16" x14ac:dyDescent="0.2">
      <c r="A44">
        <v>35783</v>
      </c>
      <c r="B44">
        <v>0</v>
      </c>
      <c r="C44">
        <v>1994</v>
      </c>
      <c r="D44" s="1">
        <v>45594.532870370371</v>
      </c>
      <c r="E44" t="s">
        <v>25</v>
      </c>
      <c r="F44">
        <v>5</v>
      </c>
      <c r="G44">
        <v>5</v>
      </c>
      <c r="H44">
        <v>5</v>
      </c>
      <c r="I44">
        <v>5</v>
      </c>
      <c r="J44">
        <v>5</v>
      </c>
      <c r="K44">
        <v>4</v>
      </c>
      <c r="L44">
        <v>2</v>
      </c>
      <c r="M44">
        <v>2</v>
      </c>
      <c r="N44">
        <v>1</v>
      </c>
      <c r="O44">
        <v>4</v>
      </c>
      <c r="P44">
        <v>51</v>
      </c>
    </row>
    <row r="45" spans="1:16" x14ac:dyDescent="0.2">
      <c r="A45">
        <v>35803</v>
      </c>
      <c r="B45">
        <v>0</v>
      </c>
      <c r="C45">
        <v>1993</v>
      </c>
      <c r="D45" s="1">
        <v>45594.551388888889</v>
      </c>
      <c r="E45" t="s">
        <v>25</v>
      </c>
      <c r="F45">
        <v>4</v>
      </c>
      <c r="G45">
        <v>5</v>
      </c>
      <c r="H45">
        <v>5</v>
      </c>
      <c r="I45">
        <v>5</v>
      </c>
      <c r="J45">
        <v>4</v>
      </c>
      <c r="K45">
        <v>7</v>
      </c>
      <c r="L45">
        <v>3</v>
      </c>
      <c r="M45">
        <v>2</v>
      </c>
      <c r="N45">
        <v>4</v>
      </c>
      <c r="O45">
        <v>4</v>
      </c>
      <c r="P45">
        <v>49</v>
      </c>
    </row>
    <row r="46" spans="1:16" x14ac:dyDescent="0.2">
      <c r="A46">
        <v>35806</v>
      </c>
      <c r="B46">
        <v>1</v>
      </c>
      <c r="C46">
        <v>2000</v>
      </c>
      <c r="D46" s="1">
        <v>45594.553449074076</v>
      </c>
      <c r="E46" t="s">
        <v>107</v>
      </c>
      <c r="F46">
        <v>2</v>
      </c>
      <c r="G46">
        <v>5</v>
      </c>
      <c r="H46">
        <v>3</v>
      </c>
      <c r="I46">
        <v>5</v>
      </c>
      <c r="J46">
        <v>2</v>
      </c>
      <c r="K46">
        <v>48</v>
      </c>
      <c r="L46">
        <v>3</v>
      </c>
      <c r="M46">
        <v>6</v>
      </c>
      <c r="N46">
        <v>3</v>
      </c>
      <c r="O46">
        <v>4</v>
      </c>
      <c r="P46">
        <v>50</v>
      </c>
    </row>
    <row r="47" spans="1:16" x14ac:dyDescent="0.2">
      <c r="A47">
        <v>35799</v>
      </c>
      <c r="B47">
        <v>0</v>
      </c>
      <c r="C47">
        <v>2001</v>
      </c>
      <c r="D47" s="1">
        <v>45594.557627314818</v>
      </c>
      <c r="E47">
        <v>3</v>
      </c>
      <c r="F47">
        <v>3</v>
      </c>
      <c r="G47">
        <v>3</v>
      </c>
      <c r="H47">
        <v>3</v>
      </c>
      <c r="I47">
        <v>3</v>
      </c>
      <c r="J47">
        <v>4</v>
      </c>
      <c r="K47">
        <v>6</v>
      </c>
      <c r="L47">
        <v>5</v>
      </c>
      <c r="M47">
        <v>12</v>
      </c>
      <c r="N47">
        <v>4</v>
      </c>
      <c r="O47">
        <v>7</v>
      </c>
      <c r="P47">
        <v>41</v>
      </c>
    </row>
    <row r="48" spans="1:16" x14ac:dyDescent="0.2">
      <c r="A48">
        <v>35820</v>
      </c>
      <c r="B48">
        <v>0</v>
      </c>
      <c r="C48">
        <v>1984</v>
      </c>
      <c r="D48" s="1">
        <v>45594.567361111112</v>
      </c>
      <c r="E48">
        <v>5</v>
      </c>
      <c r="F48">
        <v>5</v>
      </c>
      <c r="G48">
        <v>5</v>
      </c>
      <c r="H48">
        <v>5</v>
      </c>
      <c r="I48">
        <v>5</v>
      </c>
      <c r="J48">
        <v>3</v>
      </c>
      <c r="K48">
        <v>10</v>
      </c>
      <c r="L48">
        <v>3</v>
      </c>
      <c r="M48">
        <v>2</v>
      </c>
      <c r="N48">
        <v>4</v>
      </c>
      <c r="O48">
        <v>4</v>
      </c>
      <c r="P48">
        <v>51</v>
      </c>
    </row>
    <row r="49" spans="1:16" x14ac:dyDescent="0.2">
      <c r="A49">
        <v>35826</v>
      </c>
      <c r="B49">
        <v>1</v>
      </c>
      <c r="C49">
        <v>1994</v>
      </c>
      <c r="D49" s="1">
        <v>45594.572638888887</v>
      </c>
      <c r="E49">
        <v>5</v>
      </c>
      <c r="F49">
        <v>3</v>
      </c>
      <c r="G49">
        <v>3</v>
      </c>
      <c r="H49">
        <v>3</v>
      </c>
      <c r="I49">
        <v>4</v>
      </c>
      <c r="J49">
        <v>4</v>
      </c>
      <c r="K49">
        <v>7</v>
      </c>
      <c r="L49">
        <v>4</v>
      </c>
      <c r="M49">
        <v>1</v>
      </c>
      <c r="N49">
        <v>3</v>
      </c>
      <c r="O49">
        <v>3</v>
      </c>
      <c r="P49">
        <v>46</v>
      </c>
    </row>
    <row r="50" spans="1:16" x14ac:dyDescent="0.2">
      <c r="A50">
        <v>35828</v>
      </c>
      <c r="B50">
        <v>0</v>
      </c>
      <c r="C50">
        <v>1988</v>
      </c>
      <c r="D50" s="1">
        <v>45594.586909722224</v>
      </c>
      <c r="E50" t="s">
        <v>108</v>
      </c>
      <c r="F50">
        <v>5</v>
      </c>
      <c r="G50">
        <v>6</v>
      </c>
      <c r="H50">
        <v>5</v>
      </c>
      <c r="I50">
        <v>5</v>
      </c>
      <c r="J50">
        <v>5</v>
      </c>
      <c r="K50">
        <v>344</v>
      </c>
      <c r="L50">
        <v>28</v>
      </c>
      <c r="M50">
        <v>3</v>
      </c>
      <c r="N50">
        <v>3</v>
      </c>
      <c r="O50">
        <v>5</v>
      </c>
      <c r="P50">
        <v>53</v>
      </c>
    </row>
    <row r="51" spans="1:16" x14ac:dyDescent="0.2">
      <c r="A51">
        <v>35852</v>
      </c>
      <c r="B51">
        <v>0</v>
      </c>
      <c r="C51">
        <v>1957</v>
      </c>
      <c r="D51" s="1">
        <v>45594.595706018517</v>
      </c>
      <c r="E51" t="s">
        <v>25</v>
      </c>
      <c r="F51">
        <v>6</v>
      </c>
      <c r="G51">
        <v>6</v>
      </c>
      <c r="H51">
        <v>6</v>
      </c>
      <c r="I51">
        <v>6</v>
      </c>
      <c r="J51">
        <v>6</v>
      </c>
      <c r="K51">
        <v>6</v>
      </c>
      <c r="L51">
        <v>5</v>
      </c>
      <c r="M51">
        <v>1</v>
      </c>
      <c r="N51">
        <v>3</v>
      </c>
      <c r="O51">
        <v>3</v>
      </c>
      <c r="P51">
        <v>19</v>
      </c>
    </row>
    <row r="52" spans="1:16" x14ac:dyDescent="0.2">
      <c r="A52">
        <v>35863</v>
      </c>
      <c r="B52">
        <v>0</v>
      </c>
      <c r="C52">
        <v>1964</v>
      </c>
      <c r="D52" s="1">
        <v>45594.601273148146</v>
      </c>
      <c r="E52">
        <v>3</v>
      </c>
      <c r="F52">
        <v>3</v>
      </c>
      <c r="G52">
        <v>3</v>
      </c>
      <c r="H52">
        <v>4</v>
      </c>
      <c r="I52">
        <v>3</v>
      </c>
      <c r="J52">
        <v>2</v>
      </c>
      <c r="K52">
        <v>11</v>
      </c>
      <c r="L52">
        <v>6</v>
      </c>
      <c r="M52">
        <v>9</v>
      </c>
      <c r="N52">
        <v>9</v>
      </c>
      <c r="O52">
        <v>7</v>
      </c>
      <c r="P52">
        <v>33</v>
      </c>
    </row>
    <row r="53" spans="1:16" x14ac:dyDescent="0.2">
      <c r="A53">
        <v>35854</v>
      </c>
      <c r="B53">
        <v>0</v>
      </c>
      <c r="C53">
        <v>1998</v>
      </c>
      <c r="D53" s="1">
        <v>45594.603993055556</v>
      </c>
      <c r="E53">
        <v>2</v>
      </c>
      <c r="F53">
        <v>5</v>
      </c>
      <c r="G53">
        <v>5</v>
      </c>
      <c r="H53">
        <v>5</v>
      </c>
      <c r="I53">
        <v>5</v>
      </c>
      <c r="J53">
        <v>3</v>
      </c>
      <c r="K53">
        <v>10</v>
      </c>
      <c r="L53">
        <v>5</v>
      </c>
      <c r="M53">
        <v>5</v>
      </c>
      <c r="N53">
        <v>5</v>
      </c>
      <c r="O53">
        <v>8</v>
      </c>
      <c r="P53">
        <v>51</v>
      </c>
    </row>
    <row r="54" spans="1:16" x14ac:dyDescent="0.2">
      <c r="A54">
        <v>35909</v>
      </c>
      <c r="B54">
        <v>1</v>
      </c>
      <c r="C54">
        <v>2000</v>
      </c>
      <c r="D54" s="1">
        <v>45594.624050925922</v>
      </c>
      <c r="E54">
        <v>3</v>
      </c>
      <c r="F54">
        <v>6</v>
      </c>
      <c r="G54">
        <v>6</v>
      </c>
      <c r="H54">
        <v>6</v>
      </c>
      <c r="I54">
        <v>6</v>
      </c>
      <c r="J54">
        <v>7</v>
      </c>
      <c r="K54">
        <v>8</v>
      </c>
      <c r="L54">
        <v>2</v>
      </c>
      <c r="M54">
        <v>2</v>
      </c>
      <c r="N54">
        <v>3</v>
      </c>
      <c r="O54">
        <v>3</v>
      </c>
      <c r="P54">
        <v>19</v>
      </c>
    </row>
    <row r="55" spans="1:16" x14ac:dyDescent="0.2">
      <c r="A55">
        <v>35911</v>
      </c>
      <c r="B55">
        <v>0</v>
      </c>
      <c r="C55">
        <v>2005</v>
      </c>
      <c r="D55" s="1">
        <v>45594.627743055556</v>
      </c>
      <c r="E55" t="s">
        <v>26</v>
      </c>
      <c r="F55">
        <v>4</v>
      </c>
      <c r="G55">
        <v>3</v>
      </c>
      <c r="H55">
        <v>5</v>
      </c>
      <c r="I55">
        <v>3</v>
      </c>
      <c r="J55">
        <v>5</v>
      </c>
      <c r="K55">
        <v>5</v>
      </c>
      <c r="L55">
        <v>4</v>
      </c>
      <c r="M55">
        <v>2</v>
      </c>
      <c r="N55">
        <v>4</v>
      </c>
      <c r="O55">
        <v>3</v>
      </c>
      <c r="P55">
        <v>57</v>
      </c>
    </row>
    <row r="56" spans="1:16" x14ac:dyDescent="0.2">
      <c r="A56">
        <v>35916</v>
      </c>
      <c r="B56">
        <v>1</v>
      </c>
      <c r="C56">
        <v>2000</v>
      </c>
      <c r="D56" s="1">
        <v>45594.630497685182</v>
      </c>
      <c r="E56">
        <v>3</v>
      </c>
      <c r="F56">
        <v>3</v>
      </c>
      <c r="G56">
        <v>5</v>
      </c>
      <c r="H56">
        <v>3</v>
      </c>
      <c r="I56">
        <v>3</v>
      </c>
      <c r="J56">
        <v>2</v>
      </c>
      <c r="K56">
        <v>5</v>
      </c>
      <c r="L56">
        <v>13</v>
      </c>
      <c r="M56">
        <v>3</v>
      </c>
      <c r="N56">
        <v>2</v>
      </c>
      <c r="O56">
        <v>3</v>
      </c>
      <c r="P56">
        <v>35</v>
      </c>
    </row>
    <row r="57" spans="1:16" x14ac:dyDescent="0.2">
      <c r="A57">
        <v>35720</v>
      </c>
      <c r="B57">
        <v>0</v>
      </c>
      <c r="C57">
        <v>2002</v>
      </c>
      <c r="D57" s="1">
        <v>45594.632407407407</v>
      </c>
      <c r="E57">
        <v>5</v>
      </c>
      <c r="F57">
        <v>5</v>
      </c>
      <c r="G57">
        <v>6</v>
      </c>
      <c r="H57">
        <v>5</v>
      </c>
      <c r="I57">
        <v>6</v>
      </c>
      <c r="J57">
        <v>5</v>
      </c>
      <c r="K57">
        <v>14</v>
      </c>
      <c r="L57">
        <v>4</v>
      </c>
      <c r="M57">
        <v>3</v>
      </c>
      <c r="N57">
        <v>3</v>
      </c>
      <c r="O57">
        <v>3</v>
      </c>
      <c r="P57">
        <v>53</v>
      </c>
    </row>
    <row r="58" spans="1:16" x14ac:dyDescent="0.2">
      <c r="A58">
        <v>35925</v>
      </c>
      <c r="B58">
        <v>0</v>
      </c>
      <c r="C58">
        <v>2004</v>
      </c>
      <c r="D58" s="1">
        <v>45594.638368055559</v>
      </c>
      <c r="E58" t="s">
        <v>27</v>
      </c>
      <c r="F58">
        <v>3</v>
      </c>
      <c r="G58">
        <v>6</v>
      </c>
      <c r="H58">
        <v>5</v>
      </c>
      <c r="I58">
        <v>4</v>
      </c>
      <c r="J58">
        <v>3</v>
      </c>
      <c r="K58">
        <v>6</v>
      </c>
      <c r="L58">
        <v>2</v>
      </c>
      <c r="M58">
        <v>2</v>
      </c>
      <c r="N58">
        <v>3</v>
      </c>
      <c r="O58">
        <v>3</v>
      </c>
      <c r="P58">
        <v>61</v>
      </c>
    </row>
    <row r="59" spans="1:16" x14ac:dyDescent="0.2">
      <c r="A59">
        <v>35943</v>
      </c>
      <c r="B59">
        <v>0</v>
      </c>
      <c r="C59">
        <v>1990</v>
      </c>
      <c r="D59" s="1">
        <v>45594.650925925926</v>
      </c>
      <c r="E59" t="s">
        <v>109</v>
      </c>
      <c r="F59">
        <v>5</v>
      </c>
      <c r="G59">
        <v>3</v>
      </c>
      <c r="H59">
        <v>5</v>
      </c>
      <c r="I59">
        <v>5</v>
      </c>
      <c r="J59">
        <v>5</v>
      </c>
      <c r="K59">
        <v>8</v>
      </c>
      <c r="L59">
        <v>7</v>
      </c>
      <c r="M59">
        <v>3</v>
      </c>
      <c r="N59">
        <v>3</v>
      </c>
      <c r="O59">
        <v>3</v>
      </c>
      <c r="P59">
        <v>63</v>
      </c>
    </row>
    <row r="60" spans="1:16" x14ac:dyDescent="0.2">
      <c r="A60">
        <v>35910</v>
      </c>
      <c r="B60">
        <v>0</v>
      </c>
      <c r="C60">
        <v>1962</v>
      </c>
      <c r="D60" s="1">
        <v>45594.651898148149</v>
      </c>
      <c r="E60">
        <v>10</v>
      </c>
      <c r="F60">
        <v>3</v>
      </c>
      <c r="G60">
        <v>5</v>
      </c>
      <c r="H60">
        <v>5</v>
      </c>
      <c r="I60">
        <v>5</v>
      </c>
      <c r="J60">
        <v>3</v>
      </c>
      <c r="K60">
        <v>11</v>
      </c>
      <c r="L60">
        <v>6</v>
      </c>
      <c r="M60">
        <v>2</v>
      </c>
      <c r="N60">
        <v>4</v>
      </c>
      <c r="O60">
        <v>6</v>
      </c>
      <c r="P60">
        <v>49</v>
      </c>
    </row>
    <row r="61" spans="1:16" x14ac:dyDescent="0.2">
      <c r="A61">
        <v>35928</v>
      </c>
      <c r="B61">
        <v>0</v>
      </c>
      <c r="C61">
        <v>1975</v>
      </c>
      <c r="D61" s="1">
        <v>45594.673981481479</v>
      </c>
      <c r="E61" t="s">
        <v>110</v>
      </c>
      <c r="F61">
        <v>2</v>
      </c>
      <c r="G61">
        <v>2</v>
      </c>
      <c r="H61">
        <v>2</v>
      </c>
      <c r="I61">
        <v>2</v>
      </c>
      <c r="J61">
        <v>2</v>
      </c>
      <c r="K61">
        <v>19</v>
      </c>
      <c r="L61">
        <v>21</v>
      </c>
      <c r="M61">
        <v>11</v>
      </c>
      <c r="N61">
        <v>4</v>
      </c>
      <c r="O61">
        <v>5</v>
      </c>
      <c r="P61">
        <v>5</v>
      </c>
    </row>
    <row r="62" spans="1:16" x14ac:dyDescent="0.2">
      <c r="A62">
        <v>35934</v>
      </c>
      <c r="B62">
        <v>0</v>
      </c>
      <c r="C62">
        <v>1985</v>
      </c>
      <c r="D62" s="1">
        <v>45594.678796296299</v>
      </c>
      <c r="E62">
        <v>5</v>
      </c>
      <c r="F62">
        <v>5</v>
      </c>
      <c r="G62">
        <v>5</v>
      </c>
      <c r="H62">
        <v>5</v>
      </c>
      <c r="I62">
        <v>5</v>
      </c>
      <c r="J62">
        <v>5</v>
      </c>
      <c r="K62">
        <v>10</v>
      </c>
      <c r="L62">
        <v>3</v>
      </c>
      <c r="M62">
        <v>2</v>
      </c>
      <c r="N62">
        <v>3</v>
      </c>
      <c r="O62">
        <v>4</v>
      </c>
      <c r="P62">
        <v>51</v>
      </c>
    </row>
    <row r="63" spans="1:16" x14ac:dyDescent="0.2">
      <c r="A63">
        <v>35963</v>
      </c>
      <c r="B63">
        <v>0</v>
      </c>
      <c r="C63">
        <v>1974</v>
      </c>
      <c r="D63" s="1">
        <v>45594.685277777775</v>
      </c>
      <c r="E63" t="s">
        <v>111</v>
      </c>
      <c r="F63">
        <v>4</v>
      </c>
      <c r="G63">
        <v>5</v>
      </c>
      <c r="H63">
        <v>5</v>
      </c>
      <c r="I63">
        <v>5</v>
      </c>
      <c r="J63">
        <v>4</v>
      </c>
      <c r="K63">
        <v>8</v>
      </c>
      <c r="L63">
        <v>4</v>
      </c>
      <c r="M63">
        <v>3</v>
      </c>
      <c r="N63">
        <v>4</v>
      </c>
      <c r="O63">
        <v>5</v>
      </c>
      <c r="P63">
        <v>49</v>
      </c>
    </row>
    <row r="64" spans="1:16" x14ac:dyDescent="0.2">
      <c r="A64">
        <v>35997</v>
      </c>
      <c r="B64">
        <v>0</v>
      </c>
      <c r="C64">
        <v>1998</v>
      </c>
      <c r="D64" s="1">
        <v>45594.694351851853</v>
      </c>
      <c r="E64" t="s">
        <v>112</v>
      </c>
      <c r="F64">
        <v>3</v>
      </c>
      <c r="G64">
        <v>6</v>
      </c>
      <c r="H64">
        <v>4</v>
      </c>
      <c r="I64">
        <v>5</v>
      </c>
      <c r="J64">
        <v>3</v>
      </c>
      <c r="K64">
        <v>11</v>
      </c>
      <c r="L64">
        <v>4</v>
      </c>
      <c r="M64">
        <v>8</v>
      </c>
      <c r="N64">
        <v>4</v>
      </c>
      <c r="O64">
        <v>4</v>
      </c>
      <c r="P64">
        <v>63</v>
      </c>
    </row>
    <row r="65" spans="1:16" x14ac:dyDescent="0.2">
      <c r="A65">
        <v>35996</v>
      </c>
      <c r="B65">
        <v>0</v>
      </c>
      <c r="C65">
        <v>2001</v>
      </c>
      <c r="D65" s="1">
        <v>45594.695821759262</v>
      </c>
      <c r="E65">
        <v>4</v>
      </c>
      <c r="F65">
        <v>6</v>
      </c>
      <c r="G65">
        <v>6</v>
      </c>
      <c r="H65">
        <v>6</v>
      </c>
      <c r="I65">
        <v>5</v>
      </c>
      <c r="J65">
        <v>5</v>
      </c>
      <c r="K65">
        <v>9</v>
      </c>
      <c r="L65">
        <v>2</v>
      </c>
      <c r="M65">
        <v>1</v>
      </c>
      <c r="N65">
        <v>3</v>
      </c>
      <c r="O65">
        <v>4</v>
      </c>
      <c r="P65">
        <v>46</v>
      </c>
    </row>
    <row r="66" spans="1:16" x14ac:dyDescent="0.2">
      <c r="A66">
        <v>36001</v>
      </c>
      <c r="B66">
        <v>1</v>
      </c>
      <c r="C66">
        <v>2002</v>
      </c>
      <c r="D66" s="1">
        <v>45594.698946759258</v>
      </c>
      <c r="E66" t="s">
        <v>25</v>
      </c>
      <c r="F66">
        <v>5</v>
      </c>
      <c r="G66">
        <v>5</v>
      </c>
      <c r="H66">
        <v>5</v>
      </c>
      <c r="I66">
        <v>6</v>
      </c>
      <c r="J66">
        <v>6</v>
      </c>
      <c r="K66">
        <v>10</v>
      </c>
      <c r="L66">
        <v>4</v>
      </c>
      <c r="M66">
        <v>3</v>
      </c>
      <c r="N66">
        <v>3</v>
      </c>
      <c r="O66">
        <v>4</v>
      </c>
      <c r="P66">
        <v>59</v>
      </c>
    </row>
    <row r="67" spans="1:16" x14ac:dyDescent="0.2">
      <c r="A67">
        <v>36032</v>
      </c>
      <c r="B67">
        <v>1</v>
      </c>
      <c r="C67">
        <v>1993</v>
      </c>
      <c r="D67" s="1">
        <v>45594.714016203703</v>
      </c>
      <c r="E67" t="s">
        <v>28</v>
      </c>
      <c r="F67">
        <v>2</v>
      </c>
      <c r="G67">
        <v>6</v>
      </c>
      <c r="H67">
        <v>5</v>
      </c>
      <c r="I67">
        <v>4</v>
      </c>
      <c r="J67">
        <v>6</v>
      </c>
      <c r="K67">
        <v>6</v>
      </c>
      <c r="L67">
        <v>3</v>
      </c>
      <c r="M67">
        <v>3</v>
      </c>
      <c r="N67">
        <v>6</v>
      </c>
      <c r="O67">
        <v>4</v>
      </c>
      <c r="P67">
        <v>95</v>
      </c>
    </row>
    <row r="68" spans="1:16" x14ac:dyDescent="0.2">
      <c r="A68">
        <v>36039</v>
      </c>
      <c r="B68">
        <v>0</v>
      </c>
      <c r="C68">
        <v>1999</v>
      </c>
      <c r="D68" s="1">
        <v>45594.715925925928</v>
      </c>
      <c r="E68">
        <v>3</v>
      </c>
      <c r="F68">
        <v>5</v>
      </c>
      <c r="G68">
        <v>6</v>
      </c>
      <c r="H68">
        <v>6</v>
      </c>
      <c r="I68">
        <v>6</v>
      </c>
      <c r="J68">
        <v>4</v>
      </c>
      <c r="K68">
        <v>4</v>
      </c>
      <c r="L68">
        <v>6</v>
      </c>
      <c r="M68">
        <v>4</v>
      </c>
      <c r="N68">
        <v>4</v>
      </c>
      <c r="O68">
        <v>6</v>
      </c>
      <c r="P68">
        <v>48</v>
      </c>
    </row>
    <row r="69" spans="1:16" x14ac:dyDescent="0.2">
      <c r="A69">
        <v>36008</v>
      </c>
      <c r="B69">
        <v>0</v>
      </c>
      <c r="C69">
        <v>1970</v>
      </c>
      <c r="D69" s="1">
        <v>45594.724085648151</v>
      </c>
      <c r="E69">
        <v>10</v>
      </c>
      <c r="F69">
        <v>6</v>
      </c>
      <c r="G69">
        <v>5</v>
      </c>
      <c r="H69">
        <v>6</v>
      </c>
      <c r="I69">
        <v>7</v>
      </c>
      <c r="J69">
        <v>2</v>
      </c>
      <c r="K69">
        <v>35</v>
      </c>
      <c r="L69">
        <v>3</v>
      </c>
      <c r="M69">
        <v>3</v>
      </c>
      <c r="N69">
        <v>7</v>
      </c>
      <c r="O69">
        <v>11</v>
      </c>
      <c r="P69">
        <v>85</v>
      </c>
    </row>
    <row r="70" spans="1:16" x14ac:dyDescent="0.2">
      <c r="A70">
        <v>36043</v>
      </c>
      <c r="B70">
        <v>0</v>
      </c>
      <c r="C70">
        <v>1959</v>
      </c>
      <c r="D70" s="1">
        <v>45594.726747685185</v>
      </c>
      <c r="E70">
        <v>3</v>
      </c>
      <c r="F70">
        <v>4</v>
      </c>
      <c r="G70">
        <v>3</v>
      </c>
      <c r="H70">
        <v>3</v>
      </c>
      <c r="I70">
        <v>3</v>
      </c>
      <c r="J70">
        <v>3</v>
      </c>
      <c r="K70">
        <v>4</v>
      </c>
      <c r="L70">
        <v>4</v>
      </c>
      <c r="M70">
        <v>4</v>
      </c>
      <c r="N70">
        <v>3</v>
      </c>
      <c r="O70">
        <v>2</v>
      </c>
      <c r="P70">
        <v>37</v>
      </c>
    </row>
    <row r="71" spans="1:16" x14ac:dyDescent="0.2">
      <c r="A71">
        <v>36065</v>
      </c>
      <c r="B71">
        <v>1</v>
      </c>
      <c r="C71">
        <v>1995</v>
      </c>
      <c r="D71" s="1">
        <v>45594.751076388886</v>
      </c>
      <c r="E71" t="s">
        <v>113</v>
      </c>
      <c r="F71">
        <v>5</v>
      </c>
      <c r="G71">
        <v>7</v>
      </c>
      <c r="H71">
        <v>6</v>
      </c>
      <c r="I71">
        <v>5</v>
      </c>
      <c r="J71">
        <v>7</v>
      </c>
      <c r="K71">
        <v>25</v>
      </c>
      <c r="L71">
        <v>4</v>
      </c>
      <c r="M71">
        <v>3</v>
      </c>
      <c r="N71">
        <v>3</v>
      </c>
      <c r="O71">
        <v>4</v>
      </c>
      <c r="P71">
        <v>43</v>
      </c>
    </row>
    <row r="72" spans="1:16" x14ac:dyDescent="0.2">
      <c r="A72">
        <v>36091</v>
      </c>
      <c r="B72">
        <v>0</v>
      </c>
      <c r="C72">
        <v>1993</v>
      </c>
      <c r="D72" s="1">
        <v>45594.751793981479</v>
      </c>
      <c r="E72">
        <v>0</v>
      </c>
      <c r="F72">
        <v>2</v>
      </c>
      <c r="G72">
        <v>2</v>
      </c>
      <c r="H72">
        <v>5</v>
      </c>
      <c r="I72">
        <v>1</v>
      </c>
      <c r="J72">
        <v>2</v>
      </c>
      <c r="K72">
        <v>6</v>
      </c>
      <c r="L72">
        <v>3</v>
      </c>
      <c r="M72">
        <v>7</v>
      </c>
      <c r="N72">
        <v>4</v>
      </c>
      <c r="O72">
        <v>5</v>
      </c>
      <c r="P72">
        <v>12</v>
      </c>
    </row>
    <row r="73" spans="1:16" x14ac:dyDescent="0.2">
      <c r="A73">
        <v>36076</v>
      </c>
      <c r="B73">
        <v>1</v>
      </c>
      <c r="C73">
        <v>2004</v>
      </c>
      <c r="D73" s="1">
        <v>45594.752280092594</v>
      </c>
      <c r="E73">
        <v>2</v>
      </c>
      <c r="F73">
        <v>5</v>
      </c>
      <c r="G73">
        <v>6</v>
      </c>
      <c r="H73">
        <v>6</v>
      </c>
      <c r="I73">
        <v>2</v>
      </c>
      <c r="J73">
        <v>3</v>
      </c>
      <c r="K73">
        <v>5</v>
      </c>
      <c r="L73">
        <v>3</v>
      </c>
      <c r="M73">
        <v>3</v>
      </c>
      <c r="N73">
        <v>7</v>
      </c>
      <c r="O73">
        <v>5</v>
      </c>
      <c r="P73">
        <v>92</v>
      </c>
    </row>
    <row r="74" spans="1:16" x14ac:dyDescent="0.2">
      <c r="A74">
        <v>36101</v>
      </c>
      <c r="B74">
        <v>0</v>
      </c>
      <c r="C74">
        <v>2003</v>
      </c>
      <c r="D74" s="1">
        <v>45594.755659722221</v>
      </c>
      <c r="E74">
        <v>1</v>
      </c>
      <c r="F74">
        <v>3</v>
      </c>
      <c r="G74">
        <v>3</v>
      </c>
      <c r="H74">
        <v>3</v>
      </c>
      <c r="I74">
        <v>4</v>
      </c>
      <c r="J74">
        <v>5</v>
      </c>
      <c r="K74">
        <v>16</v>
      </c>
      <c r="L74">
        <v>3</v>
      </c>
      <c r="M74">
        <v>3</v>
      </c>
      <c r="N74">
        <v>3</v>
      </c>
      <c r="O74">
        <v>6</v>
      </c>
      <c r="P74">
        <v>57</v>
      </c>
    </row>
    <row r="75" spans="1:16" x14ac:dyDescent="0.2">
      <c r="A75">
        <v>36112</v>
      </c>
      <c r="B75">
        <v>0</v>
      </c>
      <c r="C75">
        <v>2001</v>
      </c>
      <c r="D75" s="1">
        <v>45594.760567129626</v>
      </c>
      <c r="E75">
        <v>5</v>
      </c>
      <c r="F75">
        <v>2</v>
      </c>
      <c r="G75">
        <v>5</v>
      </c>
      <c r="H75">
        <v>3</v>
      </c>
      <c r="I75">
        <v>1</v>
      </c>
      <c r="J75">
        <v>1</v>
      </c>
      <c r="K75">
        <v>10</v>
      </c>
      <c r="L75">
        <v>4</v>
      </c>
      <c r="M75">
        <v>3</v>
      </c>
      <c r="N75">
        <v>4</v>
      </c>
      <c r="O75">
        <v>5</v>
      </c>
      <c r="P75">
        <v>21</v>
      </c>
    </row>
    <row r="76" spans="1:16" x14ac:dyDescent="0.2">
      <c r="A76">
        <v>36104</v>
      </c>
      <c r="B76">
        <v>0</v>
      </c>
      <c r="C76">
        <v>1970</v>
      </c>
      <c r="D76" s="1">
        <v>45594.770590277774</v>
      </c>
      <c r="E76">
        <v>6</v>
      </c>
      <c r="F76">
        <v>1</v>
      </c>
      <c r="G76">
        <v>1</v>
      </c>
      <c r="H76">
        <v>1</v>
      </c>
      <c r="I76">
        <v>1</v>
      </c>
      <c r="J76">
        <v>1</v>
      </c>
      <c r="K76">
        <v>8</v>
      </c>
      <c r="L76">
        <v>3</v>
      </c>
      <c r="M76">
        <v>3</v>
      </c>
      <c r="N76">
        <v>2</v>
      </c>
      <c r="O76">
        <v>4</v>
      </c>
      <c r="P76">
        <v>5</v>
      </c>
    </row>
    <row r="77" spans="1:16" x14ac:dyDescent="0.2">
      <c r="A77">
        <v>36137</v>
      </c>
      <c r="B77">
        <v>1</v>
      </c>
      <c r="C77">
        <v>2002</v>
      </c>
      <c r="D77" s="1">
        <v>45594.789594907408</v>
      </c>
      <c r="E77">
        <v>6</v>
      </c>
      <c r="F77">
        <v>6</v>
      </c>
      <c r="G77">
        <v>6</v>
      </c>
      <c r="H77">
        <v>6</v>
      </c>
      <c r="I77">
        <v>5</v>
      </c>
      <c r="J77">
        <v>6</v>
      </c>
      <c r="K77">
        <v>4</v>
      </c>
      <c r="L77">
        <v>2</v>
      </c>
      <c r="M77">
        <v>1</v>
      </c>
      <c r="N77">
        <v>5</v>
      </c>
      <c r="O77">
        <v>5</v>
      </c>
      <c r="P77">
        <v>38</v>
      </c>
    </row>
    <row r="78" spans="1:16" x14ac:dyDescent="0.2">
      <c r="A78">
        <v>36148</v>
      </c>
      <c r="B78">
        <v>1</v>
      </c>
      <c r="C78">
        <v>1985</v>
      </c>
      <c r="D78" s="1">
        <v>45594.790775462963</v>
      </c>
      <c r="E78" t="s">
        <v>25</v>
      </c>
      <c r="F78">
        <v>6</v>
      </c>
      <c r="G78">
        <v>6</v>
      </c>
      <c r="H78">
        <v>6</v>
      </c>
      <c r="I78">
        <v>6</v>
      </c>
      <c r="J78">
        <v>6</v>
      </c>
      <c r="K78">
        <v>5</v>
      </c>
      <c r="L78">
        <v>4</v>
      </c>
      <c r="M78">
        <v>2</v>
      </c>
      <c r="N78">
        <v>5</v>
      </c>
      <c r="O78">
        <v>4</v>
      </c>
      <c r="P78">
        <v>19</v>
      </c>
    </row>
    <row r="79" spans="1:16" x14ac:dyDescent="0.2">
      <c r="A79">
        <v>36149</v>
      </c>
      <c r="B79">
        <v>0</v>
      </c>
      <c r="C79">
        <v>1992</v>
      </c>
      <c r="D79" s="1">
        <v>45594.791712962964</v>
      </c>
      <c r="E79">
        <v>1</v>
      </c>
      <c r="F79">
        <v>5</v>
      </c>
      <c r="G79">
        <v>6</v>
      </c>
      <c r="H79">
        <v>5</v>
      </c>
      <c r="I79">
        <v>3</v>
      </c>
      <c r="J79">
        <v>4</v>
      </c>
      <c r="K79">
        <v>15</v>
      </c>
      <c r="L79">
        <v>4</v>
      </c>
      <c r="M79">
        <v>3</v>
      </c>
      <c r="N79">
        <v>6</v>
      </c>
      <c r="O79">
        <v>6</v>
      </c>
      <c r="P79">
        <v>64</v>
      </c>
    </row>
    <row r="80" spans="1:16" x14ac:dyDescent="0.2">
      <c r="A80">
        <v>36062</v>
      </c>
      <c r="B80">
        <v>0</v>
      </c>
      <c r="C80">
        <v>1979</v>
      </c>
      <c r="D80" s="1">
        <v>45594.794062499997</v>
      </c>
      <c r="E80" t="s">
        <v>114</v>
      </c>
      <c r="F80">
        <v>5</v>
      </c>
      <c r="G80">
        <v>5</v>
      </c>
      <c r="H80">
        <v>5</v>
      </c>
      <c r="I80">
        <v>5</v>
      </c>
      <c r="J80">
        <v>4</v>
      </c>
      <c r="K80">
        <v>11</v>
      </c>
      <c r="L80">
        <v>7</v>
      </c>
      <c r="M80">
        <v>1</v>
      </c>
      <c r="N80">
        <v>3</v>
      </c>
      <c r="O80">
        <v>5</v>
      </c>
      <c r="P80">
        <v>50</v>
      </c>
    </row>
    <row r="81" spans="1:16" x14ac:dyDescent="0.2">
      <c r="A81">
        <v>36143</v>
      </c>
      <c r="B81">
        <v>0</v>
      </c>
      <c r="C81">
        <v>2003</v>
      </c>
      <c r="D81" s="1">
        <v>45594.795983796299</v>
      </c>
      <c r="E81" t="s">
        <v>29</v>
      </c>
      <c r="F81">
        <v>5</v>
      </c>
      <c r="G81">
        <v>5</v>
      </c>
      <c r="H81">
        <v>5</v>
      </c>
      <c r="I81">
        <v>5</v>
      </c>
      <c r="J81">
        <v>3</v>
      </c>
      <c r="K81">
        <v>23</v>
      </c>
      <c r="L81">
        <v>2</v>
      </c>
      <c r="M81">
        <v>1</v>
      </c>
      <c r="N81">
        <v>1</v>
      </c>
      <c r="O81">
        <v>6</v>
      </c>
      <c r="P81">
        <v>51</v>
      </c>
    </row>
    <row r="82" spans="1:16" x14ac:dyDescent="0.2">
      <c r="A82">
        <v>36135</v>
      </c>
      <c r="B82">
        <v>0</v>
      </c>
      <c r="C82">
        <v>1999</v>
      </c>
      <c r="D82" s="1">
        <v>45594.815208333333</v>
      </c>
      <c r="E82">
        <v>6</v>
      </c>
      <c r="F82">
        <v>5</v>
      </c>
      <c r="G82">
        <v>3</v>
      </c>
      <c r="H82">
        <v>6</v>
      </c>
      <c r="I82">
        <v>7</v>
      </c>
      <c r="J82">
        <v>5</v>
      </c>
      <c r="K82">
        <v>6</v>
      </c>
      <c r="L82">
        <v>2</v>
      </c>
      <c r="M82">
        <v>2</v>
      </c>
      <c r="N82">
        <v>5</v>
      </c>
      <c r="O82">
        <v>3</v>
      </c>
      <c r="P82">
        <v>73</v>
      </c>
    </row>
    <row r="83" spans="1:16" x14ac:dyDescent="0.2">
      <c r="A83">
        <v>36133</v>
      </c>
      <c r="B83">
        <v>1</v>
      </c>
      <c r="C83">
        <v>1980</v>
      </c>
      <c r="D83" s="1">
        <v>45594.831099537034</v>
      </c>
      <c r="E83">
        <v>5</v>
      </c>
      <c r="F83">
        <v>6</v>
      </c>
      <c r="G83">
        <v>6</v>
      </c>
      <c r="H83">
        <v>6</v>
      </c>
      <c r="I83">
        <v>5</v>
      </c>
      <c r="J83">
        <v>6</v>
      </c>
      <c r="K83">
        <v>9</v>
      </c>
      <c r="L83">
        <v>4</v>
      </c>
      <c r="M83">
        <v>2</v>
      </c>
      <c r="N83">
        <v>6</v>
      </c>
      <c r="O83">
        <v>4</v>
      </c>
      <c r="P83">
        <v>38</v>
      </c>
    </row>
    <row r="84" spans="1:16" x14ac:dyDescent="0.2">
      <c r="A84">
        <v>36198</v>
      </c>
      <c r="B84">
        <v>0</v>
      </c>
      <c r="C84">
        <v>2000</v>
      </c>
      <c r="D84" s="1">
        <v>45594.841562499998</v>
      </c>
      <c r="E84">
        <v>5</v>
      </c>
      <c r="F84">
        <v>6</v>
      </c>
      <c r="G84">
        <v>3</v>
      </c>
      <c r="H84">
        <v>6</v>
      </c>
      <c r="I84">
        <v>2</v>
      </c>
      <c r="J84">
        <v>3</v>
      </c>
      <c r="K84">
        <v>6</v>
      </c>
      <c r="L84">
        <v>3</v>
      </c>
      <c r="M84">
        <v>2</v>
      </c>
      <c r="N84">
        <v>3</v>
      </c>
      <c r="O84">
        <v>3</v>
      </c>
      <c r="P84">
        <v>95</v>
      </c>
    </row>
    <row r="85" spans="1:16" x14ac:dyDescent="0.2">
      <c r="A85">
        <v>36201</v>
      </c>
      <c r="B85">
        <v>0</v>
      </c>
      <c r="C85">
        <v>1966</v>
      </c>
      <c r="D85" s="1">
        <v>45594.854351851849</v>
      </c>
      <c r="E85">
        <v>5</v>
      </c>
      <c r="F85">
        <v>3</v>
      </c>
      <c r="G85">
        <v>6</v>
      </c>
      <c r="H85">
        <v>6</v>
      </c>
      <c r="I85">
        <v>6</v>
      </c>
      <c r="J85">
        <v>5</v>
      </c>
      <c r="K85">
        <v>33</v>
      </c>
      <c r="L85">
        <v>7</v>
      </c>
      <c r="M85">
        <v>6</v>
      </c>
      <c r="N85">
        <v>4</v>
      </c>
      <c r="O85">
        <v>9</v>
      </c>
      <c r="P85">
        <v>65</v>
      </c>
    </row>
    <row r="86" spans="1:16" x14ac:dyDescent="0.2">
      <c r="A86">
        <v>36236</v>
      </c>
      <c r="B86">
        <v>1</v>
      </c>
      <c r="C86">
        <v>1998</v>
      </c>
      <c r="D86" s="1">
        <v>45594.875636574077</v>
      </c>
      <c r="E86">
        <v>4</v>
      </c>
      <c r="F86">
        <v>2</v>
      </c>
      <c r="G86">
        <v>5</v>
      </c>
      <c r="H86">
        <v>5</v>
      </c>
      <c r="I86">
        <v>5</v>
      </c>
      <c r="J86">
        <v>1</v>
      </c>
      <c r="K86">
        <v>7</v>
      </c>
      <c r="L86">
        <v>4</v>
      </c>
      <c r="M86">
        <v>7</v>
      </c>
      <c r="N86">
        <v>6</v>
      </c>
      <c r="O86">
        <v>4</v>
      </c>
      <c r="P86">
        <v>55</v>
      </c>
    </row>
    <row r="87" spans="1:16" x14ac:dyDescent="0.2">
      <c r="A87">
        <v>36227</v>
      </c>
      <c r="B87">
        <v>0</v>
      </c>
      <c r="C87">
        <v>1988</v>
      </c>
      <c r="D87" s="1">
        <v>45594.884328703702</v>
      </c>
      <c r="E87">
        <v>1</v>
      </c>
      <c r="F87">
        <v>5</v>
      </c>
      <c r="G87">
        <v>4</v>
      </c>
      <c r="H87">
        <v>5</v>
      </c>
      <c r="I87">
        <v>5</v>
      </c>
      <c r="J87">
        <v>5</v>
      </c>
      <c r="K87">
        <v>8</v>
      </c>
      <c r="L87">
        <v>6</v>
      </c>
      <c r="M87">
        <v>3</v>
      </c>
      <c r="N87">
        <v>3</v>
      </c>
      <c r="O87">
        <v>4</v>
      </c>
      <c r="P87">
        <v>51</v>
      </c>
    </row>
    <row r="88" spans="1:16" x14ac:dyDescent="0.2">
      <c r="A88">
        <v>36259</v>
      </c>
      <c r="B88">
        <v>0</v>
      </c>
      <c r="C88">
        <v>1998</v>
      </c>
      <c r="D88" s="1">
        <v>45594.905543981484</v>
      </c>
      <c r="E88" t="s">
        <v>25</v>
      </c>
      <c r="F88">
        <v>3</v>
      </c>
      <c r="G88">
        <v>5</v>
      </c>
      <c r="H88">
        <v>5</v>
      </c>
      <c r="I88">
        <v>5</v>
      </c>
      <c r="J88">
        <v>6</v>
      </c>
      <c r="K88">
        <v>15</v>
      </c>
      <c r="L88">
        <v>12</v>
      </c>
      <c r="M88">
        <v>12</v>
      </c>
      <c r="N88">
        <v>12</v>
      </c>
      <c r="O88">
        <v>16</v>
      </c>
      <c r="P88">
        <v>70</v>
      </c>
    </row>
    <row r="89" spans="1:16" x14ac:dyDescent="0.2">
      <c r="A89">
        <v>36291</v>
      </c>
      <c r="B89">
        <v>0</v>
      </c>
      <c r="C89">
        <v>1983</v>
      </c>
      <c r="D89" s="1">
        <v>45594.945011574076</v>
      </c>
      <c r="E89" t="s">
        <v>25</v>
      </c>
      <c r="F89">
        <v>3</v>
      </c>
      <c r="G89">
        <v>3</v>
      </c>
      <c r="H89">
        <v>3</v>
      </c>
      <c r="I89">
        <v>2</v>
      </c>
      <c r="J89">
        <v>4</v>
      </c>
      <c r="K89">
        <v>14</v>
      </c>
      <c r="L89">
        <v>4</v>
      </c>
      <c r="M89">
        <v>3</v>
      </c>
      <c r="N89">
        <v>5</v>
      </c>
      <c r="O89">
        <v>11</v>
      </c>
      <c r="P89">
        <v>43</v>
      </c>
    </row>
    <row r="90" spans="1:16" x14ac:dyDescent="0.2">
      <c r="A90">
        <v>36304</v>
      </c>
      <c r="B90">
        <v>0</v>
      </c>
      <c r="C90">
        <v>2002</v>
      </c>
      <c r="D90" s="1">
        <v>45594.967430555553</v>
      </c>
      <c r="E90">
        <v>4</v>
      </c>
      <c r="F90">
        <v>5</v>
      </c>
      <c r="G90">
        <v>6</v>
      </c>
      <c r="H90">
        <v>6</v>
      </c>
      <c r="I90">
        <v>5</v>
      </c>
      <c r="J90">
        <v>3</v>
      </c>
      <c r="K90">
        <v>8</v>
      </c>
      <c r="L90">
        <v>4</v>
      </c>
      <c r="M90">
        <v>2</v>
      </c>
      <c r="N90">
        <v>4</v>
      </c>
      <c r="O90">
        <v>4</v>
      </c>
      <c r="P90">
        <v>57</v>
      </c>
    </row>
    <row r="91" spans="1:16" x14ac:dyDescent="0.2">
      <c r="A91">
        <v>36326</v>
      </c>
      <c r="B91">
        <v>1</v>
      </c>
      <c r="C91">
        <v>1979</v>
      </c>
      <c r="D91" s="1">
        <v>45595.05091435185</v>
      </c>
      <c r="E91" t="s">
        <v>25</v>
      </c>
      <c r="F91">
        <v>3</v>
      </c>
      <c r="G91">
        <v>5</v>
      </c>
      <c r="H91">
        <v>5</v>
      </c>
      <c r="I91">
        <v>3</v>
      </c>
      <c r="J91">
        <v>2</v>
      </c>
      <c r="K91">
        <v>11</v>
      </c>
      <c r="L91">
        <v>7</v>
      </c>
      <c r="M91">
        <v>5</v>
      </c>
      <c r="N91">
        <v>6</v>
      </c>
      <c r="O91">
        <v>6</v>
      </c>
      <c r="P91">
        <v>42</v>
      </c>
    </row>
    <row r="92" spans="1:16" x14ac:dyDescent="0.2">
      <c r="A92">
        <v>36325</v>
      </c>
      <c r="B92">
        <v>0</v>
      </c>
      <c r="C92">
        <v>2002</v>
      </c>
      <c r="D92" s="1">
        <v>45595.073784722219</v>
      </c>
      <c r="E92" t="s">
        <v>25</v>
      </c>
      <c r="F92">
        <v>1</v>
      </c>
      <c r="G92">
        <v>7</v>
      </c>
      <c r="H92">
        <v>5</v>
      </c>
      <c r="I92">
        <v>5</v>
      </c>
      <c r="J92">
        <v>4</v>
      </c>
      <c r="K92">
        <v>5</v>
      </c>
      <c r="L92">
        <v>3</v>
      </c>
      <c r="M92">
        <v>10</v>
      </c>
      <c r="N92">
        <v>4</v>
      </c>
      <c r="O92">
        <v>6</v>
      </c>
      <c r="P92">
        <v>95</v>
      </c>
    </row>
    <row r="93" spans="1:16" x14ac:dyDescent="0.2">
      <c r="A93">
        <v>36330</v>
      </c>
      <c r="B93">
        <v>0</v>
      </c>
      <c r="C93">
        <v>2004</v>
      </c>
      <c r="D93" s="1">
        <v>45595.08153935185</v>
      </c>
      <c r="E93" t="s">
        <v>115</v>
      </c>
      <c r="F93">
        <v>3</v>
      </c>
      <c r="G93">
        <v>4</v>
      </c>
      <c r="H93">
        <v>5</v>
      </c>
      <c r="I93">
        <v>5</v>
      </c>
      <c r="J93">
        <v>3</v>
      </c>
      <c r="K93">
        <v>5</v>
      </c>
      <c r="L93">
        <v>3</v>
      </c>
      <c r="M93">
        <v>4</v>
      </c>
      <c r="N93">
        <v>7</v>
      </c>
      <c r="O93">
        <v>4</v>
      </c>
      <c r="P93">
        <v>49</v>
      </c>
    </row>
    <row r="94" spans="1:16" x14ac:dyDescent="0.2">
      <c r="A94">
        <v>36351</v>
      </c>
      <c r="B94">
        <v>0</v>
      </c>
      <c r="C94">
        <v>1976</v>
      </c>
      <c r="D94" s="1">
        <v>45595.29824074074</v>
      </c>
      <c r="E94">
        <v>10</v>
      </c>
      <c r="F94">
        <v>6</v>
      </c>
      <c r="G94">
        <v>7</v>
      </c>
      <c r="H94">
        <v>6</v>
      </c>
      <c r="I94">
        <v>6</v>
      </c>
      <c r="J94">
        <v>6</v>
      </c>
      <c r="K94">
        <v>7</v>
      </c>
      <c r="L94">
        <v>5</v>
      </c>
      <c r="M94">
        <v>2</v>
      </c>
      <c r="N94">
        <v>8</v>
      </c>
      <c r="O94">
        <v>3</v>
      </c>
      <c r="P94">
        <v>5</v>
      </c>
    </row>
    <row r="95" spans="1:16" x14ac:dyDescent="0.2">
      <c r="A95">
        <v>36367</v>
      </c>
      <c r="B95">
        <v>0</v>
      </c>
      <c r="C95">
        <v>2001</v>
      </c>
      <c r="D95" s="1">
        <v>45595.355034722219</v>
      </c>
      <c r="E95">
        <v>6</v>
      </c>
      <c r="F95">
        <v>6</v>
      </c>
      <c r="G95">
        <v>6</v>
      </c>
      <c r="H95">
        <v>4</v>
      </c>
      <c r="I95">
        <v>4</v>
      </c>
      <c r="J95">
        <v>3</v>
      </c>
      <c r="K95">
        <v>13</v>
      </c>
      <c r="L95">
        <v>3</v>
      </c>
      <c r="M95">
        <v>4</v>
      </c>
      <c r="N95">
        <v>4</v>
      </c>
      <c r="O95">
        <v>4</v>
      </c>
      <c r="P95">
        <v>76</v>
      </c>
    </row>
    <row r="96" spans="1:16" x14ac:dyDescent="0.2">
      <c r="A96">
        <v>36382</v>
      </c>
      <c r="B96">
        <v>0</v>
      </c>
      <c r="C96">
        <v>1994</v>
      </c>
      <c r="D96" s="1">
        <v>45595.370150462964</v>
      </c>
      <c r="E96">
        <v>3</v>
      </c>
      <c r="F96">
        <v>5</v>
      </c>
      <c r="G96">
        <v>6</v>
      </c>
      <c r="H96">
        <v>6</v>
      </c>
      <c r="I96">
        <v>3</v>
      </c>
      <c r="J96">
        <v>5</v>
      </c>
      <c r="K96">
        <v>9</v>
      </c>
      <c r="L96">
        <v>4</v>
      </c>
      <c r="M96">
        <v>4</v>
      </c>
      <c r="N96">
        <v>12</v>
      </c>
      <c r="O96">
        <v>14</v>
      </c>
      <c r="P96">
        <v>67</v>
      </c>
    </row>
    <row r="97" spans="1:16" x14ac:dyDescent="0.2">
      <c r="A97">
        <v>36388</v>
      </c>
      <c r="B97">
        <v>0</v>
      </c>
      <c r="C97">
        <v>2000</v>
      </c>
      <c r="D97" s="1">
        <v>45595.376030092593</v>
      </c>
      <c r="E97" t="s">
        <v>25</v>
      </c>
      <c r="F97">
        <v>7</v>
      </c>
      <c r="G97">
        <v>5</v>
      </c>
      <c r="H97">
        <v>6</v>
      </c>
      <c r="I97">
        <v>5</v>
      </c>
      <c r="J97">
        <v>5</v>
      </c>
      <c r="K97">
        <v>4</v>
      </c>
      <c r="L97">
        <v>2</v>
      </c>
      <c r="M97">
        <v>1</v>
      </c>
      <c r="N97">
        <v>4</v>
      </c>
      <c r="O97">
        <v>2</v>
      </c>
      <c r="P97">
        <v>55</v>
      </c>
    </row>
    <row r="98" spans="1:16" x14ac:dyDescent="0.2">
      <c r="A98">
        <v>36381</v>
      </c>
      <c r="B98">
        <v>1</v>
      </c>
      <c r="C98">
        <v>1966</v>
      </c>
      <c r="D98" s="1">
        <v>45595.379224537035</v>
      </c>
      <c r="E98" t="s">
        <v>25</v>
      </c>
      <c r="F98">
        <v>7</v>
      </c>
      <c r="G98">
        <v>7</v>
      </c>
      <c r="H98">
        <v>1</v>
      </c>
      <c r="I98">
        <v>1</v>
      </c>
      <c r="J98">
        <v>1</v>
      </c>
      <c r="K98">
        <v>1</v>
      </c>
      <c r="L98">
        <v>2</v>
      </c>
      <c r="M98">
        <v>1</v>
      </c>
      <c r="N98">
        <v>2</v>
      </c>
      <c r="O98">
        <v>1</v>
      </c>
      <c r="P98">
        <v>95</v>
      </c>
    </row>
    <row r="99" spans="1:16" x14ac:dyDescent="0.2">
      <c r="A99">
        <v>36408</v>
      </c>
      <c r="B99">
        <v>0</v>
      </c>
      <c r="C99">
        <v>1998</v>
      </c>
      <c r="D99" s="1">
        <v>45595.392291666663</v>
      </c>
      <c r="E99" t="s">
        <v>25</v>
      </c>
      <c r="F99">
        <v>5</v>
      </c>
      <c r="G99">
        <v>6</v>
      </c>
      <c r="H99">
        <v>6</v>
      </c>
      <c r="I99">
        <v>6</v>
      </c>
      <c r="J99">
        <v>6</v>
      </c>
      <c r="K99">
        <v>7</v>
      </c>
      <c r="L99">
        <v>2</v>
      </c>
      <c r="M99">
        <v>2</v>
      </c>
      <c r="N99">
        <v>1</v>
      </c>
      <c r="O99">
        <v>3</v>
      </c>
      <c r="P99">
        <v>34</v>
      </c>
    </row>
    <row r="100" spans="1:16" x14ac:dyDescent="0.2">
      <c r="A100">
        <v>36412</v>
      </c>
      <c r="B100">
        <v>0</v>
      </c>
      <c r="C100">
        <v>1999</v>
      </c>
      <c r="D100" s="1">
        <v>45595.395196759258</v>
      </c>
      <c r="E100" t="s">
        <v>25</v>
      </c>
      <c r="F100">
        <v>3</v>
      </c>
      <c r="G100">
        <v>4</v>
      </c>
      <c r="H100">
        <v>5</v>
      </c>
      <c r="I100">
        <v>3</v>
      </c>
      <c r="J100">
        <v>2</v>
      </c>
      <c r="K100">
        <v>29</v>
      </c>
      <c r="L100">
        <v>3</v>
      </c>
      <c r="M100">
        <v>2</v>
      </c>
      <c r="N100">
        <v>2</v>
      </c>
      <c r="O100">
        <v>4</v>
      </c>
      <c r="P100">
        <v>42</v>
      </c>
    </row>
    <row r="101" spans="1:16" x14ac:dyDescent="0.2">
      <c r="A101">
        <v>36376</v>
      </c>
      <c r="B101">
        <v>0</v>
      </c>
      <c r="C101">
        <v>1989</v>
      </c>
      <c r="D101" s="1">
        <v>45595.39875</v>
      </c>
      <c r="E101" t="s">
        <v>116</v>
      </c>
      <c r="F101">
        <v>4</v>
      </c>
      <c r="G101">
        <v>5</v>
      </c>
      <c r="H101">
        <v>5</v>
      </c>
      <c r="I101">
        <v>5</v>
      </c>
      <c r="J101">
        <v>4</v>
      </c>
      <c r="K101">
        <v>7</v>
      </c>
      <c r="L101">
        <v>3</v>
      </c>
      <c r="M101">
        <v>2</v>
      </c>
      <c r="N101">
        <v>3</v>
      </c>
      <c r="O101">
        <v>23</v>
      </c>
      <c r="P101">
        <v>49</v>
      </c>
    </row>
    <row r="102" spans="1:16" x14ac:dyDescent="0.2">
      <c r="A102">
        <v>36414</v>
      </c>
      <c r="B102">
        <v>0</v>
      </c>
      <c r="C102">
        <v>2004</v>
      </c>
      <c r="D102" s="1">
        <v>45595.412523148145</v>
      </c>
      <c r="E102">
        <v>3</v>
      </c>
      <c r="F102">
        <v>4</v>
      </c>
      <c r="G102">
        <v>4</v>
      </c>
      <c r="H102">
        <v>5</v>
      </c>
      <c r="I102">
        <v>4</v>
      </c>
      <c r="J102">
        <v>3</v>
      </c>
      <c r="K102">
        <v>11</v>
      </c>
      <c r="L102">
        <v>12</v>
      </c>
      <c r="M102">
        <v>3</v>
      </c>
      <c r="N102">
        <v>3</v>
      </c>
      <c r="O102">
        <v>4</v>
      </c>
      <c r="P102">
        <v>45</v>
      </c>
    </row>
    <row r="103" spans="1:16" x14ac:dyDescent="0.2">
      <c r="A103">
        <v>36469</v>
      </c>
      <c r="B103">
        <v>0</v>
      </c>
      <c r="C103">
        <v>1980</v>
      </c>
      <c r="D103" s="1">
        <v>45595.421643518515</v>
      </c>
      <c r="E103">
        <v>3</v>
      </c>
      <c r="F103">
        <v>5</v>
      </c>
      <c r="G103">
        <v>5</v>
      </c>
      <c r="H103">
        <v>6</v>
      </c>
      <c r="I103">
        <v>5</v>
      </c>
      <c r="J103">
        <v>5</v>
      </c>
      <c r="K103">
        <v>15</v>
      </c>
      <c r="L103">
        <v>5</v>
      </c>
      <c r="M103">
        <v>1</v>
      </c>
      <c r="N103">
        <v>4</v>
      </c>
      <c r="O103">
        <v>6</v>
      </c>
      <c r="P103">
        <v>50</v>
      </c>
    </row>
    <row r="104" spans="1:16" x14ac:dyDescent="0.2">
      <c r="A104">
        <v>36473</v>
      </c>
      <c r="B104">
        <v>0</v>
      </c>
      <c r="C104">
        <v>1998</v>
      </c>
      <c r="D104" s="1">
        <v>45595.429930555554</v>
      </c>
      <c r="E104">
        <v>5</v>
      </c>
      <c r="F104">
        <v>5</v>
      </c>
      <c r="G104">
        <v>5</v>
      </c>
      <c r="H104">
        <v>7</v>
      </c>
      <c r="I104">
        <v>7</v>
      </c>
      <c r="J104">
        <v>6</v>
      </c>
      <c r="K104">
        <v>5</v>
      </c>
      <c r="L104">
        <v>2</v>
      </c>
      <c r="M104">
        <v>1</v>
      </c>
      <c r="N104">
        <v>2</v>
      </c>
      <c r="O104">
        <v>4</v>
      </c>
      <c r="P104">
        <v>47</v>
      </c>
    </row>
    <row r="105" spans="1:16" x14ac:dyDescent="0.2">
      <c r="A105">
        <v>36468</v>
      </c>
      <c r="B105">
        <v>1</v>
      </c>
      <c r="C105">
        <v>1976</v>
      </c>
      <c r="D105" s="1">
        <v>45595.43445601852</v>
      </c>
      <c r="E105">
        <v>5</v>
      </c>
      <c r="F105">
        <v>6</v>
      </c>
      <c r="G105">
        <v>6</v>
      </c>
      <c r="H105">
        <v>6</v>
      </c>
      <c r="I105">
        <v>6</v>
      </c>
      <c r="J105">
        <v>6</v>
      </c>
      <c r="K105">
        <v>3</v>
      </c>
      <c r="L105">
        <v>2</v>
      </c>
      <c r="M105">
        <v>2</v>
      </c>
      <c r="N105">
        <v>1</v>
      </c>
      <c r="O105">
        <v>3</v>
      </c>
      <c r="P105">
        <v>19</v>
      </c>
    </row>
    <row r="106" spans="1:16" x14ac:dyDescent="0.2">
      <c r="A106">
        <v>36471</v>
      </c>
      <c r="B106">
        <v>0</v>
      </c>
      <c r="C106">
        <v>2000</v>
      </c>
      <c r="D106" s="1">
        <v>45595.435196759259</v>
      </c>
      <c r="E106">
        <v>5</v>
      </c>
      <c r="F106">
        <v>6</v>
      </c>
      <c r="G106">
        <v>6</v>
      </c>
      <c r="H106">
        <v>6</v>
      </c>
      <c r="I106">
        <v>6</v>
      </c>
      <c r="J106">
        <v>4</v>
      </c>
      <c r="K106">
        <v>7</v>
      </c>
      <c r="L106">
        <v>2</v>
      </c>
      <c r="M106">
        <v>3</v>
      </c>
      <c r="N106">
        <v>5</v>
      </c>
      <c r="O106">
        <v>4</v>
      </c>
      <c r="P106">
        <v>45</v>
      </c>
    </row>
    <row r="107" spans="1:16" x14ac:dyDescent="0.2">
      <c r="A107">
        <v>36498</v>
      </c>
      <c r="B107">
        <v>0</v>
      </c>
      <c r="C107">
        <v>2005</v>
      </c>
      <c r="D107" s="1">
        <v>45595.440011574072</v>
      </c>
      <c r="E107">
        <v>1</v>
      </c>
      <c r="F107">
        <v>3</v>
      </c>
      <c r="G107">
        <v>5</v>
      </c>
      <c r="H107">
        <v>3</v>
      </c>
      <c r="I107">
        <v>3</v>
      </c>
      <c r="J107">
        <v>2</v>
      </c>
      <c r="K107">
        <v>6</v>
      </c>
      <c r="L107">
        <v>3</v>
      </c>
      <c r="M107">
        <v>4</v>
      </c>
      <c r="N107">
        <v>4</v>
      </c>
      <c r="O107">
        <v>4</v>
      </c>
      <c r="P107">
        <v>35</v>
      </c>
    </row>
    <row r="108" spans="1:16" x14ac:dyDescent="0.2">
      <c r="A108">
        <v>36495</v>
      </c>
      <c r="B108">
        <v>1</v>
      </c>
      <c r="C108">
        <v>2001</v>
      </c>
      <c r="D108" s="1">
        <v>45595.441655092596</v>
      </c>
      <c r="E108">
        <v>10</v>
      </c>
      <c r="F108">
        <v>3</v>
      </c>
      <c r="G108">
        <v>4</v>
      </c>
      <c r="H108">
        <v>5</v>
      </c>
      <c r="I108">
        <v>2</v>
      </c>
      <c r="J108">
        <v>1</v>
      </c>
      <c r="K108">
        <v>11</v>
      </c>
      <c r="L108">
        <v>6</v>
      </c>
      <c r="M108">
        <v>3</v>
      </c>
      <c r="N108">
        <v>3</v>
      </c>
      <c r="O108">
        <v>3</v>
      </c>
      <c r="P108">
        <v>44</v>
      </c>
    </row>
    <row r="109" spans="1:16" x14ac:dyDescent="0.2">
      <c r="A109">
        <v>36496</v>
      </c>
      <c r="B109">
        <v>0</v>
      </c>
      <c r="C109">
        <v>1989</v>
      </c>
      <c r="D109" s="1">
        <v>45595.445254629631</v>
      </c>
      <c r="E109" t="s">
        <v>25</v>
      </c>
      <c r="F109">
        <v>5</v>
      </c>
      <c r="G109">
        <v>7</v>
      </c>
      <c r="H109">
        <v>7</v>
      </c>
      <c r="I109">
        <v>7</v>
      </c>
      <c r="J109">
        <v>2</v>
      </c>
      <c r="K109">
        <v>17</v>
      </c>
      <c r="L109">
        <v>6</v>
      </c>
      <c r="M109">
        <v>3</v>
      </c>
      <c r="N109">
        <v>4</v>
      </c>
      <c r="O109">
        <v>9</v>
      </c>
      <c r="P109">
        <v>89</v>
      </c>
    </row>
    <row r="110" spans="1:16" x14ac:dyDescent="0.2">
      <c r="A110">
        <v>36511</v>
      </c>
      <c r="B110">
        <v>0</v>
      </c>
      <c r="C110">
        <v>2001</v>
      </c>
      <c r="D110" s="1">
        <v>45595.445949074077</v>
      </c>
      <c r="E110">
        <v>3</v>
      </c>
      <c r="F110">
        <v>4</v>
      </c>
      <c r="G110">
        <v>2</v>
      </c>
      <c r="H110">
        <v>2</v>
      </c>
      <c r="I110">
        <v>3</v>
      </c>
      <c r="J110">
        <v>5</v>
      </c>
      <c r="K110">
        <v>6</v>
      </c>
      <c r="L110">
        <v>3</v>
      </c>
      <c r="M110">
        <v>2</v>
      </c>
      <c r="N110">
        <v>2</v>
      </c>
      <c r="O110">
        <v>75</v>
      </c>
      <c r="P110">
        <v>75</v>
      </c>
    </row>
    <row r="111" spans="1:16" x14ac:dyDescent="0.2">
      <c r="A111">
        <v>36544</v>
      </c>
      <c r="B111">
        <v>0</v>
      </c>
      <c r="C111">
        <v>2001</v>
      </c>
      <c r="D111" s="1">
        <v>45595.45815972222</v>
      </c>
      <c r="E111" t="s">
        <v>25</v>
      </c>
      <c r="F111">
        <v>5</v>
      </c>
      <c r="G111">
        <v>5</v>
      </c>
      <c r="H111">
        <v>5</v>
      </c>
      <c r="I111">
        <v>4</v>
      </c>
      <c r="J111">
        <v>4</v>
      </c>
      <c r="K111">
        <v>5</v>
      </c>
      <c r="L111">
        <v>6</v>
      </c>
      <c r="M111">
        <v>3</v>
      </c>
      <c r="N111">
        <v>3</v>
      </c>
      <c r="O111">
        <v>3</v>
      </c>
      <c r="P111">
        <v>50</v>
      </c>
    </row>
    <row r="112" spans="1:16" x14ac:dyDescent="0.2">
      <c r="A112">
        <v>36528</v>
      </c>
      <c r="B112">
        <v>0</v>
      </c>
      <c r="C112">
        <v>1978</v>
      </c>
      <c r="D112" s="1">
        <v>45595.45826388889</v>
      </c>
      <c r="E112" t="s">
        <v>30</v>
      </c>
      <c r="F112">
        <v>4</v>
      </c>
      <c r="G112">
        <v>4</v>
      </c>
      <c r="H112">
        <v>6</v>
      </c>
      <c r="I112">
        <v>5</v>
      </c>
      <c r="J112">
        <v>3</v>
      </c>
      <c r="K112">
        <v>16</v>
      </c>
      <c r="L112">
        <v>6</v>
      </c>
      <c r="M112">
        <v>6</v>
      </c>
      <c r="N112">
        <v>7</v>
      </c>
      <c r="O112">
        <v>77</v>
      </c>
      <c r="P112">
        <v>58</v>
      </c>
    </row>
    <row r="113" spans="1:16" x14ac:dyDescent="0.2">
      <c r="A113">
        <v>36542</v>
      </c>
      <c r="B113">
        <v>0</v>
      </c>
      <c r="C113">
        <v>1998</v>
      </c>
      <c r="D113" s="1">
        <v>45595.463182870371</v>
      </c>
      <c r="E113">
        <v>5</v>
      </c>
      <c r="F113">
        <v>6</v>
      </c>
      <c r="G113">
        <v>6</v>
      </c>
      <c r="H113">
        <v>6</v>
      </c>
      <c r="I113">
        <v>1</v>
      </c>
      <c r="J113">
        <v>4</v>
      </c>
      <c r="K113">
        <v>5</v>
      </c>
      <c r="L113">
        <v>2</v>
      </c>
      <c r="M113">
        <v>3</v>
      </c>
      <c r="N113">
        <v>4</v>
      </c>
      <c r="O113">
        <v>4</v>
      </c>
      <c r="P113">
        <v>95</v>
      </c>
    </row>
    <row r="114" spans="1:16" x14ac:dyDescent="0.2">
      <c r="A114">
        <v>36549</v>
      </c>
      <c r="B114">
        <v>0</v>
      </c>
      <c r="C114">
        <v>2000</v>
      </c>
      <c r="D114" s="1">
        <v>45595.463750000003</v>
      </c>
      <c r="E114" t="s">
        <v>25</v>
      </c>
      <c r="F114">
        <v>5</v>
      </c>
      <c r="G114">
        <v>3</v>
      </c>
      <c r="H114">
        <v>3</v>
      </c>
      <c r="I114">
        <v>4</v>
      </c>
      <c r="J114">
        <v>3</v>
      </c>
      <c r="K114">
        <v>8</v>
      </c>
      <c r="L114">
        <v>2</v>
      </c>
      <c r="M114">
        <v>2</v>
      </c>
      <c r="N114">
        <v>13</v>
      </c>
      <c r="O114">
        <v>10</v>
      </c>
      <c r="P114">
        <v>54</v>
      </c>
    </row>
    <row r="115" spans="1:16" x14ac:dyDescent="0.2">
      <c r="A115">
        <v>36578</v>
      </c>
      <c r="B115">
        <v>0</v>
      </c>
      <c r="C115">
        <v>2003</v>
      </c>
      <c r="D115" s="1">
        <v>45595.4765625</v>
      </c>
      <c r="E115" t="s">
        <v>117</v>
      </c>
      <c r="F115">
        <v>5</v>
      </c>
      <c r="G115">
        <v>7</v>
      </c>
      <c r="H115">
        <v>5</v>
      </c>
      <c r="I115">
        <v>5</v>
      </c>
      <c r="J115">
        <v>5</v>
      </c>
      <c r="K115">
        <v>7</v>
      </c>
      <c r="L115">
        <v>5</v>
      </c>
      <c r="M115">
        <v>3</v>
      </c>
      <c r="N115">
        <v>4</v>
      </c>
      <c r="O115">
        <v>11</v>
      </c>
      <c r="P115">
        <v>62</v>
      </c>
    </row>
    <row r="116" spans="1:16" x14ac:dyDescent="0.2">
      <c r="A116">
        <v>36526</v>
      </c>
      <c r="B116">
        <v>0</v>
      </c>
      <c r="C116">
        <v>1992</v>
      </c>
      <c r="D116" s="1">
        <v>45595.478842592594</v>
      </c>
      <c r="E116">
        <v>5</v>
      </c>
      <c r="F116">
        <v>5</v>
      </c>
      <c r="G116">
        <v>5</v>
      </c>
      <c r="H116">
        <v>6</v>
      </c>
      <c r="I116">
        <v>6</v>
      </c>
      <c r="J116">
        <v>6</v>
      </c>
      <c r="K116">
        <v>5</v>
      </c>
      <c r="L116">
        <v>3</v>
      </c>
      <c r="M116">
        <v>1</v>
      </c>
      <c r="N116">
        <v>3</v>
      </c>
      <c r="O116">
        <v>3</v>
      </c>
      <c r="P116">
        <v>48</v>
      </c>
    </row>
    <row r="117" spans="1:16" x14ac:dyDescent="0.2">
      <c r="A117">
        <v>36581</v>
      </c>
      <c r="B117">
        <v>0</v>
      </c>
      <c r="C117">
        <v>1992</v>
      </c>
      <c r="D117" s="1">
        <v>45595.483668981484</v>
      </c>
      <c r="E117">
        <v>3</v>
      </c>
      <c r="F117">
        <v>4</v>
      </c>
      <c r="G117">
        <v>2</v>
      </c>
      <c r="H117">
        <v>2</v>
      </c>
      <c r="I117">
        <v>2</v>
      </c>
      <c r="J117">
        <v>1</v>
      </c>
      <c r="K117">
        <v>5</v>
      </c>
      <c r="L117">
        <v>3</v>
      </c>
      <c r="M117">
        <v>3</v>
      </c>
      <c r="N117">
        <v>2</v>
      </c>
      <c r="O117">
        <v>3</v>
      </c>
      <c r="P117">
        <v>18</v>
      </c>
    </row>
    <row r="118" spans="1:16" x14ac:dyDescent="0.2">
      <c r="A118">
        <v>36586</v>
      </c>
      <c r="B118">
        <v>1</v>
      </c>
      <c r="C118">
        <v>1980</v>
      </c>
      <c r="D118" s="1">
        <v>45595.488206018519</v>
      </c>
      <c r="E118">
        <v>10</v>
      </c>
      <c r="F118">
        <v>5</v>
      </c>
      <c r="G118">
        <v>5</v>
      </c>
      <c r="H118">
        <v>4</v>
      </c>
      <c r="I118">
        <v>6</v>
      </c>
      <c r="J118">
        <v>2</v>
      </c>
      <c r="K118">
        <v>11</v>
      </c>
      <c r="L118">
        <v>4</v>
      </c>
      <c r="M118">
        <v>10</v>
      </c>
      <c r="N118">
        <v>12</v>
      </c>
      <c r="O118">
        <v>6</v>
      </c>
      <c r="P118">
        <v>73</v>
      </c>
    </row>
    <row r="119" spans="1:16" x14ac:dyDescent="0.2">
      <c r="A119">
        <v>36605</v>
      </c>
      <c r="B119">
        <v>0</v>
      </c>
      <c r="C119">
        <v>2002</v>
      </c>
      <c r="D119" s="1">
        <v>45595.497974537036</v>
      </c>
      <c r="E119">
        <v>1</v>
      </c>
      <c r="F119">
        <v>6</v>
      </c>
      <c r="G119">
        <v>5</v>
      </c>
      <c r="H119">
        <v>6</v>
      </c>
      <c r="I119">
        <v>5</v>
      </c>
      <c r="J119">
        <v>6</v>
      </c>
      <c r="K119">
        <v>5</v>
      </c>
      <c r="L119">
        <v>2</v>
      </c>
      <c r="M119">
        <v>1</v>
      </c>
      <c r="N119">
        <v>1</v>
      </c>
      <c r="O119">
        <v>3</v>
      </c>
      <c r="P119">
        <v>53</v>
      </c>
    </row>
    <row r="120" spans="1:16" x14ac:dyDescent="0.2">
      <c r="A120">
        <v>36624</v>
      </c>
      <c r="B120">
        <v>1</v>
      </c>
      <c r="C120">
        <v>1988</v>
      </c>
      <c r="D120" s="1">
        <v>45595.503935185188</v>
      </c>
      <c r="E120">
        <v>2</v>
      </c>
      <c r="F120">
        <v>5</v>
      </c>
      <c r="G120">
        <v>6</v>
      </c>
      <c r="H120">
        <v>6</v>
      </c>
      <c r="I120">
        <v>6</v>
      </c>
      <c r="J120">
        <v>5</v>
      </c>
      <c r="K120">
        <v>14</v>
      </c>
      <c r="L120">
        <v>4</v>
      </c>
      <c r="M120">
        <v>3</v>
      </c>
      <c r="N120">
        <v>3</v>
      </c>
      <c r="O120">
        <v>4</v>
      </c>
      <c r="P120">
        <v>40</v>
      </c>
    </row>
    <row r="121" spans="1:16" x14ac:dyDescent="0.2">
      <c r="A121">
        <v>36653</v>
      </c>
      <c r="B121">
        <v>0</v>
      </c>
      <c r="C121">
        <v>1992</v>
      </c>
      <c r="D121" s="1">
        <v>45595.507928240739</v>
      </c>
      <c r="E121">
        <v>4</v>
      </c>
      <c r="F121">
        <v>6</v>
      </c>
      <c r="G121">
        <v>6</v>
      </c>
      <c r="H121">
        <v>6</v>
      </c>
      <c r="I121">
        <v>6</v>
      </c>
      <c r="J121">
        <v>5</v>
      </c>
      <c r="K121">
        <v>10</v>
      </c>
      <c r="L121">
        <v>13</v>
      </c>
      <c r="M121">
        <v>5</v>
      </c>
      <c r="N121">
        <v>6</v>
      </c>
      <c r="O121">
        <v>5</v>
      </c>
      <c r="P121">
        <v>33</v>
      </c>
    </row>
    <row r="122" spans="1:16" x14ac:dyDescent="0.2">
      <c r="A122">
        <v>36663</v>
      </c>
      <c r="B122">
        <v>0</v>
      </c>
      <c r="C122">
        <v>2003</v>
      </c>
      <c r="D122" s="1">
        <v>45595.512175925927</v>
      </c>
      <c r="E122" t="s">
        <v>31</v>
      </c>
      <c r="F122">
        <v>3</v>
      </c>
      <c r="G122">
        <v>5</v>
      </c>
      <c r="H122">
        <v>3</v>
      </c>
      <c r="I122">
        <v>3</v>
      </c>
      <c r="J122">
        <v>2</v>
      </c>
      <c r="K122">
        <v>15</v>
      </c>
      <c r="L122">
        <v>6</v>
      </c>
      <c r="M122">
        <v>3</v>
      </c>
      <c r="N122">
        <v>4</v>
      </c>
      <c r="O122">
        <v>4</v>
      </c>
      <c r="P122">
        <v>35</v>
      </c>
    </row>
    <row r="123" spans="1:16" x14ac:dyDescent="0.2">
      <c r="A123">
        <v>36682</v>
      </c>
      <c r="B123">
        <v>1</v>
      </c>
      <c r="C123">
        <v>1973</v>
      </c>
      <c r="D123" s="1">
        <v>45595.518958333334</v>
      </c>
      <c r="E123" t="s">
        <v>25</v>
      </c>
      <c r="F123">
        <v>6</v>
      </c>
      <c r="G123">
        <v>6</v>
      </c>
      <c r="H123">
        <v>6</v>
      </c>
      <c r="I123">
        <v>5</v>
      </c>
      <c r="J123">
        <v>5</v>
      </c>
      <c r="K123">
        <v>6</v>
      </c>
      <c r="L123">
        <v>4</v>
      </c>
      <c r="M123">
        <v>2</v>
      </c>
      <c r="N123">
        <v>3</v>
      </c>
      <c r="O123">
        <v>6</v>
      </c>
      <c r="P123">
        <v>46</v>
      </c>
    </row>
    <row r="124" spans="1:16" x14ac:dyDescent="0.2">
      <c r="A124">
        <v>36652</v>
      </c>
      <c r="B124">
        <v>1</v>
      </c>
      <c r="C124">
        <v>1991</v>
      </c>
      <c r="D124" s="1">
        <v>45595.521736111114</v>
      </c>
      <c r="E124">
        <v>2</v>
      </c>
      <c r="F124">
        <v>3</v>
      </c>
      <c r="G124">
        <v>3</v>
      </c>
      <c r="H124">
        <v>3</v>
      </c>
      <c r="I124">
        <v>3</v>
      </c>
      <c r="J124">
        <v>3</v>
      </c>
      <c r="K124">
        <v>9</v>
      </c>
      <c r="L124">
        <v>2</v>
      </c>
      <c r="M124">
        <v>2</v>
      </c>
      <c r="N124">
        <v>2</v>
      </c>
      <c r="O124">
        <v>3</v>
      </c>
      <c r="P124">
        <v>30</v>
      </c>
    </row>
    <row r="125" spans="1:16" x14ac:dyDescent="0.2">
      <c r="A125">
        <v>36706</v>
      </c>
      <c r="B125">
        <v>1</v>
      </c>
      <c r="C125">
        <v>1990</v>
      </c>
      <c r="D125" s="1">
        <v>45595.526608796295</v>
      </c>
      <c r="E125">
        <v>2</v>
      </c>
      <c r="F125">
        <v>5</v>
      </c>
      <c r="G125">
        <v>5</v>
      </c>
      <c r="H125">
        <v>5</v>
      </c>
      <c r="I125">
        <v>3</v>
      </c>
      <c r="J125">
        <v>3</v>
      </c>
      <c r="K125">
        <v>6</v>
      </c>
      <c r="L125">
        <v>4</v>
      </c>
      <c r="M125">
        <v>4</v>
      </c>
      <c r="N125">
        <v>5</v>
      </c>
      <c r="O125">
        <v>4</v>
      </c>
      <c r="P125">
        <v>51</v>
      </c>
    </row>
    <row r="126" spans="1:16" x14ac:dyDescent="0.2">
      <c r="A126">
        <v>36732</v>
      </c>
      <c r="B126">
        <v>1</v>
      </c>
      <c r="C126">
        <v>1992</v>
      </c>
      <c r="D126" s="1">
        <v>45595.537685185183</v>
      </c>
      <c r="E126">
        <v>3</v>
      </c>
      <c r="F126">
        <v>5</v>
      </c>
      <c r="G126">
        <v>5</v>
      </c>
      <c r="H126">
        <v>6</v>
      </c>
      <c r="I126">
        <v>5</v>
      </c>
      <c r="J126">
        <v>6</v>
      </c>
      <c r="K126">
        <v>10</v>
      </c>
      <c r="L126">
        <v>3</v>
      </c>
      <c r="M126">
        <v>2</v>
      </c>
      <c r="N126">
        <v>3</v>
      </c>
      <c r="O126">
        <v>3</v>
      </c>
      <c r="P126">
        <v>55</v>
      </c>
    </row>
    <row r="127" spans="1:16" x14ac:dyDescent="0.2">
      <c r="A127">
        <v>36719</v>
      </c>
      <c r="B127">
        <v>0</v>
      </c>
      <c r="C127">
        <v>1998</v>
      </c>
      <c r="D127" s="1">
        <v>45595.537939814814</v>
      </c>
      <c r="E127" t="s">
        <v>25</v>
      </c>
      <c r="F127">
        <v>7</v>
      </c>
      <c r="G127">
        <v>7</v>
      </c>
      <c r="H127">
        <v>7</v>
      </c>
      <c r="I127">
        <v>7</v>
      </c>
      <c r="J127">
        <v>6</v>
      </c>
      <c r="K127">
        <v>8</v>
      </c>
      <c r="L127">
        <v>2</v>
      </c>
      <c r="M127">
        <v>2</v>
      </c>
      <c r="N127">
        <v>2</v>
      </c>
      <c r="O127">
        <v>8</v>
      </c>
      <c r="P127">
        <v>5</v>
      </c>
    </row>
    <row r="128" spans="1:16" x14ac:dyDescent="0.2">
      <c r="A128">
        <v>36742</v>
      </c>
      <c r="B128">
        <v>0</v>
      </c>
      <c r="C128">
        <v>2001</v>
      </c>
      <c r="D128" s="1">
        <v>45595.539907407408</v>
      </c>
      <c r="E128" t="s">
        <v>25</v>
      </c>
      <c r="F128">
        <v>3</v>
      </c>
      <c r="G128">
        <v>6</v>
      </c>
      <c r="H128">
        <v>5</v>
      </c>
      <c r="I128">
        <v>6</v>
      </c>
      <c r="J128">
        <v>6</v>
      </c>
      <c r="K128">
        <v>6</v>
      </c>
      <c r="L128">
        <v>6</v>
      </c>
      <c r="M128">
        <v>3</v>
      </c>
      <c r="N128">
        <v>2</v>
      </c>
      <c r="O128">
        <v>4</v>
      </c>
      <c r="P128">
        <v>73</v>
      </c>
    </row>
    <row r="129" spans="1:16" x14ac:dyDescent="0.2">
      <c r="A129">
        <v>36740</v>
      </c>
      <c r="B129">
        <v>0</v>
      </c>
      <c r="C129">
        <v>2008</v>
      </c>
      <c r="D129" s="1">
        <v>45595.54378472222</v>
      </c>
      <c r="E129">
        <v>4</v>
      </c>
      <c r="F129">
        <v>3</v>
      </c>
      <c r="G129">
        <v>6</v>
      </c>
      <c r="H129">
        <v>4</v>
      </c>
      <c r="I129">
        <v>5</v>
      </c>
      <c r="J129">
        <v>3</v>
      </c>
      <c r="K129">
        <v>10</v>
      </c>
      <c r="L129">
        <v>7</v>
      </c>
      <c r="M129">
        <v>13</v>
      </c>
      <c r="N129">
        <v>7</v>
      </c>
      <c r="O129">
        <v>11</v>
      </c>
      <c r="P129">
        <v>63</v>
      </c>
    </row>
    <row r="130" spans="1:16" x14ac:dyDescent="0.2">
      <c r="A130">
        <v>36773</v>
      </c>
      <c r="B130">
        <v>0</v>
      </c>
      <c r="C130">
        <v>2000</v>
      </c>
      <c r="D130" s="1">
        <v>45595.550335648149</v>
      </c>
      <c r="E130">
        <v>3</v>
      </c>
      <c r="F130">
        <v>6</v>
      </c>
      <c r="G130">
        <v>7</v>
      </c>
      <c r="H130">
        <v>7</v>
      </c>
      <c r="I130">
        <v>7</v>
      </c>
      <c r="J130">
        <v>7</v>
      </c>
      <c r="K130">
        <v>10</v>
      </c>
      <c r="L130">
        <v>3</v>
      </c>
      <c r="M130">
        <v>2</v>
      </c>
      <c r="N130">
        <v>3</v>
      </c>
      <c r="O130">
        <v>3</v>
      </c>
      <c r="P130">
        <v>5</v>
      </c>
    </row>
    <row r="131" spans="1:16" x14ac:dyDescent="0.2">
      <c r="A131">
        <v>36741</v>
      </c>
      <c r="B131">
        <v>1</v>
      </c>
      <c r="C131">
        <v>1993</v>
      </c>
      <c r="D131" s="1">
        <v>45595.553368055553</v>
      </c>
      <c r="E131" t="s">
        <v>118</v>
      </c>
      <c r="F131">
        <v>3</v>
      </c>
      <c r="G131">
        <v>7</v>
      </c>
      <c r="H131">
        <v>3</v>
      </c>
      <c r="I131">
        <v>7</v>
      </c>
      <c r="J131">
        <v>3</v>
      </c>
      <c r="K131">
        <v>6</v>
      </c>
      <c r="L131">
        <v>2</v>
      </c>
      <c r="M131">
        <v>3</v>
      </c>
      <c r="N131">
        <v>19</v>
      </c>
      <c r="O131">
        <v>159</v>
      </c>
      <c r="P131">
        <v>95</v>
      </c>
    </row>
    <row r="132" spans="1:16" x14ac:dyDescent="0.2">
      <c r="A132">
        <v>36796</v>
      </c>
      <c r="B132">
        <v>0</v>
      </c>
      <c r="C132">
        <v>2004</v>
      </c>
      <c r="D132" s="1">
        <v>45595.558541666665</v>
      </c>
      <c r="E132" t="s">
        <v>25</v>
      </c>
      <c r="F132">
        <v>5</v>
      </c>
      <c r="G132">
        <v>6</v>
      </c>
      <c r="H132">
        <v>6</v>
      </c>
      <c r="I132">
        <v>6</v>
      </c>
      <c r="J132">
        <v>5</v>
      </c>
      <c r="K132">
        <v>6</v>
      </c>
      <c r="L132">
        <v>7</v>
      </c>
      <c r="M132">
        <v>2</v>
      </c>
      <c r="N132">
        <v>2</v>
      </c>
      <c r="O132">
        <v>4</v>
      </c>
      <c r="P132">
        <v>40</v>
      </c>
    </row>
    <row r="133" spans="1:16" x14ac:dyDescent="0.2">
      <c r="A133">
        <v>36793</v>
      </c>
      <c r="B133">
        <v>0</v>
      </c>
      <c r="C133">
        <v>1981</v>
      </c>
      <c r="D133" s="1">
        <v>45595.56490740741</v>
      </c>
      <c r="E133" t="s">
        <v>32</v>
      </c>
      <c r="F133">
        <v>4</v>
      </c>
      <c r="G133">
        <v>5</v>
      </c>
      <c r="H133">
        <v>5</v>
      </c>
      <c r="I133">
        <v>5</v>
      </c>
      <c r="J133">
        <v>2</v>
      </c>
      <c r="K133">
        <v>27</v>
      </c>
      <c r="L133">
        <v>8</v>
      </c>
      <c r="M133">
        <v>5</v>
      </c>
      <c r="N133">
        <v>6</v>
      </c>
      <c r="O133">
        <v>9</v>
      </c>
      <c r="P133">
        <v>55</v>
      </c>
    </row>
    <row r="134" spans="1:16" x14ac:dyDescent="0.2">
      <c r="A134">
        <v>36786</v>
      </c>
      <c r="B134">
        <v>1</v>
      </c>
      <c r="C134">
        <v>2001</v>
      </c>
      <c r="D134" s="1">
        <v>45595.56591435185</v>
      </c>
      <c r="E134">
        <v>3</v>
      </c>
      <c r="F134">
        <v>6</v>
      </c>
      <c r="G134">
        <v>6</v>
      </c>
      <c r="H134">
        <v>6</v>
      </c>
      <c r="I134">
        <v>7</v>
      </c>
      <c r="J134">
        <v>6</v>
      </c>
      <c r="K134">
        <v>6</v>
      </c>
      <c r="L134">
        <v>4</v>
      </c>
      <c r="M134">
        <v>5</v>
      </c>
      <c r="N134">
        <v>5</v>
      </c>
      <c r="O134">
        <v>6</v>
      </c>
      <c r="P134">
        <v>19</v>
      </c>
    </row>
    <row r="135" spans="1:16" x14ac:dyDescent="0.2">
      <c r="A135">
        <v>36782</v>
      </c>
      <c r="B135">
        <v>0</v>
      </c>
      <c r="C135">
        <v>2001</v>
      </c>
      <c r="D135" s="1">
        <v>45595.566053240742</v>
      </c>
      <c r="E135">
        <v>5</v>
      </c>
      <c r="F135">
        <v>3</v>
      </c>
      <c r="G135">
        <v>6</v>
      </c>
      <c r="H135">
        <v>4</v>
      </c>
      <c r="I135">
        <v>3</v>
      </c>
      <c r="J135">
        <v>3</v>
      </c>
      <c r="K135">
        <v>9</v>
      </c>
      <c r="L135">
        <v>4</v>
      </c>
      <c r="M135">
        <v>4</v>
      </c>
      <c r="N135">
        <v>3</v>
      </c>
      <c r="O135">
        <v>4</v>
      </c>
      <c r="P135">
        <v>63</v>
      </c>
    </row>
    <row r="136" spans="1:16" x14ac:dyDescent="0.2">
      <c r="A136">
        <v>36808</v>
      </c>
      <c r="B136">
        <v>0</v>
      </c>
      <c r="C136">
        <v>1982</v>
      </c>
      <c r="D136" s="1">
        <v>45595.569537037038</v>
      </c>
      <c r="E136">
        <v>6</v>
      </c>
      <c r="F136">
        <v>5</v>
      </c>
      <c r="G136">
        <v>6</v>
      </c>
      <c r="H136">
        <v>6</v>
      </c>
      <c r="I136">
        <v>6</v>
      </c>
      <c r="J136">
        <v>6</v>
      </c>
      <c r="K136">
        <v>11</v>
      </c>
      <c r="L136">
        <v>5</v>
      </c>
      <c r="M136">
        <v>2</v>
      </c>
      <c r="N136">
        <v>3</v>
      </c>
      <c r="O136">
        <v>6</v>
      </c>
      <c r="P136">
        <v>34</v>
      </c>
    </row>
    <row r="137" spans="1:16" x14ac:dyDescent="0.2">
      <c r="A137">
        <v>36759</v>
      </c>
      <c r="B137">
        <v>0</v>
      </c>
      <c r="C137">
        <v>2001</v>
      </c>
      <c r="D137" s="1">
        <v>45595.574664351851</v>
      </c>
      <c r="E137">
        <v>3</v>
      </c>
      <c r="F137">
        <v>3</v>
      </c>
      <c r="G137">
        <v>5</v>
      </c>
      <c r="H137">
        <v>5</v>
      </c>
      <c r="I137">
        <v>6</v>
      </c>
      <c r="J137">
        <v>2</v>
      </c>
      <c r="K137">
        <v>92</v>
      </c>
      <c r="L137">
        <v>4</v>
      </c>
      <c r="M137">
        <v>18</v>
      </c>
      <c r="N137">
        <v>7</v>
      </c>
      <c r="O137">
        <v>8</v>
      </c>
      <c r="P137">
        <v>73</v>
      </c>
    </row>
    <row r="138" spans="1:16" x14ac:dyDescent="0.2">
      <c r="A138">
        <v>36835</v>
      </c>
      <c r="B138">
        <v>1</v>
      </c>
      <c r="C138">
        <v>1999</v>
      </c>
      <c r="D138" s="1">
        <v>45595.580972222226</v>
      </c>
      <c r="E138">
        <v>6</v>
      </c>
      <c r="F138">
        <v>5</v>
      </c>
      <c r="G138">
        <v>5</v>
      </c>
      <c r="H138">
        <v>5</v>
      </c>
      <c r="I138">
        <v>5</v>
      </c>
      <c r="J138">
        <v>5</v>
      </c>
      <c r="K138">
        <v>62</v>
      </c>
      <c r="L138">
        <v>3</v>
      </c>
      <c r="M138">
        <v>2</v>
      </c>
      <c r="N138">
        <v>3</v>
      </c>
      <c r="O138">
        <v>4</v>
      </c>
      <c r="P138">
        <v>51</v>
      </c>
    </row>
    <row r="139" spans="1:16" x14ac:dyDescent="0.2">
      <c r="A139">
        <v>36852</v>
      </c>
      <c r="B139">
        <v>1</v>
      </c>
      <c r="C139">
        <v>2000</v>
      </c>
      <c r="D139" s="1">
        <v>45595.589409722219</v>
      </c>
      <c r="E139" t="s">
        <v>25</v>
      </c>
      <c r="F139">
        <v>2</v>
      </c>
      <c r="G139">
        <v>5</v>
      </c>
      <c r="H139">
        <v>3</v>
      </c>
      <c r="I139">
        <v>4</v>
      </c>
      <c r="J139">
        <v>3</v>
      </c>
      <c r="K139">
        <v>7</v>
      </c>
      <c r="L139">
        <v>2</v>
      </c>
      <c r="M139">
        <v>4</v>
      </c>
      <c r="N139">
        <v>4</v>
      </c>
      <c r="O139">
        <v>6</v>
      </c>
      <c r="P139">
        <v>45</v>
      </c>
    </row>
    <row r="140" spans="1:16" x14ac:dyDescent="0.2">
      <c r="A140">
        <v>36767</v>
      </c>
      <c r="B140">
        <v>0</v>
      </c>
      <c r="C140">
        <v>1972</v>
      </c>
      <c r="D140" s="1">
        <v>45595.595902777779</v>
      </c>
      <c r="E140" t="s">
        <v>33</v>
      </c>
      <c r="F140">
        <v>5</v>
      </c>
      <c r="G140">
        <v>5</v>
      </c>
      <c r="H140">
        <v>6</v>
      </c>
      <c r="I140">
        <v>5</v>
      </c>
      <c r="J140">
        <v>5</v>
      </c>
      <c r="K140">
        <v>8</v>
      </c>
      <c r="L140">
        <v>11</v>
      </c>
      <c r="M140">
        <v>9</v>
      </c>
      <c r="N140">
        <v>9</v>
      </c>
      <c r="O140">
        <v>4</v>
      </c>
      <c r="P140">
        <v>50</v>
      </c>
    </row>
    <row r="141" spans="1:16" x14ac:dyDescent="0.2">
      <c r="A141">
        <v>36802</v>
      </c>
      <c r="B141">
        <v>1</v>
      </c>
      <c r="C141">
        <v>1994</v>
      </c>
      <c r="D141" s="1">
        <v>45595.605208333334</v>
      </c>
      <c r="E141">
        <v>3</v>
      </c>
      <c r="F141">
        <v>5</v>
      </c>
      <c r="G141">
        <v>5</v>
      </c>
      <c r="H141">
        <v>5</v>
      </c>
      <c r="I141">
        <v>4</v>
      </c>
      <c r="J141">
        <v>3</v>
      </c>
      <c r="K141">
        <v>5</v>
      </c>
      <c r="L141">
        <v>3</v>
      </c>
      <c r="M141">
        <v>2</v>
      </c>
      <c r="N141">
        <v>2</v>
      </c>
      <c r="O141">
        <v>6</v>
      </c>
      <c r="P141">
        <v>49</v>
      </c>
    </row>
    <row r="142" spans="1:16" x14ac:dyDescent="0.2">
      <c r="A142">
        <v>36891</v>
      </c>
      <c r="B142">
        <v>0</v>
      </c>
      <c r="C142">
        <v>2003</v>
      </c>
      <c r="D142" s="1">
        <v>45595.617696759262</v>
      </c>
      <c r="E142" t="s">
        <v>119</v>
      </c>
      <c r="F142">
        <v>3</v>
      </c>
      <c r="G142">
        <v>5</v>
      </c>
      <c r="H142">
        <v>6</v>
      </c>
      <c r="I142">
        <v>4</v>
      </c>
      <c r="J142">
        <v>6</v>
      </c>
      <c r="K142">
        <v>13</v>
      </c>
      <c r="L142">
        <v>4</v>
      </c>
      <c r="M142">
        <v>3</v>
      </c>
      <c r="N142">
        <v>3</v>
      </c>
      <c r="O142">
        <v>5</v>
      </c>
      <c r="P142">
        <v>78</v>
      </c>
    </row>
    <row r="143" spans="1:16" x14ac:dyDescent="0.2">
      <c r="A143">
        <v>36882</v>
      </c>
      <c r="B143">
        <v>0</v>
      </c>
      <c r="C143">
        <v>1973</v>
      </c>
      <c r="D143" s="1">
        <v>45595.619513888887</v>
      </c>
      <c r="E143" t="s">
        <v>120</v>
      </c>
      <c r="F143">
        <v>6</v>
      </c>
      <c r="G143">
        <v>6</v>
      </c>
      <c r="H143">
        <v>6</v>
      </c>
      <c r="I143">
        <v>6</v>
      </c>
      <c r="J143">
        <v>6</v>
      </c>
      <c r="K143">
        <v>6</v>
      </c>
      <c r="L143">
        <v>2</v>
      </c>
      <c r="M143">
        <v>2</v>
      </c>
      <c r="N143">
        <v>4</v>
      </c>
      <c r="O143">
        <v>2</v>
      </c>
      <c r="P143">
        <v>19</v>
      </c>
    </row>
    <row r="144" spans="1:16" x14ac:dyDescent="0.2">
      <c r="A144">
        <v>36924</v>
      </c>
      <c r="B144">
        <v>0</v>
      </c>
      <c r="C144">
        <v>1972</v>
      </c>
      <c r="D144" s="1">
        <v>45595.634421296294</v>
      </c>
      <c r="E144" t="s">
        <v>25</v>
      </c>
      <c r="F144">
        <v>2</v>
      </c>
      <c r="G144">
        <v>2</v>
      </c>
      <c r="H144">
        <v>1</v>
      </c>
      <c r="I144">
        <v>2</v>
      </c>
      <c r="J144">
        <v>1</v>
      </c>
      <c r="K144">
        <v>5</v>
      </c>
      <c r="L144">
        <v>3</v>
      </c>
      <c r="M144">
        <v>3</v>
      </c>
      <c r="N144">
        <v>4</v>
      </c>
      <c r="O144">
        <v>8</v>
      </c>
      <c r="P144">
        <v>5</v>
      </c>
    </row>
    <row r="145" spans="1:16" x14ac:dyDescent="0.2">
      <c r="A145">
        <v>36905</v>
      </c>
      <c r="B145">
        <v>0</v>
      </c>
      <c r="C145">
        <v>1983</v>
      </c>
      <c r="D145" s="1">
        <v>45595.639131944445</v>
      </c>
      <c r="E145">
        <v>6</v>
      </c>
      <c r="F145">
        <v>5</v>
      </c>
      <c r="G145">
        <v>6</v>
      </c>
      <c r="H145">
        <v>6</v>
      </c>
      <c r="I145">
        <v>5</v>
      </c>
      <c r="J145">
        <v>4</v>
      </c>
      <c r="K145">
        <v>7</v>
      </c>
      <c r="L145">
        <v>5</v>
      </c>
      <c r="M145">
        <v>2</v>
      </c>
      <c r="N145">
        <v>5</v>
      </c>
      <c r="O145">
        <v>4</v>
      </c>
      <c r="P145">
        <v>51</v>
      </c>
    </row>
    <row r="146" spans="1:16" x14ac:dyDescent="0.2">
      <c r="A146">
        <v>36934</v>
      </c>
      <c r="B146">
        <v>0</v>
      </c>
      <c r="C146">
        <v>2007</v>
      </c>
      <c r="D146" s="1">
        <v>45595.641053240739</v>
      </c>
      <c r="E146">
        <v>3</v>
      </c>
      <c r="F146">
        <v>6</v>
      </c>
      <c r="G146">
        <v>4</v>
      </c>
      <c r="H146">
        <v>6</v>
      </c>
      <c r="I146">
        <v>7</v>
      </c>
      <c r="J146">
        <v>6</v>
      </c>
      <c r="K146">
        <v>9</v>
      </c>
      <c r="L146">
        <v>4</v>
      </c>
      <c r="M146">
        <v>2</v>
      </c>
      <c r="N146">
        <v>5</v>
      </c>
      <c r="O146">
        <v>3</v>
      </c>
      <c r="P146">
        <v>39</v>
      </c>
    </row>
    <row r="147" spans="1:16" x14ac:dyDescent="0.2">
      <c r="A147">
        <v>36946</v>
      </c>
      <c r="B147">
        <v>1</v>
      </c>
      <c r="C147">
        <v>2003</v>
      </c>
      <c r="D147" s="1">
        <v>45595.649837962963</v>
      </c>
      <c r="E147">
        <v>2</v>
      </c>
      <c r="F147">
        <v>5</v>
      </c>
      <c r="G147">
        <v>7</v>
      </c>
      <c r="H147">
        <v>5</v>
      </c>
      <c r="I147">
        <v>4</v>
      </c>
      <c r="J147">
        <v>5</v>
      </c>
      <c r="K147">
        <v>13</v>
      </c>
      <c r="L147">
        <v>4</v>
      </c>
      <c r="M147">
        <v>5</v>
      </c>
      <c r="N147">
        <v>5</v>
      </c>
      <c r="O147">
        <v>7</v>
      </c>
      <c r="P147">
        <v>72</v>
      </c>
    </row>
    <row r="148" spans="1:16" x14ac:dyDescent="0.2">
      <c r="A148">
        <v>36965</v>
      </c>
      <c r="B148">
        <v>0</v>
      </c>
      <c r="C148">
        <v>1987</v>
      </c>
      <c r="D148" s="1">
        <v>45595.667314814818</v>
      </c>
      <c r="E148">
        <v>6</v>
      </c>
      <c r="F148">
        <v>3</v>
      </c>
      <c r="G148">
        <v>7</v>
      </c>
      <c r="H148">
        <v>6</v>
      </c>
      <c r="I148">
        <v>5</v>
      </c>
      <c r="J148">
        <v>4</v>
      </c>
      <c r="K148">
        <v>9</v>
      </c>
      <c r="L148">
        <v>4</v>
      </c>
      <c r="M148">
        <v>5</v>
      </c>
      <c r="N148">
        <v>14</v>
      </c>
      <c r="O148">
        <v>8</v>
      </c>
      <c r="P148">
        <v>80</v>
      </c>
    </row>
    <row r="149" spans="1:16" x14ac:dyDescent="0.2">
      <c r="A149">
        <v>36987</v>
      </c>
      <c r="B149">
        <v>0</v>
      </c>
      <c r="C149">
        <v>2000</v>
      </c>
      <c r="D149" s="1">
        <v>45595.67696759259</v>
      </c>
      <c r="E149" t="s">
        <v>25</v>
      </c>
      <c r="F149">
        <v>2</v>
      </c>
      <c r="G149">
        <v>2</v>
      </c>
      <c r="H149">
        <v>5</v>
      </c>
      <c r="I149">
        <v>5</v>
      </c>
      <c r="J149">
        <v>5</v>
      </c>
      <c r="K149">
        <v>6</v>
      </c>
      <c r="L149">
        <v>2</v>
      </c>
      <c r="M149">
        <v>4</v>
      </c>
      <c r="N149">
        <v>5</v>
      </c>
      <c r="O149">
        <v>2</v>
      </c>
      <c r="P149">
        <v>80</v>
      </c>
    </row>
    <row r="150" spans="1:16" x14ac:dyDescent="0.2">
      <c r="A150">
        <v>36990</v>
      </c>
      <c r="B150">
        <v>0</v>
      </c>
      <c r="C150">
        <v>1996</v>
      </c>
      <c r="D150" s="1">
        <v>45595.680509259262</v>
      </c>
      <c r="E150" t="s">
        <v>25</v>
      </c>
      <c r="F150">
        <v>5</v>
      </c>
      <c r="G150">
        <v>3</v>
      </c>
      <c r="H150">
        <v>3</v>
      </c>
      <c r="I150">
        <v>4</v>
      </c>
      <c r="J150">
        <v>3</v>
      </c>
      <c r="K150">
        <v>9</v>
      </c>
      <c r="L150">
        <v>4</v>
      </c>
      <c r="M150">
        <v>2</v>
      </c>
      <c r="N150">
        <v>3</v>
      </c>
      <c r="O150">
        <v>4</v>
      </c>
      <c r="P150">
        <v>54</v>
      </c>
    </row>
    <row r="151" spans="1:16" x14ac:dyDescent="0.2">
      <c r="A151">
        <v>36997</v>
      </c>
      <c r="B151">
        <v>0</v>
      </c>
      <c r="C151">
        <v>1996</v>
      </c>
      <c r="D151" s="1">
        <v>45595.683807870373</v>
      </c>
      <c r="E151">
        <v>2</v>
      </c>
      <c r="F151">
        <v>3</v>
      </c>
      <c r="G151">
        <v>3</v>
      </c>
      <c r="H151">
        <v>5</v>
      </c>
      <c r="I151">
        <v>2</v>
      </c>
      <c r="J151">
        <v>2</v>
      </c>
      <c r="K151">
        <v>13</v>
      </c>
      <c r="L151">
        <v>4</v>
      </c>
      <c r="M151">
        <v>4</v>
      </c>
      <c r="N151">
        <v>4</v>
      </c>
      <c r="O151">
        <v>3</v>
      </c>
      <c r="P151">
        <v>31</v>
      </c>
    </row>
    <row r="152" spans="1:16" x14ac:dyDescent="0.2">
      <c r="A152">
        <v>36980</v>
      </c>
      <c r="B152">
        <v>0</v>
      </c>
      <c r="C152">
        <v>1992</v>
      </c>
      <c r="D152" s="1">
        <v>45595.685439814813</v>
      </c>
      <c r="E152">
        <v>1</v>
      </c>
      <c r="F152">
        <v>1</v>
      </c>
      <c r="G152">
        <v>1</v>
      </c>
      <c r="H152">
        <v>5</v>
      </c>
      <c r="I152">
        <v>1</v>
      </c>
      <c r="J152">
        <v>1</v>
      </c>
      <c r="K152">
        <v>4</v>
      </c>
      <c r="L152">
        <v>2</v>
      </c>
      <c r="M152">
        <v>6</v>
      </c>
      <c r="N152">
        <v>2</v>
      </c>
      <c r="O152">
        <v>3</v>
      </c>
      <c r="P152">
        <v>12</v>
      </c>
    </row>
    <row r="153" spans="1:16" x14ac:dyDescent="0.2">
      <c r="A153">
        <v>37016</v>
      </c>
      <c r="B153">
        <v>0</v>
      </c>
      <c r="C153">
        <v>1987</v>
      </c>
      <c r="D153" s="1">
        <v>45595.696145833332</v>
      </c>
      <c r="E153">
        <v>3</v>
      </c>
      <c r="F153">
        <v>4</v>
      </c>
      <c r="G153">
        <v>6</v>
      </c>
      <c r="H153">
        <v>5</v>
      </c>
      <c r="I153">
        <v>6</v>
      </c>
      <c r="J153">
        <v>5</v>
      </c>
      <c r="K153">
        <v>32</v>
      </c>
      <c r="L153">
        <v>6</v>
      </c>
      <c r="M153">
        <v>4</v>
      </c>
      <c r="N153">
        <v>7</v>
      </c>
      <c r="O153">
        <v>7</v>
      </c>
      <c r="P153">
        <v>62</v>
      </c>
    </row>
    <row r="154" spans="1:16" x14ac:dyDescent="0.2">
      <c r="A154">
        <v>37010</v>
      </c>
      <c r="B154">
        <v>0</v>
      </c>
      <c r="C154">
        <v>1984</v>
      </c>
      <c r="D154" s="1">
        <v>45595.699525462966</v>
      </c>
      <c r="E154">
        <v>2</v>
      </c>
      <c r="F154">
        <v>4</v>
      </c>
      <c r="G154">
        <v>5</v>
      </c>
      <c r="H154">
        <v>5</v>
      </c>
      <c r="I154">
        <v>5</v>
      </c>
      <c r="J154">
        <v>5</v>
      </c>
      <c r="K154">
        <v>7</v>
      </c>
      <c r="L154">
        <v>2</v>
      </c>
      <c r="M154">
        <v>2</v>
      </c>
      <c r="N154">
        <v>2</v>
      </c>
      <c r="O154">
        <v>3</v>
      </c>
      <c r="P154">
        <v>52</v>
      </c>
    </row>
    <row r="155" spans="1:16" x14ac:dyDescent="0.2">
      <c r="A155">
        <v>37038</v>
      </c>
      <c r="B155">
        <v>0</v>
      </c>
      <c r="C155">
        <v>2000</v>
      </c>
      <c r="D155" s="1">
        <v>45595.710717592592</v>
      </c>
      <c r="E155">
        <v>3</v>
      </c>
      <c r="F155">
        <v>5</v>
      </c>
      <c r="G155">
        <v>6</v>
      </c>
      <c r="H155">
        <v>5</v>
      </c>
      <c r="I155">
        <v>5</v>
      </c>
      <c r="J155">
        <v>3</v>
      </c>
      <c r="K155">
        <v>4</v>
      </c>
      <c r="L155">
        <v>2</v>
      </c>
      <c r="M155">
        <v>2</v>
      </c>
      <c r="N155">
        <v>4</v>
      </c>
      <c r="O155">
        <v>6</v>
      </c>
      <c r="P155">
        <v>58</v>
      </c>
    </row>
    <row r="156" spans="1:16" x14ac:dyDescent="0.2">
      <c r="A156">
        <v>36449</v>
      </c>
      <c r="B156">
        <v>0</v>
      </c>
      <c r="C156">
        <v>1997</v>
      </c>
      <c r="D156" s="1">
        <v>45595.714525462965</v>
      </c>
      <c r="E156">
        <v>5</v>
      </c>
      <c r="F156">
        <v>6</v>
      </c>
      <c r="G156">
        <v>5</v>
      </c>
      <c r="H156">
        <v>7</v>
      </c>
      <c r="I156">
        <v>7</v>
      </c>
      <c r="J156">
        <v>7</v>
      </c>
      <c r="K156">
        <v>5</v>
      </c>
      <c r="L156">
        <v>6</v>
      </c>
      <c r="M156">
        <v>1</v>
      </c>
      <c r="N156">
        <v>2</v>
      </c>
      <c r="O156">
        <v>3</v>
      </c>
      <c r="P156">
        <v>32</v>
      </c>
    </row>
    <row r="157" spans="1:16" x14ac:dyDescent="0.2">
      <c r="A157">
        <v>37036</v>
      </c>
      <c r="B157">
        <v>1</v>
      </c>
      <c r="C157">
        <v>2004</v>
      </c>
      <c r="D157" s="1">
        <v>45595.715462962966</v>
      </c>
      <c r="E157">
        <v>6</v>
      </c>
      <c r="F157">
        <v>2</v>
      </c>
      <c r="G157">
        <v>2</v>
      </c>
      <c r="H157">
        <v>5</v>
      </c>
      <c r="I157">
        <v>2</v>
      </c>
      <c r="J157">
        <v>2</v>
      </c>
      <c r="K157">
        <v>18</v>
      </c>
      <c r="L157">
        <v>6</v>
      </c>
      <c r="M157">
        <v>4</v>
      </c>
      <c r="N157">
        <v>6</v>
      </c>
      <c r="O157">
        <v>6</v>
      </c>
      <c r="P157">
        <v>12</v>
      </c>
    </row>
    <row r="158" spans="1:16" x14ac:dyDescent="0.2">
      <c r="A158">
        <v>37062</v>
      </c>
      <c r="B158">
        <v>0</v>
      </c>
      <c r="C158">
        <v>1980</v>
      </c>
      <c r="D158" s="1">
        <v>45595.728900462964</v>
      </c>
      <c r="E158">
        <v>4</v>
      </c>
      <c r="F158">
        <v>5</v>
      </c>
      <c r="G158">
        <v>5</v>
      </c>
      <c r="H158">
        <v>6</v>
      </c>
      <c r="I158">
        <v>6</v>
      </c>
      <c r="J158">
        <v>6</v>
      </c>
      <c r="K158">
        <v>7</v>
      </c>
      <c r="L158">
        <v>3</v>
      </c>
      <c r="M158">
        <v>2</v>
      </c>
      <c r="N158">
        <v>2</v>
      </c>
      <c r="O158">
        <v>8</v>
      </c>
      <c r="P158">
        <v>48</v>
      </c>
    </row>
    <row r="159" spans="1:16" x14ac:dyDescent="0.2">
      <c r="A159">
        <v>37050</v>
      </c>
      <c r="B159">
        <v>0</v>
      </c>
      <c r="C159">
        <v>1999</v>
      </c>
      <c r="D159" s="1">
        <v>45595.732546296298</v>
      </c>
      <c r="E159">
        <v>3</v>
      </c>
      <c r="F159">
        <v>5</v>
      </c>
      <c r="G159">
        <v>6</v>
      </c>
      <c r="H159">
        <v>6</v>
      </c>
      <c r="I159">
        <v>5</v>
      </c>
      <c r="J159">
        <v>6</v>
      </c>
      <c r="K159">
        <v>63</v>
      </c>
      <c r="L159">
        <v>4</v>
      </c>
      <c r="M159">
        <v>2</v>
      </c>
      <c r="N159">
        <v>4</v>
      </c>
      <c r="O159">
        <v>2</v>
      </c>
      <c r="P159">
        <v>46</v>
      </c>
    </row>
    <row r="160" spans="1:16" x14ac:dyDescent="0.2">
      <c r="A160">
        <v>37086</v>
      </c>
      <c r="B160">
        <v>0</v>
      </c>
      <c r="C160">
        <v>1995</v>
      </c>
      <c r="D160" s="1">
        <v>45595.739583333336</v>
      </c>
      <c r="E160" t="s">
        <v>25</v>
      </c>
      <c r="F160">
        <v>5</v>
      </c>
      <c r="G160">
        <v>5</v>
      </c>
      <c r="H160">
        <v>5</v>
      </c>
      <c r="I160">
        <v>5</v>
      </c>
      <c r="J160">
        <v>5</v>
      </c>
      <c r="K160">
        <v>12</v>
      </c>
      <c r="L160">
        <v>4</v>
      </c>
      <c r="M160">
        <v>2</v>
      </c>
      <c r="N160">
        <v>7</v>
      </c>
      <c r="O160">
        <v>4</v>
      </c>
      <c r="P160">
        <v>51</v>
      </c>
    </row>
    <row r="161" spans="1:16" x14ac:dyDescent="0.2">
      <c r="A161">
        <v>37092</v>
      </c>
      <c r="B161">
        <v>0</v>
      </c>
      <c r="C161">
        <v>2002</v>
      </c>
      <c r="D161" s="1">
        <v>45595.746180555558</v>
      </c>
      <c r="E161" t="s">
        <v>121</v>
      </c>
      <c r="F161">
        <v>6</v>
      </c>
      <c r="G161">
        <v>5</v>
      </c>
      <c r="H161">
        <v>7</v>
      </c>
      <c r="I161">
        <v>4</v>
      </c>
      <c r="J161">
        <v>5</v>
      </c>
      <c r="K161">
        <v>6</v>
      </c>
      <c r="L161">
        <v>9</v>
      </c>
      <c r="M161">
        <v>5</v>
      </c>
      <c r="N161">
        <v>2</v>
      </c>
      <c r="O161">
        <v>8</v>
      </c>
      <c r="P161">
        <v>80</v>
      </c>
    </row>
    <row r="162" spans="1:16" x14ac:dyDescent="0.2">
      <c r="A162">
        <v>37128</v>
      </c>
      <c r="B162">
        <v>0</v>
      </c>
      <c r="C162">
        <v>1966</v>
      </c>
      <c r="D162" s="1">
        <v>45595.769930555558</v>
      </c>
      <c r="E162" t="s">
        <v>25</v>
      </c>
      <c r="F162">
        <v>5</v>
      </c>
      <c r="G162">
        <v>6</v>
      </c>
      <c r="H162">
        <v>6</v>
      </c>
      <c r="I162">
        <v>6</v>
      </c>
      <c r="J162">
        <v>5</v>
      </c>
      <c r="K162">
        <v>22</v>
      </c>
      <c r="L162">
        <v>6</v>
      </c>
      <c r="M162">
        <v>5</v>
      </c>
      <c r="N162">
        <v>4</v>
      </c>
      <c r="O162">
        <v>8</v>
      </c>
      <c r="P162">
        <v>40</v>
      </c>
    </row>
    <row r="163" spans="1:16" x14ac:dyDescent="0.2">
      <c r="A163">
        <v>37122</v>
      </c>
      <c r="B163">
        <v>0</v>
      </c>
      <c r="C163">
        <v>2004</v>
      </c>
      <c r="D163" s="1">
        <v>45595.770277777781</v>
      </c>
      <c r="E163">
        <v>2</v>
      </c>
      <c r="F163">
        <v>5</v>
      </c>
      <c r="G163">
        <v>6</v>
      </c>
      <c r="H163">
        <v>5</v>
      </c>
      <c r="I163">
        <v>6</v>
      </c>
      <c r="J163">
        <v>4</v>
      </c>
      <c r="K163">
        <v>6</v>
      </c>
      <c r="L163">
        <v>3</v>
      </c>
      <c r="M163">
        <v>3</v>
      </c>
      <c r="N163">
        <v>3</v>
      </c>
      <c r="O163">
        <v>3</v>
      </c>
      <c r="P163">
        <v>57</v>
      </c>
    </row>
    <row r="164" spans="1:16" x14ac:dyDescent="0.2">
      <c r="A164">
        <v>37130</v>
      </c>
      <c r="B164">
        <v>1</v>
      </c>
      <c r="C164">
        <v>1998</v>
      </c>
      <c r="D164" s="1">
        <v>45595.770636574074</v>
      </c>
      <c r="E164">
        <v>5</v>
      </c>
      <c r="F164">
        <v>2</v>
      </c>
      <c r="G164">
        <v>4</v>
      </c>
      <c r="H164">
        <v>1</v>
      </c>
      <c r="I164">
        <v>3</v>
      </c>
      <c r="J164">
        <v>1</v>
      </c>
      <c r="K164">
        <v>28</v>
      </c>
      <c r="L164">
        <v>8</v>
      </c>
      <c r="M164">
        <v>3</v>
      </c>
      <c r="N164">
        <v>8</v>
      </c>
      <c r="O164">
        <v>9</v>
      </c>
      <c r="P164">
        <v>27</v>
      </c>
    </row>
    <row r="165" spans="1:16" x14ac:dyDescent="0.2">
      <c r="A165">
        <v>37095</v>
      </c>
      <c r="B165">
        <v>0</v>
      </c>
      <c r="C165">
        <v>1990</v>
      </c>
      <c r="D165" s="1">
        <v>45595.771979166668</v>
      </c>
      <c r="E165">
        <v>3</v>
      </c>
      <c r="F165">
        <v>6</v>
      </c>
      <c r="G165">
        <v>6</v>
      </c>
      <c r="H165">
        <v>6</v>
      </c>
      <c r="I165">
        <v>6</v>
      </c>
      <c r="J165">
        <v>5</v>
      </c>
      <c r="K165">
        <v>5</v>
      </c>
      <c r="L165">
        <v>6</v>
      </c>
      <c r="M165">
        <v>1</v>
      </c>
      <c r="N165">
        <v>3</v>
      </c>
      <c r="O165">
        <v>10</v>
      </c>
      <c r="P165">
        <v>33</v>
      </c>
    </row>
    <row r="166" spans="1:16" x14ac:dyDescent="0.2">
      <c r="A166">
        <v>37143</v>
      </c>
      <c r="B166">
        <v>0</v>
      </c>
      <c r="C166">
        <v>1976</v>
      </c>
      <c r="D166" s="1">
        <v>45595.776319444441</v>
      </c>
      <c r="E166">
        <v>10</v>
      </c>
      <c r="F166">
        <v>5</v>
      </c>
      <c r="G166">
        <v>6</v>
      </c>
      <c r="H166">
        <v>6</v>
      </c>
      <c r="I166">
        <v>5</v>
      </c>
      <c r="J166">
        <v>5</v>
      </c>
      <c r="K166">
        <v>22</v>
      </c>
      <c r="L166">
        <v>2</v>
      </c>
      <c r="M166">
        <v>2</v>
      </c>
      <c r="N166">
        <v>4</v>
      </c>
      <c r="O166">
        <v>4</v>
      </c>
      <c r="P166">
        <v>46</v>
      </c>
    </row>
    <row r="167" spans="1:16" x14ac:dyDescent="0.2">
      <c r="A167">
        <v>37153</v>
      </c>
      <c r="B167">
        <v>0</v>
      </c>
      <c r="C167">
        <v>2002</v>
      </c>
      <c r="D167" s="1">
        <v>45595.788182870368</v>
      </c>
      <c r="E167" t="s">
        <v>32</v>
      </c>
      <c r="F167">
        <v>5</v>
      </c>
      <c r="G167">
        <v>3</v>
      </c>
      <c r="H167">
        <v>5</v>
      </c>
      <c r="I167">
        <v>3</v>
      </c>
      <c r="J167">
        <v>3</v>
      </c>
      <c r="K167">
        <v>7</v>
      </c>
      <c r="L167">
        <v>5</v>
      </c>
      <c r="M167">
        <v>4</v>
      </c>
      <c r="N167">
        <v>7</v>
      </c>
      <c r="O167">
        <v>3</v>
      </c>
      <c r="P167">
        <v>52</v>
      </c>
    </row>
    <row r="168" spans="1:16" x14ac:dyDescent="0.2">
      <c r="A168">
        <v>36573</v>
      </c>
      <c r="B168">
        <v>0</v>
      </c>
      <c r="C168">
        <v>2001</v>
      </c>
      <c r="D168" s="1">
        <v>45595.796979166669</v>
      </c>
      <c r="E168" t="s">
        <v>122</v>
      </c>
      <c r="F168">
        <v>4</v>
      </c>
      <c r="G168">
        <v>5</v>
      </c>
      <c r="H168">
        <v>6</v>
      </c>
      <c r="I168">
        <v>5</v>
      </c>
      <c r="J168">
        <v>3</v>
      </c>
      <c r="K168">
        <v>6</v>
      </c>
      <c r="L168">
        <v>2</v>
      </c>
      <c r="M168">
        <v>2</v>
      </c>
      <c r="N168">
        <v>5</v>
      </c>
      <c r="O168">
        <v>5</v>
      </c>
      <c r="P168">
        <v>58</v>
      </c>
    </row>
    <row r="169" spans="1:16" x14ac:dyDescent="0.2">
      <c r="A169">
        <v>37161</v>
      </c>
      <c r="B169">
        <v>0</v>
      </c>
      <c r="C169">
        <v>1996</v>
      </c>
      <c r="D169" s="1">
        <v>45595.800879629627</v>
      </c>
      <c r="E169">
        <v>0</v>
      </c>
      <c r="F169">
        <v>1</v>
      </c>
      <c r="G169">
        <v>2</v>
      </c>
      <c r="H169">
        <v>1</v>
      </c>
      <c r="I169">
        <v>2</v>
      </c>
      <c r="J169">
        <v>2</v>
      </c>
      <c r="K169">
        <v>6</v>
      </c>
      <c r="L169">
        <v>9</v>
      </c>
      <c r="M169">
        <v>2</v>
      </c>
      <c r="N169">
        <v>5</v>
      </c>
      <c r="O169">
        <v>7</v>
      </c>
      <c r="P169">
        <v>5</v>
      </c>
    </row>
    <row r="170" spans="1:16" x14ac:dyDescent="0.2">
      <c r="A170">
        <v>37174</v>
      </c>
      <c r="B170">
        <v>1</v>
      </c>
      <c r="C170">
        <v>2000</v>
      </c>
      <c r="D170" s="1">
        <v>45595.805034722223</v>
      </c>
      <c r="E170">
        <v>4</v>
      </c>
      <c r="F170">
        <v>3</v>
      </c>
      <c r="G170">
        <v>5</v>
      </c>
      <c r="H170">
        <v>4</v>
      </c>
      <c r="I170">
        <v>5</v>
      </c>
      <c r="J170">
        <v>4</v>
      </c>
      <c r="K170">
        <v>9</v>
      </c>
      <c r="L170">
        <v>2</v>
      </c>
      <c r="M170">
        <v>2</v>
      </c>
      <c r="N170">
        <v>4</v>
      </c>
      <c r="O170">
        <v>3</v>
      </c>
      <c r="P170">
        <v>52</v>
      </c>
    </row>
    <row r="171" spans="1:16" x14ac:dyDescent="0.2">
      <c r="A171">
        <v>37183</v>
      </c>
      <c r="B171">
        <v>0</v>
      </c>
      <c r="C171">
        <v>1976</v>
      </c>
      <c r="D171" s="1">
        <v>45595.805694444447</v>
      </c>
      <c r="E171" t="s">
        <v>25</v>
      </c>
      <c r="F171">
        <v>5</v>
      </c>
      <c r="G171">
        <v>4</v>
      </c>
      <c r="H171">
        <v>4</v>
      </c>
      <c r="I171">
        <v>3</v>
      </c>
      <c r="J171">
        <v>3</v>
      </c>
      <c r="K171">
        <v>6</v>
      </c>
      <c r="L171">
        <v>2</v>
      </c>
      <c r="M171">
        <v>2</v>
      </c>
      <c r="N171">
        <v>2</v>
      </c>
      <c r="O171">
        <v>1</v>
      </c>
      <c r="P171">
        <v>51</v>
      </c>
    </row>
    <row r="172" spans="1:16" x14ac:dyDescent="0.2">
      <c r="A172">
        <v>37182</v>
      </c>
      <c r="B172">
        <v>1</v>
      </c>
      <c r="C172">
        <v>1996</v>
      </c>
      <c r="D172" s="1">
        <v>45595.806018518517</v>
      </c>
      <c r="E172">
        <v>2</v>
      </c>
      <c r="F172">
        <v>5</v>
      </c>
      <c r="G172">
        <v>4</v>
      </c>
      <c r="H172">
        <v>3</v>
      </c>
      <c r="I172">
        <v>2</v>
      </c>
      <c r="J172">
        <v>5</v>
      </c>
      <c r="K172">
        <v>12</v>
      </c>
      <c r="L172">
        <v>6</v>
      </c>
      <c r="M172">
        <v>3</v>
      </c>
      <c r="N172">
        <v>3</v>
      </c>
      <c r="O172">
        <v>7</v>
      </c>
      <c r="P172">
        <v>78</v>
      </c>
    </row>
    <row r="173" spans="1:16" x14ac:dyDescent="0.2">
      <c r="A173">
        <v>37189</v>
      </c>
      <c r="B173">
        <v>0</v>
      </c>
      <c r="C173">
        <v>1987</v>
      </c>
      <c r="D173" s="1">
        <v>45595.811967592592</v>
      </c>
      <c r="E173" t="s">
        <v>25</v>
      </c>
      <c r="F173">
        <v>3</v>
      </c>
      <c r="G173">
        <v>2</v>
      </c>
      <c r="H173">
        <v>3</v>
      </c>
      <c r="I173">
        <v>5</v>
      </c>
      <c r="J173">
        <v>2</v>
      </c>
      <c r="K173">
        <v>8</v>
      </c>
      <c r="L173">
        <v>3</v>
      </c>
      <c r="M173">
        <v>4</v>
      </c>
      <c r="N173">
        <v>9</v>
      </c>
      <c r="O173">
        <v>4</v>
      </c>
      <c r="P173">
        <v>46</v>
      </c>
    </row>
    <row r="174" spans="1:16" x14ac:dyDescent="0.2">
      <c r="A174">
        <v>37008</v>
      </c>
      <c r="B174">
        <v>1</v>
      </c>
      <c r="C174">
        <v>2001</v>
      </c>
      <c r="D174" s="1">
        <v>45595.821099537039</v>
      </c>
      <c r="E174">
        <v>10</v>
      </c>
      <c r="F174">
        <v>2</v>
      </c>
      <c r="G174">
        <v>3</v>
      </c>
      <c r="H174">
        <v>3</v>
      </c>
      <c r="I174">
        <v>1</v>
      </c>
      <c r="J174">
        <v>2</v>
      </c>
      <c r="K174">
        <v>27</v>
      </c>
      <c r="L174">
        <v>7</v>
      </c>
      <c r="M174">
        <v>5</v>
      </c>
      <c r="N174">
        <v>5</v>
      </c>
      <c r="O174">
        <v>5</v>
      </c>
      <c r="P174">
        <v>5</v>
      </c>
    </row>
    <row r="175" spans="1:16" x14ac:dyDescent="0.2">
      <c r="A175">
        <v>37196</v>
      </c>
      <c r="B175">
        <v>0</v>
      </c>
      <c r="C175">
        <v>1996</v>
      </c>
      <c r="D175" s="1">
        <v>45595.823414351849</v>
      </c>
      <c r="E175" t="s">
        <v>34</v>
      </c>
      <c r="F175">
        <v>7</v>
      </c>
      <c r="G175">
        <v>7</v>
      </c>
      <c r="H175">
        <v>7</v>
      </c>
      <c r="I175">
        <v>6</v>
      </c>
      <c r="J175">
        <v>7</v>
      </c>
      <c r="K175">
        <v>24</v>
      </c>
      <c r="L175">
        <v>7</v>
      </c>
      <c r="M175">
        <v>2</v>
      </c>
      <c r="N175">
        <v>5</v>
      </c>
      <c r="O175">
        <v>4</v>
      </c>
      <c r="P175">
        <v>5</v>
      </c>
    </row>
    <row r="176" spans="1:16" x14ac:dyDescent="0.2">
      <c r="A176">
        <v>37217</v>
      </c>
      <c r="B176">
        <v>1</v>
      </c>
      <c r="C176">
        <v>2001</v>
      </c>
      <c r="D176" s="1">
        <v>45595.835729166669</v>
      </c>
      <c r="E176" t="s">
        <v>35</v>
      </c>
      <c r="F176">
        <v>2</v>
      </c>
      <c r="G176">
        <v>3</v>
      </c>
      <c r="H176">
        <v>6</v>
      </c>
      <c r="I176">
        <v>3</v>
      </c>
      <c r="J176">
        <v>5</v>
      </c>
      <c r="K176">
        <v>13</v>
      </c>
      <c r="L176">
        <v>12</v>
      </c>
      <c r="M176">
        <v>2</v>
      </c>
      <c r="N176">
        <v>4</v>
      </c>
      <c r="O176">
        <v>7</v>
      </c>
      <c r="P176">
        <v>84</v>
      </c>
    </row>
    <row r="177" spans="1:16" x14ac:dyDescent="0.2">
      <c r="A177">
        <v>37224</v>
      </c>
      <c r="B177">
        <v>0</v>
      </c>
      <c r="C177">
        <v>1976</v>
      </c>
      <c r="D177" s="1">
        <v>45595.842650462961</v>
      </c>
      <c r="E177">
        <v>2</v>
      </c>
      <c r="F177">
        <v>3</v>
      </c>
      <c r="G177">
        <v>4</v>
      </c>
      <c r="H177">
        <v>6</v>
      </c>
      <c r="I177">
        <v>6</v>
      </c>
      <c r="J177">
        <v>6</v>
      </c>
      <c r="K177">
        <v>7</v>
      </c>
      <c r="L177">
        <v>4</v>
      </c>
      <c r="M177">
        <v>3</v>
      </c>
      <c r="N177">
        <v>2</v>
      </c>
      <c r="O177">
        <v>4</v>
      </c>
      <c r="P177">
        <v>72</v>
      </c>
    </row>
    <row r="178" spans="1:16" x14ac:dyDescent="0.2">
      <c r="A178">
        <v>37235</v>
      </c>
      <c r="B178">
        <v>0</v>
      </c>
      <c r="C178">
        <v>2004</v>
      </c>
      <c r="D178" s="1">
        <v>45595.845694444448</v>
      </c>
      <c r="E178">
        <v>6</v>
      </c>
      <c r="F178">
        <v>5</v>
      </c>
      <c r="G178">
        <v>3</v>
      </c>
      <c r="H178">
        <v>5</v>
      </c>
      <c r="I178">
        <v>2</v>
      </c>
      <c r="J178">
        <v>1</v>
      </c>
      <c r="K178">
        <v>13</v>
      </c>
      <c r="L178">
        <v>6</v>
      </c>
      <c r="M178">
        <v>4</v>
      </c>
      <c r="N178">
        <v>8</v>
      </c>
      <c r="O178">
        <v>6</v>
      </c>
      <c r="P178">
        <v>55</v>
      </c>
    </row>
    <row r="179" spans="1:16" x14ac:dyDescent="0.2">
      <c r="A179">
        <v>37221</v>
      </c>
      <c r="B179">
        <v>0</v>
      </c>
      <c r="C179">
        <v>1974</v>
      </c>
      <c r="D179" s="1">
        <v>45595.850208333337</v>
      </c>
      <c r="E179" t="s">
        <v>25</v>
      </c>
      <c r="F179">
        <v>5</v>
      </c>
      <c r="G179">
        <v>5</v>
      </c>
      <c r="H179">
        <v>5</v>
      </c>
      <c r="I179">
        <v>3</v>
      </c>
      <c r="J179">
        <v>4</v>
      </c>
      <c r="K179">
        <v>8</v>
      </c>
      <c r="L179">
        <v>4</v>
      </c>
      <c r="M179">
        <v>4</v>
      </c>
      <c r="N179">
        <v>8</v>
      </c>
      <c r="O179">
        <v>10</v>
      </c>
      <c r="P179">
        <v>54</v>
      </c>
    </row>
    <row r="180" spans="1:16" x14ac:dyDescent="0.2">
      <c r="A180">
        <v>37237</v>
      </c>
      <c r="B180">
        <v>0</v>
      </c>
      <c r="C180">
        <v>1999</v>
      </c>
      <c r="D180" s="1">
        <v>45595.856192129628</v>
      </c>
      <c r="E180">
        <v>2</v>
      </c>
      <c r="F180">
        <v>6</v>
      </c>
      <c r="G180">
        <v>6</v>
      </c>
      <c r="H180">
        <v>7</v>
      </c>
      <c r="I180">
        <v>5</v>
      </c>
      <c r="J180">
        <v>5</v>
      </c>
      <c r="K180">
        <v>17</v>
      </c>
      <c r="L180">
        <v>2</v>
      </c>
      <c r="M180">
        <v>3</v>
      </c>
      <c r="N180">
        <v>3</v>
      </c>
      <c r="O180">
        <v>4</v>
      </c>
      <c r="P180">
        <v>48</v>
      </c>
    </row>
    <row r="181" spans="1:16" x14ac:dyDescent="0.2">
      <c r="A181">
        <v>37252</v>
      </c>
      <c r="B181">
        <v>1</v>
      </c>
      <c r="C181">
        <v>1984</v>
      </c>
      <c r="D181" s="1">
        <v>45595.859618055554</v>
      </c>
      <c r="E181" t="s">
        <v>25</v>
      </c>
      <c r="F181">
        <v>1</v>
      </c>
      <c r="G181">
        <v>2</v>
      </c>
      <c r="H181">
        <v>2</v>
      </c>
      <c r="I181">
        <v>1</v>
      </c>
      <c r="J181">
        <v>1</v>
      </c>
      <c r="K181">
        <v>6</v>
      </c>
      <c r="L181">
        <v>7</v>
      </c>
      <c r="M181">
        <v>6</v>
      </c>
      <c r="N181">
        <v>5</v>
      </c>
      <c r="O181">
        <v>4</v>
      </c>
      <c r="P181">
        <v>5</v>
      </c>
    </row>
    <row r="182" spans="1:16" x14ac:dyDescent="0.2">
      <c r="A182">
        <v>37246</v>
      </c>
      <c r="B182">
        <v>0</v>
      </c>
      <c r="C182">
        <v>1986</v>
      </c>
      <c r="D182" s="1">
        <v>45595.869722222225</v>
      </c>
      <c r="E182" t="s">
        <v>25</v>
      </c>
      <c r="F182">
        <v>4</v>
      </c>
      <c r="G182">
        <v>5</v>
      </c>
      <c r="H182">
        <v>5</v>
      </c>
      <c r="I182">
        <v>4</v>
      </c>
      <c r="J182">
        <v>1</v>
      </c>
      <c r="K182">
        <v>6</v>
      </c>
      <c r="L182">
        <v>2</v>
      </c>
      <c r="M182">
        <v>1</v>
      </c>
      <c r="N182">
        <v>2</v>
      </c>
      <c r="O182">
        <v>4</v>
      </c>
      <c r="P182">
        <v>48</v>
      </c>
    </row>
    <row r="183" spans="1:16" x14ac:dyDescent="0.2">
      <c r="A183">
        <v>36458</v>
      </c>
      <c r="B183">
        <v>0</v>
      </c>
      <c r="C183">
        <v>2007</v>
      </c>
      <c r="D183" s="1">
        <v>45595.872662037036</v>
      </c>
      <c r="E183" t="s">
        <v>36</v>
      </c>
      <c r="F183">
        <v>1</v>
      </c>
      <c r="G183">
        <v>7</v>
      </c>
      <c r="H183">
        <v>7</v>
      </c>
      <c r="I183">
        <v>4</v>
      </c>
      <c r="J183">
        <v>7</v>
      </c>
      <c r="K183">
        <v>9</v>
      </c>
      <c r="L183">
        <v>5</v>
      </c>
      <c r="M183">
        <v>2</v>
      </c>
      <c r="N183">
        <v>6</v>
      </c>
      <c r="O183">
        <v>10</v>
      </c>
      <c r="P183">
        <v>95</v>
      </c>
    </row>
    <row r="184" spans="1:16" x14ac:dyDescent="0.2">
      <c r="A184">
        <v>37286</v>
      </c>
      <c r="B184">
        <v>1</v>
      </c>
      <c r="C184">
        <v>2000</v>
      </c>
      <c r="D184" s="1">
        <v>45595.876539351855</v>
      </c>
      <c r="E184" t="s">
        <v>37</v>
      </c>
      <c r="F184">
        <v>5</v>
      </c>
      <c r="G184">
        <v>6</v>
      </c>
      <c r="H184">
        <v>6</v>
      </c>
      <c r="I184">
        <v>5</v>
      </c>
      <c r="J184">
        <v>6</v>
      </c>
      <c r="K184">
        <v>9</v>
      </c>
      <c r="L184">
        <v>10</v>
      </c>
      <c r="M184">
        <v>3</v>
      </c>
      <c r="N184">
        <v>7</v>
      </c>
      <c r="O184">
        <v>6</v>
      </c>
      <c r="P184">
        <v>46</v>
      </c>
    </row>
    <row r="185" spans="1:16" x14ac:dyDescent="0.2">
      <c r="A185">
        <v>37307</v>
      </c>
      <c r="B185">
        <v>1</v>
      </c>
      <c r="C185">
        <v>2000</v>
      </c>
      <c r="D185" s="1">
        <v>45595.889791666668</v>
      </c>
      <c r="E185">
        <v>10</v>
      </c>
      <c r="F185">
        <v>3</v>
      </c>
      <c r="G185">
        <v>3</v>
      </c>
      <c r="H185">
        <v>3</v>
      </c>
      <c r="I185">
        <v>3</v>
      </c>
      <c r="J185">
        <v>2</v>
      </c>
      <c r="K185">
        <v>7</v>
      </c>
      <c r="L185">
        <v>6</v>
      </c>
      <c r="M185">
        <v>3</v>
      </c>
      <c r="N185">
        <v>3</v>
      </c>
      <c r="O185">
        <v>4</v>
      </c>
      <c r="P185">
        <v>20</v>
      </c>
    </row>
    <row r="186" spans="1:16" x14ac:dyDescent="0.2">
      <c r="A186">
        <v>37299</v>
      </c>
      <c r="B186">
        <v>0</v>
      </c>
      <c r="C186">
        <v>1996</v>
      </c>
      <c r="D186" s="1">
        <v>45595.891828703701</v>
      </c>
      <c r="E186" t="s">
        <v>123</v>
      </c>
      <c r="F186">
        <v>5</v>
      </c>
      <c r="G186">
        <v>6</v>
      </c>
      <c r="H186">
        <v>6</v>
      </c>
      <c r="I186">
        <v>7</v>
      </c>
      <c r="J186">
        <v>4</v>
      </c>
      <c r="K186">
        <v>16</v>
      </c>
      <c r="L186">
        <v>4</v>
      </c>
      <c r="M186">
        <v>3</v>
      </c>
      <c r="N186">
        <v>10</v>
      </c>
      <c r="O186">
        <v>18</v>
      </c>
      <c r="P186">
        <v>48</v>
      </c>
    </row>
    <row r="187" spans="1:16" x14ac:dyDescent="0.2">
      <c r="A187">
        <v>37310</v>
      </c>
      <c r="B187">
        <v>0</v>
      </c>
      <c r="C187">
        <v>1972</v>
      </c>
      <c r="D187" s="1">
        <v>45595.906840277778</v>
      </c>
      <c r="E187" t="s">
        <v>25</v>
      </c>
      <c r="F187">
        <v>5</v>
      </c>
      <c r="G187">
        <v>6</v>
      </c>
      <c r="H187">
        <v>7</v>
      </c>
      <c r="I187">
        <v>6</v>
      </c>
      <c r="J187">
        <v>6</v>
      </c>
      <c r="K187">
        <v>6</v>
      </c>
      <c r="L187">
        <v>4</v>
      </c>
      <c r="M187">
        <v>4</v>
      </c>
      <c r="N187">
        <v>3</v>
      </c>
      <c r="O187">
        <v>3</v>
      </c>
      <c r="P187">
        <v>28</v>
      </c>
    </row>
    <row r="188" spans="1:16" x14ac:dyDescent="0.2">
      <c r="A188">
        <v>37309</v>
      </c>
      <c r="B188">
        <v>0</v>
      </c>
      <c r="C188">
        <v>1978</v>
      </c>
      <c r="D188" s="1">
        <v>45595.907638888886</v>
      </c>
      <c r="E188">
        <v>1</v>
      </c>
      <c r="F188">
        <v>3</v>
      </c>
      <c r="G188">
        <v>6</v>
      </c>
      <c r="H188">
        <v>5</v>
      </c>
      <c r="I188">
        <v>2</v>
      </c>
      <c r="J188">
        <v>2</v>
      </c>
      <c r="K188">
        <v>7</v>
      </c>
      <c r="L188">
        <v>2</v>
      </c>
      <c r="M188">
        <v>3</v>
      </c>
      <c r="N188">
        <v>3</v>
      </c>
      <c r="O188">
        <v>3</v>
      </c>
      <c r="P188">
        <v>73</v>
      </c>
    </row>
    <row r="189" spans="1:16" x14ac:dyDescent="0.2">
      <c r="A189">
        <v>37327</v>
      </c>
      <c r="B189">
        <v>0</v>
      </c>
      <c r="C189">
        <v>1987</v>
      </c>
      <c r="D189" s="1">
        <v>45595.913414351853</v>
      </c>
      <c r="E189">
        <v>4</v>
      </c>
      <c r="F189">
        <v>1</v>
      </c>
      <c r="G189">
        <v>1</v>
      </c>
      <c r="H189">
        <v>1</v>
      </c>
      <c r="I189">
        <v>2</v>
      </c>
      <c r="J189">
        <v>2</v>
      </c>
      <c r="K189">
        <v>13</v>
      </c>
      <c r="L189">
        <v>6</v>
      </c>
      <c r="M189">
        <v>3</v>
      </c>
      <c r="N189">
        <v>5</v>
      </c>
      <c r="O189">
        <v>7</v>
      </c>
      <c r="P189">
        <v>5</v>
      </c>
    </row>
    <row r="190" spans="1:16" x14ac:dyDescent="0.2">
      <c r="A190">
        <v>37344</v>
      </c>
      <c r="B190">
        <v>1</v>
      </c>
      <c r="C190">
        <v>2001</v>
      </c>
      <c r="D190" s="1">
        <v>45595.928495370368</v>
      </c>
      <c r="E190" t="s">
        <v>109</v>
      </c>
      <c r="F190">
        <v>5</v>
      </c>
      <c r="G190">
        <v>5</v>
      </c>
      <c r="H190">
        <v>5</v>
      </c>
      <c r="I190">
        <v>5</v>
      </c>
      <c r="J190">
        <v>5</v>
      </c>
      <c r="K190">
        <v>15</v>
      </c>
      <c r="L190">
        <v>3</v>
      </c>
      <c r="M190">
        <v>3</v>
      </c>
      <c r="N190">
        <v>3</v>
      </c>
      <c r="O190">
        <v>3</v>
      </c>
      <c r="P190">
        <v>51</v>
      </c>
    </row>
    <row r="191" spans="1:16" x14ac:dyDescent="0.2">
      <c r="A191">
        <v>37360</v>
      </c>
      <c r="B191">
        <v>0</v>
      </c>
      <c r="C191">
        <v>1984</v>
      </c>
      <c r="D191" s="1">
        <v>45595.96434027778</v>
      </c>
      <c r="E191" t="s">
        <v>124</v>
      </c>
      <c r="F191">
        <v>6</v>
      </c>
      <c r="G191">
        <v>5</v>
      </c>
      <c r="H191">
        <v>5</v>
      </c>
      <c r="I191">
        <v>3</v>
      </c>
      <c r="J191">
        <v>2</v>
      </c>
      <c r="K191">
        <v>24</v>
      </c>
      <c r="L191">
        <v>6</v>
      </c>
      <c r="M191">
        <v>4</v>
      </c>
      <c r="N191">
        <v>9</v>
      </c>
      <c r="O191">
        <v>7</v>
      </c>
      <c r="P191">
        <v>82</v>
      </c>
    </row>
    <row r="192" spans="1:16" x14ac:dyDescent="0.2">
      <c r="A192">
        <v>37379</v>
      </c>
      <c r="B192">
        <v>0</v>
      </c>
      <c r="C192">
        <v>1990</v>
      </c>
      <c r="D192" s="1">
        <v>45595.971504629626</v>
      </c>
      <c r="E192" t="s">
        <v>25</v>
      </c>
      <c r="F192">
        <v>6</v>
      </c>
      <c r="G192">
        <v>7</v>
      </c>
      <c r="H192">
        <v>6</v>
      </c>
      <c r="I192">
        <v>6</v>
      </c>
      <c r="J192">
        <v>5</v>
      </c>
      <c r="K192">
        <v>34</v>
      </c>
      <c r="L192">
        <v>2</v>
      </c>
      <c r="M192">
        <v>3</v>
      </c>
      <c r="N192">
        <v>5</v>
      </c>
      <c r="O192">
        <v>6</v>
      </c>
      <c r="P192">
        <v>23</v>
      </c>
    </row>
    <row r="193" spans="1:16" x14ac:dyDescent="0.2">
      <c r="A193">
        <v>37373</v>
      </c>
      <c r="B193">
        <v>1</v>
      </c>
      <c r="C193">
        <v>1976</v>
      </c>
      <c r="D193" s="1">
        <v>45595.971585648149</v>
      </c>
      <c r="E193" t="s">
        <v>25</v>
      </c>
      <c r="F193">
        <v>3</v>
      </c>
      <c r="G193">
        <v>3</v>
      </c>
      <c r="H193">
        <v>5</v>
      </c>
      <c r="I193">
        <v>3</v>
      </c>
      <c r="J193">
        <v>3</v>
      </c>
      <c r="K193">
        <v>19</v>
      </c>
      <c r="L193">
        <v>7</v>
      </c>
      <c r="M193">
        <v>12</v>
      </c>
      <c r="N193">
        <v>6</v>
      </c>
      <c r="O193">
        <v>6</v>
      </c>
      <c r="P193">
        <v>38</v>
      </c>
    </row>
    <row r="194" spans="1:16" x14ac:dyDescent="0.2">
      <c r="A194">
        <v>37370</v>
      </c>
      <c r="B194">
        <v>0</v>
      </c>
      <c r="C194">
        <v>1999</v>
      </c>
      <c r="D194" s="1">
        <v>45595.97761574074</v>
      </c>
      <c r="E194">
        <v>1</v>
      </c>
      <c r="F194">
        <v>5</v>
      </c>
      <c r="G194">
        <v>5</v>
      </c>
      <c r="H194">
        <v>6</v>
      </c>
      <c r="I194">
        <v>3</v>
      </c>
      <c r="J194">
        <v>4</v>
      </c>
      <c r="K194">
        <v>19</v>
      </c>
      <c r="L194">
        <v>3</v>
      </c>
      <c r="M194">
        <v>4</v>
      </c>
      <c r="N194">
        <v>4</v>
      </c>
      <c r="O194">
        <v>5</v>
      </c>
      <c r="P194">
        <v>64</v>
      </c>
    </row>
    <row r="195" spans="1:16" x14ac:dyDescent="0.2">
      <c r="A195">
        <v>37385</v>
      </c>
      <c r="B195">
        <v>0</v>
      </c>
      <c r="C195">
        <v>1982</v>
      </c>
      <c r="D195" s="1">
        <v>45595.98101851852</v>
      </c>
      <c r="E195">
        <v>4</v>
      </c>
      <c r="F195">
        <v>6</v>
      </c>
      <c r="G195">
        <v>6</v>
      </c>
      <c r="H195">
        <v>6</v>
      </c>
      <c r="I195">
        <v>6</v>
      </c>
      <c r="J195">
        <v>5</v>
      </c>
      <c r="K195">
        <v>10</v>
      </c>
      <c r="L195">
        <v>3</v>
      </c>
      <c r="M195">
        <v>2</v>
      </c>
      <c r="N195">
        <v>2</v>
      </c>
      <c r="O195">
        <v>3</v>
      </c>
      <c r="P195">
        <v>33</v>
      </c>
    </row>
    <row r="196" spans="1:16" x14ac:dyDescent="0.2">
      <c r="A196">
        <v>37414</v>
      </c>
      <c r="B196">
        <v>1</v>
      </c>
      <c r="C196">
        <v>1982</v>
      </c>
      <c r="D196" s="1">
        <v>45596.240381944444</v>
      </c>
      <c r="E196" t="s">
        <v>25</v>
      </c>
      <c r="F196">
        <v>3</v>
      </c>
      <c r="G196">
        <v>4</v>
      </c>
      <c r="H196">
        <v>3</v>
      </c>
      <c r="I196">
        <v>5</v>
      </c>
      <c r="J196">
        <v>2</v>
      </c>
      <c r="K196">
        <v>8</v>
      </c>
      <c r="L196">
        <v>8</v>
      </c>
      <c r="M196">
        <v>11</v>
      </c>
      <c r="N196">
        <v>16</v>
      </c>
      <c r="O196">
        <v>5</v>
      </c>
      <c r="P196">
        <v>52</v>
      </c>
    </row>
    <row r="197" spans="1:16" x14ac:dyDescent="0.2">
      <c r="A197">
        <v>37420</v>
      </c>
      <c r="B197">
        <v>1</v>
      </c>
      <c r="C197">
        <v>1988</v>
      </c>
      <c r="D197" s="1">
        <v>45596.263865740744</v>
      </c>
      <c r="E197" t="s">
        <v>38</v>
      </c>
      <c r="F197">
        <v>3</v>
      </c>
      <c r="G197">
        <v>7</v>
      </c>
      <c r="H197">
        <v>4</v>
      </c>
      <c r="I197">
        <v>4</v>
      </c>
      <c r="J197">
        <v>4</v>
      </c>
      <c r="K197">
        <v>12</v>
      </c>
      <c r="L197">
        <v>3</v>
      </c>
      <c r="M197">
        <v>3</v>
      </c>
      <c r="N197">
        <v>3</v>
      </c>
      <c r="O197">
        <v>7</v>
      </c>
      <c r="P197">
        <v>84</v>
      </c>
    </row>
    <row r="198" spans="1:16" x14ac:dyDescent="0.2">
      <c r="A198">
        <v>37419</v>
      </c>
      <c r="B198">
        <v>1</v>
      </c>
      <c r="C198">
        <v>1999</v>
      </c>
      <c r="D198" s="1">
        <v>45596.271527777775</v>
      </c>
      <c r="E198" t="s">
        <v>25</v>
      </c>
      <c r="F198">
        <v>6</v>
      </c>
      <c r="G198">
        <v>6</v>
      </c>
      <c r="H198">
        <v>7</v>
      </c>
      <c r="I198">
        <v>7</v>
      </c>
      <c r="J198">
        <v>6</v>
      </c>
      <c r="K198">
        <v>1773</v>
      </c>
      <c r="L198">
        <v>4</v>
      </c>
      <c r="M198">
        <v>3</v>
      </c>
      <c r="N198">
        <v>5</v>
      </c>
      <c r="O198">
        <v>9</v>
      </c>
      <c r="P198">
        <v>7</v>
      </c>
    </row>
    <row r="199" spans="1:16" x14ac:dyDescent="0.2">
      <c r="A199">
        <v>37427</v>
      </c>
      <c r="B199">
        <v>0</v>
      </c>
      <c r="C199">
        <v>1982</v>
      </c>
      <c r="D199" s="1">
        <v>45596.284062500003</v>
      </c>
      <c r="E199" t="s">
        <v>25</v>
      </c>
      <c r="F199">
        <v>6</v>
      </c>
      <c r="G199">
        <v>7</v>
      </c>
      <c r="H199">
        <v>7</v>
      </c>
      <c r="I199">
        <v>7</v>
      </c>
      <c r="J199">
        <v>5</v>
      </c>
      <c r="K199">
        <v>6</v>
      </c>
      <c r="L199">
        <v>3</v>
      </c>
      <c r="M199">
        <v>2</v>
      </c>
      <c r="N199">
        <v>3</v>
      </c>
      <c r="O199">
        <v>5</v>
      </c>
      <c r="P199">
        <v>11</v>
      </c>
    </row>
    <row r="200" spans="1:16" x14ac:dyDescent="0.2">
      <c r="A200">
        <v>37438</v>
      </c>
      <c r="B200">
        <v>0</v>
      </c>
      <c r="C200">
        <v>1994</v>
      </c>
      <c r="D200" s="1">
        <v>45596.315879629627</v>
      </c>
      <c r="E200">
        <v>2</v>
      </c>
      <c r="F200">
        <v>5</v>
      </c>
      <c r="G200">
        <v>5</v>
      </c>
      <c r="H200">
        <v>6</v>
      </c>
      <c r="I200">
        <v>5</v>
      </c>
      <c r="J200">
        <v>5</v>
      </c>
      <c r="K200">
        <v>24</v>
      </c>
      <c r="L200">
        <v>7</v>
      </c>
      <c r="M200">
        <v>9</v>
      </c>
      <c r="N200">
        <v>5</v>
      </c>
      <c r="O200">
        <v>10</v>
      </c>
      <c r="P200">
        <v>50</v>
      </c>
    </row>
    <row r="201" spans="1:16" x14ac:dyDescent="0.2">
      <c r="A201">
        <v>37432</v>
      </c>
      <c r="B201">
        <v>0</v>
      </c>
      <c r="C201">
        <v>1975</v>
      </c>
      <c r="D201" s="1">
        <v>45596.316296296296</v>
      </c>
      <c r="E201">
        <v>4</v>
      </c>
      <c r="F201">
        <v>4</v>
      </c>
      <c r="G201">
        <v>4</v>
      </c>
      <c r="H201">
        <v>5</v>
      </c>
      <c r="I201">
        <v>5</v>
      </c>
      <c r="J201">
        <v>5</v>
      </c>
      <c r="K201">
        <v>10</v>
      </c>
      <c r="L201">
        <v>4</v>
      </c>
      <c r="M201">
        <v>3</v>
      </c>
      <c r="N201">
        <v>3</v>
      </c>
      <c r="O201">
        <v>4</v>
      </c>
      <c r="P201">
        <v>52</v>
      </c>
    </row>
    <row r="202" spans="1:16" x14ac:dyDescent="0.2">
      <c r="A202">
        <v>37444</v>
      </c>
      <c r="B202">
        <v>0</v>
      </c>
      <c r="C202">
        <v>1984</v>
      </c>
      <c r="D202" s="1">
        <v>45596.326840277776</v>
      </c>
      <c r="E202">
        <v>2</v>
      </c>
      <c r="F202">
        <v>5</v>
      </c>
      <c r="G202">
        <v>7</v>
      </c>
      <c r="H202">
        <v>7</v>
      </c>
      <c r="I202">
        <v>6</v>
      </c>
      <c r="J202">
        <v>6</v>
      </c>
      <c r="K202">
        <v>22</v>
      </c>
      <c r="L202">
        <v>4</v>
      </c>
      <c r="M202">
        <v>4</v>
      </c>
      <c r="N202">
        <v>4</v>
      </c>
      <c r="O202">
        <v>5</v>
      </c>
      <c r="P202">
        <v>13</v>
      </c>
    </row>
    <row r="203" spans="1:16" x14ac:dyDescent="0.2">
      <c r="A203">
        <v>37467</v>
      </c>
      <c r="B203">
        <v>0</v>
      </c>
      <c r="C203">
        <v>1990</v>
      </c>
      <c r="D203" s="1">
        <v>45596.354930555557</v>
      </c>
      <c r="E203" t="s">
        <v>25</v>
      </c>
      <c r="F203">
        <v>6</v>
      </c>
      <c r="G203">
        <v>6</v>
      </c>
      <c r="H203">
        <v>6</v>
      </c>
      <c r="I203">
        <v>6</v>
      </c>
      <c r="J203">
        <v>6</v>
      </c>
      <c r="K203">
        <v>9</v>
      </c>
      <c r="L203">
        <v>3</v>
      </c>
      <c r="M203">
        <v>2</v>
      </c>
      <c r="N203">
        <v>2</v>
      </c>
      <c r="O203">
        <v>5</v>
      </c>
      <c r="P203">
        <v>19</v>
      </c>
    </row>
    <row r="204" spans="1:16" x14ac:dyDescent="0.2">
      <c r="A204">
        <v>37511</v>
      </c>
      <c r="B204">
        <v>0</v>
      </c>
      <c r="C204">
        <v>1980</v>
      </c>
      <c r="D204" s="1">
        <v>45596.416875000003</v>
      </c>
      <c r="E204">
        <v>3</v>
      </c>
      <c r="F204">
        <v>5</v>
      </c>
      <c r="G204">
        <v>5</v>
      </c>
      <c r="H204">
        <v>5</v>
      </c>
      <c r="I204">
        <v>5</v>
      </c>
      <c r="J204">
        <v>5</v>
      </c>
      <c r="K204">
        <v>9</v>
      </c>
      <c r="L204">
        <v>9</v>
      </c>
      <c r="M204">
        <v>2</v>
      </c>
      <c r="N204">
        <v>5</v>
      </c>
      <c r="O204">
        <v>6</v>
      </c>
      <c r="P204">
        <v>51</v>
      </c>
    </row>
    <row r="205" spans="1:16" x14ac:dyDescent="0.2">
      <c r="A205">
        <v>37528</v>
      </c>
      <c r="B205">
        <v>0</v>
      </c>
      <c r="C205">
        <v>2000</v>
      </c>
      <c r="D205" s="1">
        <v>45596.436284722222</v>
      </c>
      <c r="E205">
        <v>5</v>
      </c>
      <c r="F205">
        <v>4</v>
      </c>
      <c r="G205">
        <v>5</v>
      </c>
      <c r="H205">
        <v>5</v>
      </c>
      <c r="I205">
        <v>5</v>
      </c>
      <c r="J205">
        <v>3</v>
      </c>
      <c r="K205">
        <v>18</v>
      </c>
      <c r="L205">
        <v>5</v>
      </c>
      <c r="M205">
        <v>3</v>
      </c>
      <c r="N205">
        <v>3</v>
      </c>
      <c r="O205">
        <v>6</v>
      </c>
      <c r="P205">
        <v>48</v>
      </c>
    </row>
    <row r="206" spans="1:16" x14ac:dyDescent="0.2">
      <c r="A206">
        <v>37507</v>
      </c>
      <c r="B206">
        <v>0</v>
      </c>
      <c r="C206">
        <v>1972</v>
      </c>
      <c r="D206" s="1">
        <v>45596.452650462961</v>
      </c>
      <c r="E206" t="s">
        <v>25</v>
      </c>
      <c r="F206">
        <v>5</v>
      </c>
      <c r="G206">
        <v>6</v>
      </c>
      <c r="H206">
        <v>6</v>
      </c>
      <c r="I206">
        <v>6</v>
      </c>
      <c r="J206">
        <v>6</v>
      </c>
      <c r="K206">
        <v>36</v>
      </c>
      <c r="L206">
        <v>3</v>
      </c>
      <c r="M206">
        <v>2</v>
      </c>
      <c r="N206">
        <v>3</v>
      </c>
      <c r="O206">
        <v>3</v>
      </c>
      <c r="P206">
        <v>34</v>
      </c>
    </row>
    <row r="207" spans="1:16" x14ac:dyDescent="0.2">
      <c r="A207">
        <v>37506</v>
      </c>
      <c r="B207">
        <v>0</v>
      </c>
      <c r="C207">
        <v>2000</v>
      </c>
      <c r="D207" s="1">
        <v>45596.457106481481</v>
      </c>
      <c r="E207" t="s">
        <v>125</v>
      </c>
      <c r="F207">
        <v>2</v>
      </c>
      <c r="G207">
        <v>6</v>
      </c>
      <c r="H207">
        <v>5</v>
      </c>
      <c r="I207">
        <v>3</v>
      </c>
      <c r="J207">
        <v>7</v>
      </c>
      <c r="K207">
        <v>7</v>
      </c>
      <c r="L207">
        <v>3</v>
      </c>
      <c r="M207">
        <v>4</v>
      </c>
      <c r="N207">
        <v>3</v>
      </c>
      <c r="O207">
        <v>7</v>
      </c>
      <c r="P207">
        <v>95</v>
      </c>
    </row>
    <row r="208" spans="1:16" x14ac:dyDescent="0.2">
      <c r="A208">
        <v>37552</v>
      </c>
      <c r="B208">
        <v>1</v>
      </c>
      <c r="C208">
        <v>1993</v>
      </c>
      <c r="D208" s="1">
        <v>45596.464513888888</v>
      </c>
      <c r="E208">
        <v>8</v>
      </c>
      <c r="F208">
        <v>6</v>
      </c>
      <c r="G208">
        <v>7</v>
      </c>
      <c r="H208">
        <v>5</v>
      </c>
      <c r="I208">
        <v>6</v>
      </c>
      <c r="J208">
        <v>5</v>
      </c>
      <c r="K208">
        <v>3</v>
      </c>
      <c r="L208">
        <v>3</v>
      </c>
      <c r="M208">
        <v>2</v>
      </c>
      <c r="N208">
        <v>2</v>
      </c>
      <c r="O208">
        <v>3</v>
      </c>
      <c r="P208">
        <v>46</v>
      </c>
    </row>
    <row r="209" spans="1:16" x14ac:dyDescent="0.2">
      <c r="A209">
        <v>37554</v>
      </c>
      <c r="B209">
        <v>0</v>
      </c>
      <c r="C209">
        <v>1986</v>
      </c>
      <c r="D209" s="1">
        <v>45596.465694444443</v>
      </c>
      <c r="E209">
        <v>20</v>
      </c>
      <c r="F209">
        <v>5</v>
      </c>
      <c r="G209">
        <v>6</v>
      </c>
      <c r="H209">
        <v>5</v>
      </c>
      <c r="I209">
        <v>5</v>
      </c>
      <c r="J209">
        <v>5</v>
      </c>
      <c r="K209">
        <v>9</v>
      </c>
      <c r="L209">
        <v>3</v>
      </c>
      <c r="M209">
        <v>4</v>
      </c>
      <c r="N209">
        <v>8</v>
      </c>
      <c r="O209">
        <v>7</v>
      </c>
      <c r="P209">
        <v>53</v>
      </c>
    </row>
    <row r="210" spans="1:16" x14ac:dyDescent="0.2">
      <c r="A210">
        <v>37599</v>
      </c>
      <c r="B210">
        <v>0</v>
      </c>
      <c r="C210">
        <v>1990</v>
      </c>
      <c r="D210" s="1">
        <v>45596.486446759256</v>
      </c>
      <c r="E210">
        <v>3</v>
      </c>
      <c r="F210">
        <v>1</v>
      </c>
      <c r="G210">
        <v>5</v>
      </c>
      <c r="H210">
        <v>3</v>
      </c>
      <c r="I210">
        <v>6</v>
      </c>
      <c r="J210">
        <v>3</v>
      </c>
      <c r="K210">
        <v>49</v>
      </c>
      <c r="L210">
        <v>8</v>
      </c>
      <c r="M210">
        <v>3</v>
      </c>
      <c r="N210">
        <v>2</v>
      </c>
      <c r="O210">
        <v>4</v>
      </c>
      <c r="P210">
        <v>83</v>
      </c>
    </row>
    <row r="211" spans="1:16" x14ac:dyDescent="0.2">
      <c r="A211">
        <v>37594</v>
      </c>
      <c r="B211">
        <v>0</v>
      </c>
      <c r="C211">
        <v>1992</v>
      </c>
      <c r="D211" s="1">
        <v>45596.488969907405</v>
      </c>
      <c r="E211">
        <v>3</v>
      </c>
      <c r="F211">
        <v>5</v>
      </c>
      <c r="G211">
        <v>6</v>
      </c>
      <c r="H211">
        <v>7</v>
      </c>
      <c r="I211">
        <v>6</v>
      </c>
      <c r="J211">
        <v>2</v>
      </c>
      <c r="K211">
        <v>9</v>
      </c>
      <c r="L211">
        <v>3</v>
      </c>
      <c r="M211">
        <v>4</v>
      </c>
      <c r="N211">
        <v>3</v>
      </c>
      <c r="O211">
        <v>7</v>
      </c>
      <c r="P211">
        <v>90</v>
      </c>
    </row>
    <row r="212" spans="1:16" x14ac:dyDescent="0.2">
      <c r="A212">
        <v>37610</v>
      </c>
      <c r="B212">
        <v>0</v>
      </c>
      <c r="C212">
        <v>1990</v>
      </c>
      <c r="D212" s="1">
        <v>45596.489270833335</v>
      </c>
      <c r="E212">
        <v>5</v>
      </c>
      <c r="F212">
        <v>6</v>
      </c>
      <c r="G212">
        <v>6</v>
      </c>
      <c r="H212">
        <v>6</v>
      </c>
      <c r="I212">
        <v>5</v>
      </c>
      <c r="J212">
        <v>7</v>
      </c>
      <c r="K212">
        <v>8</v>
      </c>
      <c r="L212">
        <v>3</v>
      </c>
      <c r="M212">
        <v>1</v>
      </c>
      <c r="N212">
        <v>4</v>
      </c>
      <c r="O212">
        <v>6</v>
      </c>
      <c r="P212">
        <v>38</v>
      </c>
    </row>
    <row r="213" spans="1:16" x14ac:dyDescent="0.2">
      <c r="A213">
        <v>37609</v>
      </c>
      <c r="B213">
        <v>1</v>
      </c>
      <c r="C213">
        <v>1982</v>
      </c>
      <c r="D213" s="1">
        <v>45596.489675925928</v>
      </c>
      <c r="E213">
        <v>1</v>
      </c>
      <c r="F213">
        <v>3</v>
      </c>
      <c r="G213">
        <v>2</v>
      </c>
      <c r="H213">
        <v>3</v>
      </c>
      <c r="I213">
        <v>3</v>
      </c>
      <c r="J213">
        <v>2</v>
      </c>
      <c r="K213">
        <v>13</v>
      </c>
      <c r="L213">
        <v>5</v>
      </c>
      <c r="M213">
        <v>10</v>
      </c>
      <c r="N213">
        <v>7</v>
      </c>
      <c r="O213">
        <v>49</v>
      </c>
      <c r="P213">
        <v>20</v>
      </c>
    </row>
    <row r="214" spans="1:16" x14ac:dyDescent="0.2">
      <c r="A214">
        <v>37645</v>
      </c>
      <c r="B214">
        <v>0</v>
      </c>
      <c r="C214">
        <v>1994</v>
      </c>
      <c r="D214" s="1">
        <v>45596.494537037041</v>
      </c>
      <c r="E214">
        <v>2</v>
      </c>
      <c r="F214">
        <v>6</v>
      </c>
      <c r="G214">
        <v>6</v>
      </c>
      <c r="H214">
        <v>6</v>
      </c>
      <c r="I214">
        <v>5</v>
      </c>
      <c r="J214">
        <v>5</v>
      </c>
      <c r="K214">
        <v>7</v>
      </c>
      <c r="L214">
        <v>3</v>
      </c>
      <c r="M214">
        <v>2</v>
      </c>
      <c r="N214">
        <v>4</v>
      </c>
      <c r="O214">
        <v>3</v>
      </c>
      <c r="P214">
        <v>46</v>
      </c>
    </row>
    <row r="215" spans="1:16" x14ac:dyDescent="0.2">
      <c r="A215">
        <v>37690</v>
      </c>
      <c r="B215">
        <v>0</v>
      </c>
      <c r="C215">
        <v>2000</v>
      </c>
      <c r="D215" s="1">
        <v>45596.503819444442</v>
      </c>
      <c r="E215">
        <v>10</v>
      </c>
      <c r="F215">
        <v>7</v>
      </c>
      <c r="G215">
        <v>7</v>
      </c>
      <c r="H215">
        <v>7</v>
      </c>
      <c r="I215">
        <v>6</v>
      </c>
      <c r="J215">
        <v>7</v>
      </c>
      <c r="K215">
        <v>10</v>
      </c>
      <c r="L215">
        <v>3</v>
      </c>
      <c r="M215">
        <v>2</v>
      </c>
      <c r="N215">
        <v>5</v>
      </c>
      <c r="O215">
        <v>4</v>
      </c>
      <c r="P215">
        <v>5</v>
      </c>
    </row>
    <row r="216" spans="1:16" x14ac:dyDescent="0.2">
      <c r="A216">
        <v>37723</v>
      </c>
      <c r="B216">
        <v>0</v>
      </c>
      <c r="C216">
        <v>1993</v>
      </c>
      <c r="D216" s="1">
        <v>45596.504247685189</v>
      </c>
      <c r="E216" t="s">
        <v>25</v>
      </c>
      <c r="F216">
        <v>5</v>
      </c>
      <c r="G216">
        <v>6</v>
      </c>
      <c r="H216">
        <v>6</v>
      </c>
      <c r="I216">
        <v>5</v>
      </c>
      <c r="J216">
        <v>5</v>
      </c>
      <c r="K216">
        <v>8</v>
      </c>
      <c r="L216">
        <v>3</v>
      </c>
      <c r="M216">
        <v>2</v>
      </c>
      <c r="N216">
        <v>3</v>
      </c>
      <c r="O216">
        <v>5</v>
      </c>
      <c r="P216">
        <v>46</v>
      </c>
    </row>
    <row r="217" spans="1:16" x14ac:dyDescent="0.2">
      <c r="A217">
        <v>37704</v>
      </c>
      <c r="B217">
        <v>1</v>
      </c>
      <c r="C217">
        <v>2002</v>
      </c>
      <c r="D217" s="1">
        <v>45596.504675925928</v>
      </c>
      <c r="E217">
        <v>2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7</v>
      </c>
      <c r="L217">
        <v>2</v>
      </c>
      <c r="M217">
        <v>1</v>
      </c>
      <c r="N217">
        <v>2</v>
      </c>
      <c r="O217">
        <v>2</v>
      </c>
      <c r="P217">
        <v>5</v>
      </c>
    </row>
    <row r="218" spans="1:16" x14ac:dyDescent="0.2">
      <c r="A218">
        <v>37575</v>
      </c>
      <c r="B218">
        <v>0</v>
      </c>
      <c r="C218">
        <v>1975</v>
      </c>
      <c r="D218" s="1">
        <v>45596.505023148151</v>
      </c>
      <c r="E218" t="s">
        <v>25</v>
      </c>
      <c r="F218">
        <v>3</v>
      </c>
      <c r="G218">
        <v>5</v>
      </c>
      <c r="H218">
        <v>5</v>
      </c>
      <c r="I218">
        <v>4</v>
      </c>
      <c r="J218">
        <v>3</v>
      </c>
      <c r="K218">
        <v>15</v>
      </c>
      <c r="L218">
        <v>3</v>
      </c>
      <c r="M218">
        <v>2</v>
      </c>
      <c r="N218">
        <v>3</v>
      </c>
      <c r="O218">
        <v>3</v>
      </c>
      <c r="P218">
        <v>44</v>
      </c>
    </row>
    <row r="219" spans="1:16" x14ac:dyDescent="0.2">
      <c r="A219">
        <v>37717</v>
      </c>
      <c r="B219">
        <v>0</v>
      </c>
      <c r="C219">
        <v>1998</v>
      </c>
      <c r="D219" s="1">
        <v>45596.507013888891</v>
      </c>
      <c r="E219">
        <v>2</v>
      </c>
      <c r="F219">
        <v>3</v>
      </c>
      <c r="G219">
        <v>5</v>
      </c>
      <c r="H219">
        <v>3</v>
      </c>
      <c r="I219">
        <v>3</v>
      </c>
      <c r="J219">
        <v>3</v>
      </c>
      <c r="K219">
        <v>9</v>
      </c>
      <c r="L219">
        <v>4</v>
      </c>
      <c r="M219">
        <v>3</v>
      </c>
      <c r="N219">
        <v>4</v>
      </c>
      <c r="O219">
        <v>4</v>
      </c>
      <c r="P219">
        <v>39</v>
      </c>
    </row>
    <row r="220" spans="1:16" x14ac:dyDescent="0.2">
      <c r="A220">
        <v>37693</v>
      </c>
      <c r="B220">
        <v>0</v>
      </c>
      <c r="C220">
        <v>1999</v>
      </c>
      <c r="D220" s="1">
        <v>45596.507372685184</v>
      </c>
      <c r="E220" t="s">
        <v>25</v>
      </c>
      <c r="F220">
        <v>1</v>
      </c>
      <c r="G220">
        <v>3</v>
      </c>
      <c r="H220">
        <v>1</v>
      </c>
      <c r="I220">
        <v>1</v>
      </c>
      <c r="J220">
        <v>1</v>
      </c>
      <c r="K220">
        <v>5</v>
      </c>
      <c r="L220">
        <v>4</v>
      </c>
      <c r="M220">
        <v>2</v>
      </c>
      <c r="N220">
        <v>2</v>
      </c>
      <c r="O220">
        <v>3</v>
      </c>
      <c r="P220">
        <v>5</v>
      </c>
    </row>
    <row r="221" spans="1:16" x14ac:dyDescent="0.2">
      <c r="A221">
        <v>37697</v>
      </c>
      <c r="B221">
        <v>0</v>
      </c>
      <c r="C221">
        <v>2006</v>
      </c>
      <c r="D221" s="1">
        <v>45596.509097222224</v>
      </c>
      <c r="E221">
        <v>5</v>
      </c>
      <c r="F221">
        <v>4</v>
      </c>
      <c r="G221">
        <v>7</v>
      </c>
      <c r="H221">
        <v>3</v>
      </c>
      <c r="I221">
        <v>3</v>
      </c>
      <c r="J221">
        <v>1</v>
      </c>
      <c r="K221">
        <v>7</v>
      </c>
      <c r="L221">
        <v>3</v>
      </c>
      <c r="M221">
        <v>3</v>
      </c>
      <c r="N221">
        <v>4</v>
      </c>
      <c r="O221">
        <v>6</v>
      </c>
      <c r="P221">
        <v>95</v>
      </c>
    </row>
    <row r="222" spans="1:16" x14ac:dyDescent="0.2">
      <c r="A222">
        <v>37688</v>
      </c>
      <c r="B222">
        <v>0</v>
      </c>
      <c r="C222">
        <v>1977</v>
      </c>
      <c r="D222" s="1">
        <v>45596.509768518517</v>
      </c>
      <c r="E222">
        <v>10</v>
      </c>
      <c r="F222">
        <v>6</v>
      </c>
      <c r="G222">
        <v>6</v>
      </c>
      <c r="H222">
        <v>6</v>
      </c>
      <c r="I222">
        <v>6</v>
      </c>
      <c r="J222">
        <v>3</v>
      </c>
      <c r="K222">
        <v>11</v>
      </c>
      <c r="L222">
        <v>4</v>
      </c>
      <c r="M222">
        <v>4</v>
      </c>
      <c r="N222">
        <v>3</v>
      </c>
      <c r="O222">
        <v>20</v>
      </c>
      <c r="P222">
        <v>55</v>
      </c>
    </row>
    <row r="223" spans="1:16" x14ac:dyDescent="0.2">
      <c r="A223">
        <v>37756</v>
      </c>
      <c r="B223">
        <v>1</v>
      </c>
      <c r="C223">
        <v>2002</v>
      </c>
      <c r="D223" s="1">
        <v>45596.51085648148</v>
      </c>
      <c r="E223">
        <v>5</v>
      </c>
      <c r="F223">
        <v>5</v>
      </c>
      <c r="G223">
        <v>5</v>
      </c>
      <c r="H223">
        <v>6</v>
      </c>
      <c r="I223">
        <v>7</v>
      </c>
      <c r="J223">
        <v>7</v>
      </c>
      <c r="K223">
        <v>5</v>
      </c>
      <c r="L223">
        <v>3</v>
      </c>
      <c r="M223">
        <v>3</v>
      </c>
      <c r="N223">
        <v>4</v>
      </c>
      <c r="O223">
        <v>4</v>
      </c>
      <c r="P223">
        <v>48</v>
      </c>
    </row>
    <row r="224" spans="1:16" x14ac:dyDescent="0.2">
      <c r="A224">
        <v>37769</v>
      </c>
      <c r="B224">
        <v>0</v>
      </c>
      <c r="C224">
        <v>2000</v>
      </c>
      <c r="D224" s="1">
        <v>45596.512743055559</v>
      </c>
      <c r="E224">
        <v>6</v>
      </c>
      <c r="F224">
        <v>5</v>
      </c>
      <c r="G224">
        <v>7</v>
      </c>
      <c r="H224">
        <v>5</v>
      </c>
      <c r="I224">
        <v>5</v>
      </c>
      <c r="J224">
        <v>5</v>
      </c>
      <c r="K224">
        <v>11</v>
      </c>
      <c r="L224">
        <v>3</v>
      </c>
      <c r="M224">
        <v>4</v>
      </c>
      <c r="N224">
        <v>5</v>
      </c>
      <c r="O224">
        <v>4</v>
      </c>
      <c r="P224">
        <v>62</v>
      </c>
    </row>
    <row r="225" spans="1:16" x14ac:dyDescent="0.2">
      <c r="A225">
        <v>37806</v>
      </c>
      <c r="B225">
        <v>0</v>
      </c>
      <c r="C225">
        <v>1992</v>
      </c>
      <c r="D225" s="1">
        <v>45596.519236111111</v>
      </c>
      <c r="E225">
        <v>3</v>
      </c>
      <c r="F225">
        <v>5</v>
      </c>
      <c r="G225">
        <v>5</v>
      </c>
      <c r="H225">
        <v>6</v>
      </c>
      <c r="I225">
        <v>5</v>
      </c>
      <c r="J225">
        <v>4</v>
      </c>
      <c r="K225">
        <v>12</v>
      </c>
      <c r="L225">
        <v>4</v>
      </c>
      <c r="M225">
        <v>7</v>
      </c>
      <c r="N225">
        <v>7</v>
      </c>
      <c r="O225">
        <v>8</v>
      </c>
      <c r="P225">
        <v>53</v>
      </c>
    </row>
    <row r="226" spans="1:16" x14ac:dyDescent="0.2">
      <c r="A226">
        <v>37810</v>
      </c>
      <c r="B226">
        <v>0</v>
      </c>
      <c r="C226">
        <v>2004</v>
      </c>
      <c r="D226" s="1">
        <v>45596.519849537035</v>
      </c>
      <c r="E226">
        <v>3</v>
      </c>
      <c r="F226">
        <v>2</v>
      </c>
      <c r="G226">
        <v>3</v>
      </c>
      <c r="H226">
        <v>2</v>
      </c>
      <c r="I226">
        <v>3</v>
      </c>
      <c r="J226">
        <v>3</v>
      </c>
      <c r="K226">
        <v>7</v>
      </c>
      <c r="L226">
        <v>2</v>
      </c>
      <c r="M226">
        <v>3</v>
      </c>
      <c r="N226">
        <v>3</v>
      </c>
      <c r="O226">
        <v>3</v>
      </c>
      <c r="P226">
        <v>26</v>
      </c>
    </row>
    <row r="227" spans="1:16" x14ac:dyDescent="0.2">
      <c r="A227">
        <v>37242</v>
      </c>
      <c r="B227">
        <v>0</v>
      </c>
      <c r="C227">
        <v>1999</v>
      </c>
      <c r="D227" s="1">
        <v>45596.527037037034</v>
      </c>
      <c r="E227">
        <v>3</v>
      </c>
      <c r="F227">
        <v>5</v>
      </c>
      <c r="G227">
        <v>5</v>
      </c>
      <c r="H227">
        <v>6</v>
      </c>
      <c r="I227">
        <v>5</v>
      </c>
      <c r="J227">
        <v>6</v>
      </c>
      <c r="K227">
        <v>12</v>
      </c>
      <c r="L227">
        <v>5</v>
      </c>
      <c r="M227">
        <v>11</v>
      </c>
      <c r="N227">
        <v>4</v>
      </c>
      <c r="O227">
        <v>4</v>
      </c>
      <c r="P227">
        <v>55</v>
      </c>
    </row>
    <row r="228" spans="1:16" x14ac:dyDescent="0.2">
      <c r="A228">
        <v>37818</v>
      </c>
      <c r="B228">
        <v>0</v>
      </c>
      <c r="C228">
        <v>1997</v>
      </c>
      <c r="D228" s="1">
        <v>45596.527326388888</v>
      </c>
      <c r="E228">
        <v>3</v>
      </c>
      <c r="F228">
        <v>7</v>
      </c>
      <c r="G228">
        <v>6</v>
      </c>
      <c r="H228">
        <v>7</v>
      </c>
      <c r="I228">
        <v>7</v>
      </c>
      <c r="J228">
        <v>3</v>
      </c>
      <c r="K228">
        <v>6</v>
      </c>
      <c r="L228">
        <v>4</v>
      </c>
      <c r="M228">
        <v>2</v>
      </c>
      <c r="N228">
        <v>5</v>
      </c>
      <c r="O228">
        <v>6</v>
      </c>
      <c r="P228">
        <v>55</v>
      </c>
    </row>
    <row r="229" spans="1:16" x14ac:dyDescent="0.2">
      <c r="A229">
        <v>37861</v>
      </c>
      <c r="B229">
        <v>0</v>
      </c>
      <c r="C229">
        <v>1981</v>
      </c>
      <c r="D229" s="1">
        <v>45596.527743055558</v>
      </c>
      <c r="E229">
        <v>1</v>
      </c>
      <c r="F229">
        <v>3</v>
      </c>
      <c r="G229">
        <v>3</v>
      </c>
      <c r="H229">
        <v>3</v>
      </c>
      <c r="I229">
        <v>1</v>
      </c>
      <c r="J229">
        <v>2</v>
      </c>
      <c r="K229">
        <v>14</v>
      </c>
      <c r="L229">
        <v>5</v>
      </c>
      <c r="M229">
        <v>3</v>
      </c>
      <c r="N229">
        <v>4</v>
      </c>
      <c r="O229">
        <v>7</v>
      </c>
      <c r="P229">
        <v>15</v>
      </c>
    </row>
    <row r="230" spans="1:16" x14ac:dyDescent="0.2">
      <c r="A230">
        <v>37865</v>
      </c>
      <c r="B230">
        <v>1</v>
      </c>
      <c r="C230">
        <v>1987</v>
      </c>
      <c r="D230" s="1">
        <v>45596.527928240743</v>
      </c>
      <c r="E230" t="s">
        <v>25</v>
      </c>
      <c r="F230">
        <v>6</v>
      </c>
      <c r="G230">
        <v>6</v>
      </c>
      <c r="H230">
        <v>5</v>
      </c>
      <c r="I230">
        <v>6</v>
      </c>
      <c r="J230">
        <v>3</v>
      </c>
      <c r="K230">
        <v>5</v>
      </c>
      <c r="L230">
        <v>2</v>
      </c>
      <c r="M230">
        <v>3</v>
      </c>
      <c r="N230">
        <v>4</v>
      </c>
      <c r="O230">
        <v>6</v>
      </c>
      <c r="P230">
        <v>67</v>
      </c>
    </row>
    <row r="231" spans="1:16" x14ac:dyDescent="0.2">
      <c r="A231">
        <v>37891</v>
      </c>
      <c r="B231">
        <v>0</v>
      </c>
      <c r="C231">
        <v>1994</v>
      </c>
      <c r="D231" s="1">
        <v>45596.53497685185</v>
      </c>
      <c r="E231">
        <v>5</v>
      </c>
      <c r="F231">
        <v>7</v>
      </c>
      <c r="G231">
        <v>7</v>
      </c>
      <c r="H231">
        <v>6</v>
      </c>
      <c r="I231">
        <v>7</v>
      </c>
      <c r="J231">
        <v>3</v>
      </c>
      <c r="K231">
        <v>6</v>
      </c>
      <c r="L231">
        <v>3</v>
      </c>
      <c r="M231">
        <v>2</v>
      </c>
      <c r="N231">
        <v>2</v>
      </c>
      <c r="O231">
        <v>7</v>
      </c>
      <c r="P231">
        <v>51</v>
      </c>
    </row>
    <row r="232" spans="1:16" x14ac:dyDescent="0.2">
      <c r="A232">
        <v>37932</v>
      </c>
      <c r="B232">
        <v>0</v>
      </c>
      <c r="C232">
        <v>1981</v>
      </c>
      <c r="D232" s="1">
        <v>45596.539710648147</v>
      </c>
      <c r="E232">
        <v>0</v>
      </c>
      <c r="F232">
        <v>1</v>
      </c>
      <c r="G232">
        <v>1</v>
      </c>
      <c r="H232">
        <v>1</v>
      </c>
      <c r="I232">
        <v>1</v>
      </c>
      <c r="J232">
        <v>1</v>
      </c>
      <c r="K232">
        <v>5</v>
      </c>
      <c r="L232">
        <v>3</v>
      </c>
      <c r="M232">
        <v>3</v>
      </c>
      <c r="N232">
        <v>3</v>
      </c>
      <c r="O232">
        <v>3</v>
      </c>
      <c r="P232">
        <v>5</v>
      </c>
    </row>
    <row r="233" spans="1:16" x14ac:dyDescent="0.2">
      <c r="A233">
        <v>37786</v>
      </c>
      <c r="B233">
        <v>0</v>
      </c>
      <c r="C233">
        <v>1975</v>
      </c>
      <c r="D233" s="1">
        <v>45596.546064814815</v>
      </c>
      <c r="E233">
        <v>3</v>
      </c>
      <c r="F233">
        <v>5</v>
      </c>
      <c r="G233">
        <v>5</v>
      </c>
      <c r="H233">
        <v>4</v>
      </c>
      <c r="I233">
        <v>5</v>
      </c>
      <c r="J233">
        <v>4</v>
      </c>
      <c r="K233">
        <v>18</v>
      </c>
      <c r="L233">
        <v>4</v>
      </c>
      <c r="M233">
        <v>5</v>
      </c>
      <c r="N233">
        <v>7</v>
      </c>
      <c r="O233">
        <v>12</v>
      </c>
      <c r="P233">
        <v>50</v>
      </c>
    </row>
    <row r="234" spans="1:16" x14ac:dyDescent="0.2">
      <c r="A234">
        <v>37977</v>
      </c>
      <c r="B234">
        <v>0</v>
      </c>
      <c r="C234">
        <v>1975</v>
      </c>
      <c r="D234" s="1">
        <v>45596.549513888887</v>
      </c>
      <c r="E234">
        <v>5</v>
      </c>
      <c r="F234">
        <v>5</v>
      </c>
      <c r="G234">
        <v>4</v>
      </c>
      <c r="H234">
        <v>5</v>
      </c>
      <c r="I234">
        <v>6</v>
      </c>
      <c r="J234">
        <v>2</v>
      </c>
      <c r="K234">
        <v>13</v>
      </c>
      <c r="L234">
        <v>10</v>
      </c>
      <c r="M234">
        <v>3</v>
      </c>
      <c r="N234">
        <v>7</v>
      </c>
      <c r="O234">
        <v>9</v>
      </c>
      <c r="P234">
        <v>73</v>
      </c>
    </row>
    <row r="235" spans="1:16" x14ac:dyDescent="0.2">
      <c r="A235">
        <v>37899</v>
      </c>
      <c r="B235">
        <v>0</v>
      </c>
      <c r="C235">
        <v>1987</v>
      </c>
      <c r="D235" s="1">
        <v>45596.551504629628</v>
      </c>
      <c r="E235">
        <v>0</v>
      </c>
      <c r="F235">
        <v>5</v>
      </c>
      <c r="G235">
        <v>5</v>
      </c>
      <c r="H235">
        <v>5</v>
      </c>
      <c r="I235">
        <v>5</v>
      </c>
      <c r="J235">
        <v>5</v>
      </c>
      <c r="K235">
        <v>4</v>
      </c>
      <c r="L235">
        <v>2</v>
      </c>
      <c r="M235">
        <v>1</v>
      </c>
      <c r="N235">
        <v>2</v>
      </c>
      <c r="O235">
        <v>2</v>
      </c>
      <c r="P235">
        <v>51</v>
      </c>
    </row>
    <row r="236" spans="1:16" x14ac:dyDescent="0.2">
      <c r="A236">
        <v>37988</v>
      </c>
      <c r="B236">
        <v>0</v>
      </c>
      <c r="C236">
        <v>1985</v>
      </c>
      <c r="D236" s="1">
        <v>45596.5544212963</v>
      </c>
      <c r="E236" t="s">
        <v>25</v>
      </c>
      <c r="F236">
        <v>3</v>
      </c>
      <c r="G236">
        <v>3</v>
      </c>
      <c r="H236">
        <v>3</v>
      </c>
      <c r="I236">
        <v>3</v>
      </c>
      <c r="J236">
        <v>3</v>
      </c>
      <c r="K236">
        <v>4</v>
      </c>
      <c r="L236">
        <v>2</v>
      </c>
      <c r="M236">
        <v>13</v>
      </c>
      <c r="N236">
        <v>2</v>
      </c>
      <c r="O236">
        <v>5</v>
      </c>
      <c r="P236">
        <v>30</v>
      </c>
    </row>
    <row r="237" spans="1:16" x14ac:dyDescent="0.2">
      <c r="A237">
        <v>37986</v>
      </c>
      <c r="B237">
        <v>0</v>
      </c>
      <c r="C237">
        <v>1992</v>
      </c>
      <c r="D237" s="1">
        <v>45596.55804398148</v>
      </c>
      <c r="E237">
        <v>3</v>
      </c>
      <c r="F237">
        <v>3</v>
      </c>
      <c r="G237">
        <v>5</v>
      </c>
      <c r="H237">
        <v>4</v>
      </c>
      <c r="I237">
        <v>5</v>
      </c>
      <c r="J237">
        <v>5</v>
      </c>
      <c r="K237">
        <v>11</v>
      </c>
      <c r="L237">
        <v>10</v>
      </c>
      <c r="M237">
        <v>4</v>
      </c>
      <c r="N237">
        <v>4</v>
      </c>
      <c r="O237">
        <v>4</v>
      </c>
      <c r="P237">
        <v>55</v>
      </c>
    </row>
    <row r="238" spans="1:16" x14ac:dyDescent="0.2">
      <c r="A238">
        <v>37829</v>
      </c>
      <c r="B238">
        <v>0</v>
      </c>
      <c r="C238">
        <v>1995</v>
      </c>
      <c r="D238" s="1">
        <v>45596.560277777775</v>
      </c>
      <c r="E238">
        <v>3</v>
      </c>
      <c r="F238">
        <v>4</v>
      </c>
      <c r="G238">
        <v>5</v>
      </c>
      <c r="H238">
        <v>5</v>
      </c>
      <c r="I238">
        <v>2</v>
      </c>
      <c r="J238">
        <v>2</v>
      </c>
      <c r="K238">
        <v>5</v>
      </c>
      <c r="L238">
        <v>3</v>
      </c>
      <c r="M238">
        <v>1</v>
      </c>
      <c r="N238">
        <v>3</v>
      </c>
      <c r="O238">
        <v>2</v>
      </c>
      <c r="P238">
        <v>51</v>
      </c>
    </row>
    <row r="239" spans="1:16" x14ac:dyDescent="0.2">
      <c r="A239">
        <v>37972</v>
      </c>
      <c r="B239">
        <v>0</v>
      </c>
      <c r="C239">
        <v>2005</v>
      </c>
      <c r="D239" s="1">
        <v>45596.57440972222</v>
      </c>
      <c r="E239">
        <v>3</v>
      </c>
      <c r="F239">
        <v>5</v>
      </c>
      <c r="G239">
        <v>6</v>
      </c>
      <c r="H239">
        <v>6</v>
      </c>
      <c r="I239">
        <v>5</v>
      </c>
      <c r="J239">
        <v>6</v>
      </c>
      <c r="K239">
        <v>17</v>
      </c>
      <c r="L239">
        <v>3</v>
      </c>
      <c r="M239">
        <v>2</v>
      </c>
      <c r="N239">
        <v>6</v>
      </c>
      <c r="O239">
        <v>4</v>
      </c>
      <c r="P239">
        <v>46</v>
      </c>
    </row>
    <row r="240" spans="1:16" x14ac:dyDescent="0.2">
      <c r="A240">
        <v>38082</v>
      </c>
      <c r="B240">
        <v>0</v>
      </c>
      <c r="C240">
        <v>1981</v>
      </c>
      <c r="D240" s="1">
        <v>45596.574895833335</v>
      </c>
      <c r="E240" t="s">
        <v>25</v>
      </c>
      <c r="F240">
        <v>4</v>
      </c>
      <c r="G240">
        <v>5</v>
      </c>
      <c r="H240">
        <v>3</v>
      </c>
      <c r="I240">
        <v>3</v>
      </c>
      <c r="J240">
        <v>2</v>
      </c>
      <c r="K240">
        <v>10</v>
      </c>
      <c r="L240">
        <v>5</v>
      </c>
      <c r="M240">
        <v>3</v>
      </c>
      <c r="N240">
        <v>2</v>
      </c>
      <c r="O240">
        <v>7</v>
      </c>
      <c r="P240">
        <v>42</v>
      </c>
    </row>
    <row r="241" spans="1:16" x14ac:dyDescent="0.2">
      <c r="A241">
        <v>38081</v>
      </c>
      <c r="B241">
        <v>1</v>
      </c>
      <c r="C241">
        <v>1994</v>
      </c>
      <c r="D241" s="1">
        <v>45596.579328703701</v>
      </c>
      <c r="E241">
        <v>2</v>
      </c>
      <c r="F241">
        <v>5</v>
      </c>
      <c r="G241">
        <v>6</v>
      </c>
      <c r="H241">
        <v>6</v>
      </c>
      <c r="I241">
        <v>7</v>
      </c>
      <c r="J241">
        <v>7</v>
      </c>
      <c r="K241">
        <v>5</v>
      </c>
      <c r="L241">
        <v>2</v>
      </c>
      <c r="M241">
        <v>3</v>
      </c>
      <c r="N241">
        <v>4</v>
      </c>
      <c r="O241">
        <v>3</v>
      </c>
      <c r="P241">
        <v>34</v>
      </c>
    </row>
    <row r="242" spans="1:16" x14ac:dyDescent="0.2">
      <c r="A242">
        <v>38142</v>
      </c>
      <c r="B242">
        <v>0</v>
      </c>
      <c r="C242">
        <v>1981</v>
      </c>
      <c r="D242" s="1">
        <v>45596.584305555552</v>
      </c>
      <c r="E242">
        <v>1</v>
      </c>
      <c r="F242">
        <v>5</v>
      </c>
      <c r="G242">
        <v>7</v>
      </c>
      <c r="H242">
        <v>5</v>
      </c>
      <c r="I242">
        <v>5</v>
      </c>
      <c r="J242">
        <v>3</v>
      </c>
      <c r="K242">
        <v>14</v>
      </c>
      <c r="L242">
        <v>5</v>
      </c>
      <c r="M242">
        <v>14</v>
      </c>
      <c r="N242">
        <v>5</v>
      </c>
      <c r="O242">
        <v>8</v>
      </c>
      <c r="P242">
        <v>72</v>
      </c>
    </row>
    <row r="243" spans="1:16" x14ac:dyDescent="0.2">
      <c r="A243">
        <v>38129</v>
      </c>
      <c r="B243">
        <v>0</v>
      </c>
      <c r="C243">
        <v>1989</v>
      </c>
      <c r="D243" s="1">
        <v>45596.585451388892</v>
      </c>
      <c r="E243">
        <v>1</v>
      </c>
      <c r="F243">
        <v>2</v>
      </c>
      <c r="G243">
        <v>2</v>
      </c>
      <c r="H243">
        <v>3</v>
      </c>
      <c r="I243">
        <v>5</v>
      </c>
      <c r="J243">
        <v>5</v>
      </c>
      <c r="K243">
        <v>11</v>
      </c>
      <c r="L243">
        <v>2</v>
      </c>
      <c r="M243">
        <v>2</v>
      </c>
      <c r="N243">
        <v>3</v>
      </c>
      <c r="O243">
        <v>5</v>
      </c>
      <c r="P243">
        <v>77</v>
      </c>
    </row>
    <row r="244" spans="1:16" x14ac:dyDescent="0.2">
      <c r="A244">
        <v>36203</v>
      </c>
      <c r="B244">
        <v>0</v>
      </c>
      <c r="C244">
        <v>1997</v>
      </c>
      <c r="D244" s="1">
        <v>45596.596909722219</v>
      </c>
      <c r="E244" t="s">
        <v>126</v>
      </c>
      <c r="F244">
        <v>1</v>
      </c>
      <c r="G244">
        <v>2</v>
      </c>
      <c r="H244">
        <v>1</v>
      </c>
      <c r="I244">
        <v>1</v>
      </c>
      <c r="J244">
        <v>4</v>
      </c>
      <c r="K244">
        <v>12</v>
      </c>
      <c r="L244">
        <v>2</v>
      </c>
      <c r="M244">
        <v>2</v>
      </c>
      <c r="N244">
        <v>3</v>
      </c>
      <c r="O244">
        <v>4</v>
      </c>
      <c r="P244">
        <v>25</v>
      </c>
    </row>
    <row r="245" spans="1:16" x14ac:dyDescent="0.2">
      <c r="A245">
        <v>38118</v>
      </c>
      <c r="B245">
        <v>0</v>
      </c>
      <c r="C245">
        <v>1979</v>
      </c>
      <c r="D245" s="1">
        <v>45596.597731481481</v>
      </c>
      <c r="E245" t="s">
        <v>25</v>
      </c>
      <c r="F245">
        <v>5</v>
      </c>
      <c r="G245">
        <v>5</v>
      </c>
      <c r="H245">
        <v>5</v>
      </c>
      <c r="I245">
        <v>5</v>
      </c>
      <c r="J245">
        <v>5</v>
      </c>
      <c r="K245">
        <v>35</v>
      </c>
      <c r="L245">
        <v>28</v>
      </c>
      <c r="M245">
        <v>2</v>
      </c>
      <c r="N245">
        <v>23</v>
      </c>
      <c r="O245">
        <v>7</v>
      </c>
      <c r="P245">
        <v>51</v>
      </c>
    </row>
    <row r="246" spans="1:16" x14ac:dyDescent="0.2">
      <c r="A246">
        <v>38182</v>
      </c>
      <c r="B246">
        <v>0</v>
      </c>
      <c r="C246">
        <v>1986</v>
      </c>
      <c r="D246" s="1">
        <v>45596.59983796296</v>
      </c>
      <c r="E246">
        <v>4</v>
      </c>
      <c r="F246">
        <v>5</v>
      </c>
      <c r="G246">
        <v>3</v>
      </c>
      <c r="H246">
        <v>5</v>
      </c>
      <c r="I246">
        <v>5</v>
      </c>
      <c r="J246">
        <v>3</v>
      </c>
      <c r="K246">
        <v>12</v>
      </c>
      <c r="L246">
        <v>3</v>
      </c>
      <c r="M246">
        <v>2</v>
      </c>
      <c r="N246">
        <v>4</v>
      </c>
      <c r="O246">
        <v>5</v>
      </c>
      <c r="P246">
        <v>57</v>
      </c>
    </row>
    <row r="247" spans="1:16" x14ac:dyDescent="0.2">
      <c r="A247">
        <v>35667</v>
      </c>
      <c r="B247">
        <v>0</v>
      </c>
      <c r="C247">
        <v>2001</v>
      </c>
      <c r="D247" s="1">
        <v>45596.60297453704</v>
      </c>
      <c r="E247">
        <v>5</v>
      </c>
      <c r="F247">
        <v>5</v>
      </c>
      <c r="G247">
        <v>5</v>
      </c>
      <c r="H247">
        <v>5</v>
      </c>
      <c r="I247">
        <v>2</v>
      </c>
      <c r="J247">
        <v>3</v>
      </c>
      <c r="K247">
        <v>3</v>
      </c>
      <c r="L247">
        <v>5</v>
      </c>
      <c r="M247">
        <v>2</v>
      </c>
      <c r="N247">
        <v>4</v>
      </c>
      <c r="O247">
        <v>5</v>
      </c>
      <c r="P247">
        <v>63</v>
      </c>
    </row>
    <row r="248" spans="1:16" x14ac:dyDescent="0.2">
      <c r="A248">
        <v>38179</v>
      </c>
      <c r="B248">
        <v>0</v>
      </c>
      <c r="C248">
        <v>1982</v>
      </c>
      <c r="D248" s="1">
        <v>45596.605127314811</v>
      </c>
      <c r="E248" t="s">
        <v>39</v>
      </c>
      <c r="F248">
        <v>5</v>
      </c>
      <c r="G248">
        <v>5</v>
      </c>
      <c r="H248">
        <v>6</v>
      </c>
      <c r="I248">
        <v>5</v>
      </c>
      <c r="J248">
        <v>4</v>
      </c>
      <c r="K248">
        <v>8</v>
      </c>
      <c r="L248">
        <v>4</v>
      </c>
      <c r="M248">
        <v>2</v>
      </c>
      <c r="N248">
        <v>3</v>
      </c>
      <c r="O248">
        <v>4</v>
      </c>
      <c r="P248">
        <v>53</v>
      </c>
    </row>
    <row r="249" spans="1:16" x14ac:dyDescent="0.2">
      <c r="A249">
        <v>36689</v>
      </c>
      <c r="B249">
        <v>1</v>
      </c>
      <c r="C249">
        <v>2003</v>
      </c>
      <c r="D249" s="1">
        <v>45596.617210648146</v>
      </c>
      <c r="E249" t="s">
        <v>25</v>
      </c>
      <c r="F249">
        <v>6</v>
      </c>
      <c r="G249">
        <v>7</v>
      </c>
      <c r="H249">
        <v>6</v>
      </c>
      <c r="I249">
        <v>7</v>
      </c>
      <c r="J249">
        <v>7</v>
      </c>
      <c r="K249">
        <v>12</v>
      </c>
      <c r="L249">
        <v>4</v>
      </c>
      <c r="M249">
        <v>5</v>
      </c>
      <c r="N249">
        <v>8</v>
      </c>
      <c r="O249">
        <v>6</v>
      </c>
      <c r="P249">
        <v>5</v>
      </c>
    </row>
    <row r="250" spans="1:16" x14ac:dyDescent="0.2">
      <c r="A250">
        <v>38237</v>
      </c>
      <c r="B250">
        <v>0</v>
      </c>
      <c r="C250">
        <v>1993</v>
      </c>
      <c r="D250" s="1">
        <v>45596.624699074076</v>
      </c>
      <c r="E250">
        <v>5</v>
      </c>
      <c r="F250">
        <v>2</v>
      </c>
      <c r="G250">
        <v>3</v>
      </c>
      <c r="H250">
        <v>3</v>
      </c>
      <c r="I250">
        <v>2</v>
      </c>
      <c r="J250">
        <v>5</v>
      </c>
      <c r="K250">
        <v>6</v>
      </c>
      <c r="L250">
        <v>5</v>
      </c>
      <c r="M250">
        <v>4</v>
      </c>
      <c r="N250">
        <v>7</v>
      </c>
      <c r="O250">
        <v>17</v>
      </c>
      <c r="P250">
        <v>51</v>
      </c>
    </row>
    <row r="251" spans="1:16" x14ac:dyDescent="0.2">
      <c r="A251">
        <v>38266</v>
      </c>
      <c r="B251">
        <v>0</v>
      </c>
      <c r="C251">
        <v>1990</v>
      </c>
      <c r="D251" s="1">
        <v>45596.625902777778</v>
      </c>
      <c r="E251" t="s">
        <v>25</v>
      </c>
      <c r="F251">
        <v>5</v>
      </c>
      <c r="G251">
        <v>5</v>
      </c>
      <c r="H251">
        <v>5</v>
      </c>
      <c r="I251">
        <v>5</v>
      </c>
      <c r="J251">
        <v>4</v>
      </c>
      <c r="K251">
        <v>7</v>
      </c>
      <c r="L251">
        <v>3</v>
      </c>
      <c r="M251">
        <v>3</v>
      </c>
      <c r="N251">
        <v>4</v>
      </c>
      <c r="O251">
        <v>6</v>
      </c>
      <c r="P251">
        <v>50</v>
      </c>
    </row>
    <row r="252" spans="1:16" x14ac:dyDescent="0.2">
      <c r="A252">
        <v>38260</v>
      </c>
      <c r="B252">
        <v>0</v>
      </c>
      <c r="C252">
        <v>1995</v>
      </c>
      <c r="D252" s="1">
        <v>45596.629826388889</v>
      </c>
      <c r="E252">
        <v>5</v>
      </c>
      <c r="F252">
        <v>5</v>
      </c>
      <c r="G252">
        <v>7</v>
      </c>
      <c r="H252">
        <v>6</v>
      </c>
      <c r="I252">
        <v>7</v>
      </c>
      <c r="J252">
        <v>6</v>
      </c>
      <c r="K252">
        <v>47</v>
      </c>
      <c r="L252">
        <v>5</v>
      </c>
      <c r="M252">
        <v>8</v>
      </c>
      <c r="N252">
        <v>7</v>
      </c>
      <c r="O252">
        <v>5</v>
      </c>
      <c r="P252">
        <v>25</v>
      </c>
    </row>
    <row r="253" spans="1:16" x14ac:dyDescent="0.2">
      <c r="A253">
        <v>38131</v>
      </c>
      <c r="B253">
        <v>0</v>
      </c>
      <c r="C253">
        <v>1994</v>
      </c>
      <c r="D253" s="1">
        <v>45596.633379629631</v>
      </c>
      <c r="E253" t="s">
        <v>40</v>
      </c>
      <c r="F253">
        <v>1</v>
      </c>
      <c r="G253">
        <v>3</v>
      </c>
      <c r="H253">
        <v>5</v>
      </c>
      <c r="I253">
        <v>4</v>
      </c>
      <c r="J253">
        <v>2</v>
      </c>
      <c r="K253">
        <v>13</v>
      </c>
      <c r="L253">
        <v>5</v>
      </c>
      <c r="M253">
        <v>3</v>
      </c>
      <c r="N253">
        <v>13</v>
      </c>
      <c r="O253">
        <v>7</v>
      </c>
      <c r="P253">
        <v>35</v>
      </c>
    </row>
    <row r="254" spans="1:16" x14ac:dyDescent="0.2">
      <c r="A254">
        <v>38269</v>
      </c>
      <c r="B254">
        <v>0</v>
      </c>
      <c r="C254">
        <v>2005</v>
      </c>
      <c r="D254" s="1">
        <v>45596.635416666664</v>
      </c>
      <c r="E254" t="s">
        <v>127</v>
      </c>
      <c r="F254">
        <v>4</v>
      </c>
      <c r="G254">
        <v>6</v>
      </c>
      <c r="H254">
        <v>4</v>
      </c>
      <c r="I254">
        <v>4</v>
      </c>
      <c r="J254">
        <v>5</v>
      </c>
      <c r="K254">
        <v>7</v>
      </c>
      <c r="L254">
        <v>4</v>
      </c>
      <c r="M254">
        <v>7</v>
      </c>
      <c r="N254">
        <v>5</v>
      </c>
      <c r="O254">
        <v>5</v>
      </c>
      <c r="P254">
        <v>61</v>
      </c>
    </row>
    <row r="255" spans="1:16" x14ac:dyDescent="0.2">
      <c r="A255">
        <v>37877</v>
      </c>
      <c r="B255">
        <v>0</v>
      </c>
      <c r="C255">
        <v>1980</v>
      </c>
      <c r="D255" s="1">
        <v>45596.696886574071</v>
      </c>
      <c r="E255">
        <v>3</v>
      </c>
      <c r="F255">
        <v>5</v>
      </c>
      <c r="G255">
        <v>5</v>
      </c>
      <c r="H255">
        <v>5</v>
      </c>
      <c r="I255">
        <v>5</v>
      </c>
      <c r="J255">
        <v>5</v>
      </c>
      <c r="K255">
        <v>6</v>
      </c>
      <c r="L255">
        <v>2</v>
      </c>
      <c r="M255">
        <v>2</v>
      </c>
      <c r="N255">
        <v>4</v>
      </c>
      <c r="O255">
        <v>4</v>
      </c>
      <c r="P255">
        <v>51</v>
      </c>
    </row>
    <row r="256" spans="1:16" x14ac:dyDescent="0.2">
      <c r="A256">
        <v>38381</v>
      </c>
      <c r="B256">
        <v>0</v>
      </c>
      <c r="C256">
        <v>2007</v>
      </c>
      <c r="D256" s="1">
        <v>45596.698321759257</v>
      </c>
      <c r="E256">
        <v>3</v>
      </c>
      <c r="F256">
        <v>2</v>
      </c>
      <c r="G256">
        <v>2</v>
      </c>
      <c r="H256">
        <v>2</v>
      </c>
      <c r="I256">
        <v>2</v>
      </c>
      <c r="J256">
        <v>1</v>
      </c>
      <c r="K256">
        <v>7</v>
      </c>
      <c r="L256">
        <v>2</v>
      </c>
      <c r="M256">
        <v>2</v>
      </c>
      <c r="N256">
        <v>2</v>
      </c>
      <c r="O256">
        <v>3</v>
      </c>
      <c r="P256">
        <v>5</v>
      </c>
    </row>
    <row r="257" spans="1:16" x14ac:dyDescent="0.2">
      <c r="A257">
        <v>38405</v>
      </c>
      <c r="B257">
        <v>0</v>
      </c>
      <c r="C257">
        <v>2008</v>
      </c>
      <c r="D257" s="1">
        <v>45596.706631944442</v>
      </c>
      <c r="E257" t="s">
        <v>25</v>
      </c>
      <c r="F257">
        <v>2</v>
      </c>
      <c r="G257">
        <v>1</v>
      </c>
      <c r="H257">
        <v>2</v>
      </c>
      <c r="I257">
        <v>7</v>
      </c>
      <c r="J257">
        <v>7</v>
      </c>
      <c r="K257">
        <v>10</v>
      </c>
      <c r="L257">
        <v>1</v>
      </c>
      <c r="M257">
        <v>1</v>
      </c>
      <c r="N257">
        <v>1</v>
      </c>
      <c r="O257">
        <v>2</v>
      </c>
      <c r="P257">
        <v>95</v>
      </c>
    </row>
    <row r="258" spans="1:16" x14ac:dyDescent="0.2">
      <c r="A258">
        <v>38369</v>
      </c>
      <c r="B258">
        <v>1</v>
      </c>
      <c r="C258">
        <v>2001</v>
      </c>
      <c r="D258" s="1">
        <v>45596.726898148147</v>
      </c>
      <c r="E258">
        <v>3</v>
      </c>
      <c r="F258">
        <v>2</v>
      </c>
      <c r="G258">
        <v>5</v>
      </c>
      <c r="H258">
        <v>5</v>
      </c>
      <c r="I258">
        <v>3</v>
      </c>
      <c r="J258">
        <v>5</v>
      </c>
      <c r="K258">
        <v>12</v>
      </c>
      <c r="L258">
        <v>14</v>
      </c>
      <c r="M258">
        <v>7</v>
      </c>
      <c r="N258">
        <v>6</v>
      </c>
      <c r="O258">
        <v>8</v>
      </c>
      <c r="P258">
        <v>63</v>
      </c>
    </row>
    <row r="259" spans="1:16" x14ac:dyDescent="0.2">
      <c r="A259">
        <v>38438</v>
      </c>
      <c r="B259">
        <v>0</v>
      </c>
      <c r="C259">
        <v>1991</v>
      </c>
      <c r="D259" s="1">
        <v>45596.746180555558</v>
      </c>
      <c r="E259">
        <v>3</v>
      </c>
      <c r="F259">
        <v>6</v>
      </c>
      <c r="G259">
        <v>7</v>
      </c>
      <c r="H259">
        <v>6</v>
      </c>
      <c r="I259">
        <v>7</v>
      </c>
      <c r="J259">
        <v>5</v>
      </c>
      <c r="K259">
        <v>5</v>
      </c>
      <c r="L259">
        <v>2</v>
      </c>
      <c r="M259">
        <v>2</v>
      </c>
      <c r="N259">
        <v>2</v>
      </c>
      <c r="O259">
        <v>4</v>
      </c>
      <c r="P259">
        <v>23</v>
      </c>
    </row>
    <row r="260" spans="1:16" x14ac:dyDescent="0.2">
      <c r="A260">
        <v>38457</v>
      </c>
      <c r="B260">
        <v>0</v>
      </c>
      <c r="C260">
        <v>1986</v>
      </c>
      <c r="D260" s="1">
        <v>45596.757048611114</v>
      </c>
      <c r="E260" t="s">
        <v>25</v>
      </c>
      <c r="F260">
        <v>3</v>
      </c>
      <c r="G260">
        <v>5</v>
      </c>
      <c r="H260">
        <v>5</v>
      </c>
      <c r="I260">
        <v>4</v>
      </c>
      <c r="J260">
        <v>3</v>
      </c>
      <c r="K260">
        <v>6</v>
      </c>
      <c r="L260">
        <v>3</v>
      </c>
      <c r="M260">
        <v>2</v>
      </c>
      <c r="N260">
        <v>2</v>
      </c>
      <c r="O260">
        <v>3</v>
      </c>
      <c r="P260">
        <v>44</v>
      </c>
    </row>
    <row r="261" spans="1:16" x14ac:dyDescent="0.2">
      <c r="A261">
        <v>38444</v>
      </c>
      <c r="B261">
        <v>0</v>
      </c>
      <c r="C261">
        <v>1963</v>
      </c>
      <c r="D261" s="1">
        <v>45596.76085648148</v>
      </c>
      <c r="E261">
        <v>4</v>
      </c>
      <c r="F261">
        <v>6</v>
      </c>
      <c r="G261">
        <v>5</v>
      </c>
      <c r="H261">
        <v>7</v>
      </c>
      <c r="I261">
        <v>6</v>
      </c>
      <c r="J261">
        <v>3</v>
      </c>
      <c r="K261">
        <v>12</v>
      </c>
      <c r="L261">
        <v>5</v>
      </c>
      <c r="M261">
        <v>5</v>
      </c>
      <c r="N261">
        <v>7</v>
      </c>
      <c r="O261">
        <v>20</v>
      </c>
      <c r="P261">
        <v>71</v>
      </c>
    </row>
    <row r="262" spans="1:16" x14ac:dyDescent="0.2">
      <c r="A262">
        <v>38526</v>
      </c>
      <c r="B262">
        <v>0</v>
      </c>
      <c r="C262">
        <v>1996</v>
      </c>
      <c r="D262" s="1">
        <v>45596.805185185185</v>
      </c>
      <c r="E262">
        <v>5</v>
      </c>
      <c r="F262">
        <v>6</v>
      </c>
      <c r="G262">
        <v>5</v>
      </c>
      <c r="H262">
        <v>5</v>
      </c>
      <c r="I262">
        <v>5</v>
      </c>
      <c r="J262">
        <v>5</v>
      </c>
      <c r="K262">
        <v>14</v>
      </c>
      <c r="L262">
        <v>3</v>
      </c>
      <c r="M262">
        <v>2</v>
      </c>
      <c r="N262">
        <v>5</v>
      </c>
      <c r="O262">
        <v>6</v>
      </c>
      <c r="P262">
        <v>62</v>
      </c>
    </row>
    <row r="263" spans="1:16" x14ac:dyDescent="0.2">
      <c r="A263">
        <v>38563</v>
      </c>
      <c r="B263">
        <v>0</v>
      </c>
      <c r="C263">
        <v>1995</v>
      </c>
      <c r="D263" s="1">
        <v>45596.822997685187</v>
      </c>
      <c r="E263">
        <v>4</v>
      </c>
      <c r="F263">
        <v>2</v>
      </c>
      <c r="G263">
        <v>2</v>
      </c>
      <c r="H263">
        <v>2</v>
      </c>
      <c r="I263">
        <v>6</v>
      </c>
      <c r="J263">
        <v>4</v>
      </c>
      <c r="K263">
        <v>13</v>
      </c>
      <c r="L263">
        <v>6</v>
      </c>
      <c r="M263">
        <v>2</v>
      </c>
      <c r="N263">
        <v>7</v>
      </c>
      <c r="O263">
        <v>15</v>
      </c>
      <c r="P263">
        <v>95</v>
      </c>
    </row>
    <row r="264" spans="1:16" x14ac:dyDescent="0.2">
      <c r="A264">
        <v>38553</v>
      </c>
      <c r="B264">
        <v>0</v>
      </c>
      <c r="C264">
        <v>1992</v>
      </c>
      <c r="D264" s="1">
        <v>45596.825636574074</v>
      </c>
      <c r="E264">
        <v>2</v>
      </c>
      <c r="F264">
        <v>6</v>
      </c>
      <c r="G264">
        <v>7</v>
      </c>
      <c r="H264">
        <v>6</v>
      </c>
      <c r="I264">
        <v>7</v>
      </c>
      <c r="J264">
        <v>7</v>
      </c>
      <c r="K264">
        <v>5</v>
      </c>
      <c r="L264">
        <v>4</v>
      </c>
      <c r="M264">
        <v>3</v>
      </c>
      <c r="N264">
        <v>3</v>
      </c>
      <c r="O264">
        <v>3</v>
      </c>
      <c r="P264">
        <v>5</v>
      </c>
    </row>
    <row r="265" spans="1:16" x14ac:dyDescent="0.2">
      <c r="A265">
        <v>38571</v>
      </c>
      <c r="B265">
        <v>0</v>
      </c>
      <c r="C265">
        <v>1996</v>
      </c>
      <c r="D265" s="1">
        <v>45596.828599537039</v>
      </c>
      <c r="E265" t="s">
        <v>25</v>
      </c>
      <c r="F265">
        <v>5</v>
      </c>
      <c r="G265">
        <v>5</v>
      </c>
      <c r="H265">
        <v>6</v>
      </c>
      <c r="I265">
        <v>6</v>
      </c>
      <c r="J265">
        <v>4</v>
      </c>
      <c r="K265">
        <v>4</v>
      </c>
      <c r="L265">
        <v>2</v>
      </c>
      <c r="M265">
        <v>1</v>
      </c>
      <c r="N265">
        <v>3</v>
      </c>
      <c r="O265">
        <v>4</v>
      </c>
      <c r="P265">
        <v>55</v>
      </c>
    </row>
    <row r="266" spans="1:16" x14ac:dyDescent="0.2">
      <c r="A266">
        <v>38565</v>
      </c>
      <c r="B266">
        <v>0</v>
      </c>
      <c r="C266">
        <v>1992</v>
      </c>
      <c r="D266" s="1">
        <v>45596.829398148147</v>
      </c>
      <c r="E266">
        <v>1</v>
      </c>
      <c r="F266">
        <v>5</v>
      </c>
      <c r="G266">
        <v>3</v>
      </c>
      <c r="H266">
        <v>3</v>
      </c>
      <c r="I266">
        <v>3</v>
      </c>
      <c r="J266">
        <v>3</v>
      </c>
      <c r="K266">
        <v>12</v>
      </c>
      <c r="L266">
        <v>8</v>
      </c>
      <c r="M266">
        <v>6</v>
      </c>
      <c r="N266">
        <v>4</v>
      </c>
      <c r="O266">
        <v>8</v>
      </c>
      <c r="P266">
        <v>51</v>
      </c>
    </row>
    <row r="267" spans="1:16" x14ac:dyDescent="0.2">
      <c r="A267">
        <v>38535</v>
      </c>
      <c r="B267">
        <v>0</v>
      </c>
      <c r="C267">
        <v>1994</v>
      </c>
      <c r="D267" s="1">
        <v>45596.832650462966</v>
      </c>
      <c r="E267">
        <v>5</v>
      </c>
      <c r="F267">
        <v>5</v>
      </c>
      <c r="G267">
        <v>3</v>
      </c>
      <c r="H267">
        <v>5</v>
      </c>
      <c r="I267">
        <v>3</v>
      </c>
      <c r="J267">
        <v>5</v>
      </c>
      <c r="K267">
        <v>37</v>
      </c>
      <c r="L267">
        <v>5</v>
      </c>
      <c r="M267">
        <v>11</v>
      </c>
      <c r="N267">
        <v>4</v>
      </c>
      <c r="O267">
        <v>12</v>
      </c>
      <c r="P267">
        <v>64</v>
      </c>
    </row>
    <row r="268" spans="1:16" x14ac:dyDescent="0.2">
      <c r="A268">
        <v>38597</v>
      </c>
      <c r="B268">
        <v>0</v>
      </c>
      <c r="C268">
        <v>1977</v>
      </c>
      <c r="D268" s="1">
        <v>45596.843333333331</v>
      </c>
      <c r="E268">
        <v>3</v>
      </c>
      <c r="F268">
        <v>1</v>
      </c>
      <c r="G268">
        <v>2</v>
      </c>
      <c r="H268">
        <v>1</v>
      </c>
      <c r="I268">
        <v>1</v>
      </c>
      <c r="J268">
        <v>1</v>
      </c>
      <c r="K268">
        <v>7</v>
      </c>
      <c r="L268">
        <v>4</v>
      </c>
      <c r="M268">
        <v>4</v>
      </c>
      <c r="N268">
        <v>6</v>
      </c>
      <c r="O268">
        <v>6</v>
      </c>
      <c r="P268">
        <v>5</v>
      </c>
    </row>
    <row r="269" spans="1:16" x14ac:dyDescent="0.2">
      <c r="A269">
        <v>38617</v>
      </c>
      <c r="B269">
        <v>0</v>
      </c>
      <c r="C269">
        <v>1985</v>
      </c>
      <c r="D269" s="1">
        <v>45596.854629629626</v>
      </c>
      <c r="E269">
        <v>5</v>
      </c>
      <c r="F269">
        <v>5</v>
      </c>
      <c r="G269">
        <v>5</v>
      </c>
      <c r="H269">
        <v>5</v>
      </c>
      <c r="I269">
        <v>5</v>
      </c>
      <c r="J269">
        <v>2</v>
      </c>
      <c r="K269">
        <v>9</v>
      </c>
      <c r="L269">
        <v>2</v>
      </c>
      <c r="M269">
        <v>2</v>
      </c>
      <c r="N269">
        <v>3</v>
      </c>
      <c r="O269">
        <v>4</v>
      </c>
      <c r="P269">
        <v>59</v>
      </c>
    </row>
    <row r="270" spans="1:16" x14ac:dyDescent="0.2">
      <c r="A270">
        <v>38627</v>
      </c>
      <c r="B270">
        <v>0</v>
      </c>
      <c r="C270">
        <v>1988</v>
      </c>
      <c r="D270" s="1">
        <v>45596.856793981482</v>
      </c>
      <c r="E270">
        <v>7</v>
      </c>
      <c r="F270">
        <v>5</v>
      </c>
      <c r="G270">
        <v>5</v>
      </c>
      <c r="H270">
        <v>5</v>
      </c>
      <c r="I270">
        <v>5</v>
      </c>
      <c r="J270">
        <v>5</v>
      </c>
      <c r="K270">
        <v>11</v>
      </c>
      <c r="L270">
        <v>3</v>
      </c>
      <c r="M270">
        <v>2</v>
      </c>
      <c r="N270">
        <v>5</v>
      </c>
      <c r="O270">
        <v>5</v>
      </c>
      <c r="P270">
        <v>51</v>
      </c>
    </row>
    <row r="271" spans="1:16" x14ac:dyDescent="0.2">
      <c r="A271">
        <v>38640</v>
      </c>
      <c r="B271">
        <v>0</v>
      </c>
      <c r="C271">
        <v>1996</v>
      </c>
      <c r="D271" s="1">
        <v>45596.860532407409</v>
      </c>
      <c r="E271">
        <v>4</v>
      </c>
      <c r="F271">
        <v>3</v>
      </c>
      <c r="G271">
        <v>6</v>
      </c>
      <c r="H271">
        <v>5</v>
      </c>
      <c r="I271">
        <v>3</v>
      </c>
      <c r="J271">
        <v>4</v>
      </c>
      <c r="K271">
        <v>6</v>
      </c>
      <c r="L271">
        <v>3</v>
      </c>
      <c r="M271">
        <v>2</v>
      </c>
      <c r="N271">
        <v>3</v>
      </c>
      <c r="O271">
        <v>6</v>
      </c>
      <c r="P271">
        <v>65</v>
      </c>
    </row>
    <row r="272" spans="1:16" x14ac:dyDescent="0.2">
      <c r="A272">
        <v>38618</v>
      </c>
      <c r="B272">
        <v>0</v>
      </c>
      <c r="C272">
        <v>2006</v>
      </c>
      <c r="D272" s="1">
        <v>45596.861770833333</v>
      </c>
      <c r="E272">
        <v>2</v>
      </c>
      <c r="F272">
        <v>3</v>
      </c>
      <c r="G272">
        <v>5</v>
      </c>
      <c r="H272">
        <v>5</v>
      </c>
      <c r="I272">
        <v>5</v>
      </c>
      <c r="J272">
        <v>5</v>
      </c>
      <c r="K272">
        <v>6</v>
      </c>
      <c r="L272">
        <v>4</v>
      </c>
      <c r="M272">
        <v>2</v>
      </c>
      <c r="N272">
        <v>2</v>
      </c>
      <c r="O272">
        <v>7</v>
      </c>
      <c r="P272">
        <v>55</v>
      </c>
    </row>
    <row r="273" spans="1:16" x14ac:dyDescent="0.2">
      <c r="A273">
        <v>38623</v>
      </c>
      <c r="B273">
        <v>0</v>
      </c>
      <c r="C273">
        <v>1961</v>
      </c>
      <c r="D273" s="1">
        <v>45596.866354166668</v>
      </c>
      <c r="E273" t="s">
        <v>25</v>
      </c>
      <c r="F273">
        <v>5</v>
      </c>
      <c r="G273">
        <v>5</v>
      </c>
      <c r="H273">
        <v>5</v>
      </c>
      <c r="I273">
        <v>3</v>
      </c>
      <c r="J273">
        <v>3</v>
      </c>
      <c r="K273">
        <v>10</v>
      </c>
      <c r="L273">
        <v>3</v>
      </c>
      <c r="M273">
        <v>3</v>
      </c>
      <c r="N273">
        <v>4</v>
      </c>
      <c r="O273">
        <v>3</v>
      </c>
      <c r="P273">
        <v>51</v>
      </c>
    </row>
    <row r="274" spans="1:16" x14ac:dyDescent="0.2">
      <c r="A274">
        <v>38635</v>
      </c>
      <c r="B274">
        <v>1</v>
      </c>
      <c r="C274">
        <v>1973</v>
      </c>
      <c r="D274" s="1">
        <v>45596.876134259262</v>
      </c>
      <c r="E274" t="s">
        <v>128</v>
      </c>
      <c r="F274">
        <v>5</v>
      </c>
      <c r="G274">
        <v>5</v>
      </c>
      <c r="H274">
        <v>6</v>
      </c>
      <c r="I274">
        <v>6</v>
      </c>
      <c r="J274">
        <v>6</v>
      </c>
      <c r="K274">
        <v>6</v>
      </c>
      <c r="L274">
        <v>4</v>
      </c>
      <c r="M274">
        <v>4</v>
      </c>
      <c r="N274">
        <v>3</v>
      </c>
      <c r="O274">
        <v>3</v>
      </c>
      <c r="P274">
        <v>48</v>
      </c>
    </row>
    <row r="275" spans="1:16" x14ac:dyDescent="0.2">
      <c r="A275">
        <v>38678</v>
      </c>
      <c r="B275">
        <v>0</v>
      </c>
      <c r="C275">
        <v>1991</v>
      </c>
      <c r="D275" s="1">
        <v>45596.881550925929</v>
      </c>
      <c r="E275" t="s">
        <v>25</v>
      </c>
      <c r="F275">
        <v>6</v>
      </c>
      <c r="G275">
        <v>5</v>
      </c>
      <c r="H275">
        <v>6</v>
      </c>
      <c r="I275">
        <v>5</v>
      </c>
      <c r="J275">
        <v>3</v>
      </c>
      <c r="K275">
        <v>16</v>
      </c>
      <c r="L275">
        <v>5</v>
      </c>
      <c r="M275">
        <v>3</v>
      </c>
      <c r="N275">
        <v>9</v>
      </c>
      <c r="O275">
        <v>5</v>
      </c>
      <c r="P275">
        <v>67</v>
      </c>
    </row>
    <row r="276" spans="1:16" x14ac:dyDescent="0.2">
      <c r="A276">
        <v>38661</v>
      </c>
      <c r="B276">
        <v>0</v>
      </c>
      <c r="C276">
        <v>1996</v>
      </c>
      <c r="D276" s="1">
        <v>45596.887141203704</v>
      </c>
      <c r="E276">
        <v>5</v>
      </c>
      <c r="F276">
        <v>6</v>
      </c>
      <c r="G276">
        <v>6</v>
      </c>
      <c r="H276">
        <v>7</v>
      </c>
      <c r="I276">
        <v>6</v>
      </c>
      <c r="J276">
        <v>6</v>
      </c>
      <c r="K276">
        <v>5</v>
      </c>
      <c r="L276">
        <v>6</v>
      </c>
      <c r="M276">
        <v>5</v>
      </c>
      <c r="N276">
        <v>2</v>
      </c>
      <c r="O276">
        <v>4</v>
      </c>
      <c r="P276">
        <v>7</v>
      </c>
    </row>
    <row r="277" spans="1:16" x14ac:dyDescent="0.2">
      <c r="A277">
        <v>36269</v>
      </c>
      <c r="B277">
        <v>0</v>
      </c>
      <c r="C277">
        <v>2002</v>
      </c>
      <c r="D277" s="1">
        <v>45596.889826388891</v>
      </c>
      <c r="E277">
        <v>4</v>
      </c>
      <c r="F277">
        <v>5</v>
      </c>
      <c r="G277">
        <v>7</v>
      </c>
      <c r="H277">
        <v>6</v>
      </c>
      <c r="I277">
        <v>5</v>
      </c>
      <c r="J277">
        <v>3</v>
      </c>
      <c r="K277">
        <v>39</v>
      </c>
      <c r="L277">
        <v>23</v>
      </c>
      <c r="M277">
        <v>10</v>
      </c>
      <c r="N277">
        <v>7</v>
      </c>
      <c r="O277">
        <v>11</v>
      </c>
      <c r="P277">
        <v>66</v>
      </c>
    </row>
    <row r="278" spans="1:16" x14ac:dyDescent="0.2">
      <c r="A278">
        <v>38646</v>
      </c>
      <c r="B278">
        <v>0</v>
      </c>
      <c r="C278">
        <v>1977</v>
      </c>
      <c r="D278" s="1">
        <v>45596.891527777778</v>
      </c>
      <c r="E278" t="s">
        <v>114</v>
      </c>
      <c r="F278">
        <v>6</v>
      </c>
      <c r="G278">
        <v>6</v>
      </c>
      <c r="H278">
        <v>6</v>
      </c>
      <c r="I278">
        <v>7</v>
      </c>
      <c r="J278">
        <v>7</v>
      </c>
      <c r="K278">
        <v>42</v>
      </c>
      <c r="L278">
        <v>20</v>
      </c>
      <c r="M278">
        <v>2</v>
      </c>
      <c r="N278">
        <v>5</v>
      </c>
      <c r="O278">
        <v>3</v>
      </c>
      <c r="P278">
        <v>19</v>
      </c>
    </row>
    <row r="279" spans="1:16" x14ac:dyDescent="0.2">
      <c r="A279">
        <v>38703</v>
      </c>
      <c r="B279">
        <v>0</v>
      </c>
      <c r="C279">
        <v>1971</v>
      </c>
      <c r="D279" s="1">
        <v>45596.894525462965</v>
      </c>
      <c r="E279">
        <v>5</v>
      </c>
      <c r="F279">
        <v>6</v>
      </c>
      <c r="G279">
        <v>6</v>
      </c>
      <c r="H279">
        <v>7</v>
      </c>
      <c r="I279">
        <v>7</v>
      </c>
      <c r="J279">
        <v>6</v>
      </c>
      <c r="K279">
        <v>5</v>
      </c>
      <c r="L279">
        <v>3</v>
      </c>
      <c r="M279">
        <v>2</v>
      </c>
      <c r="N279">
        <v>3</v>
      </c>
      <c r="O279">
        <v>3</v>
      </c>
      <c r="P279">
        <v>7</v>
      </c>
    </row>
    <row r="280" spans="1:16" x14ac:dyDescent="0.2">
      <c r="A280">
        <v>38647</v>
      </c>
      <c r="B280">
        <v>0</v>
      </c>
      <c r="C280">
        <v>1970</v>
      </c>
      <c r="D280" s="1">
        <v>45596.901597222219</v>
      </c>
      <c r="E280" t="s">
        <v>25</v>
      </c>
      <c r="F280">
        <v>3</v>
      </c>
      <c r="G280">
        <v>3</v>
      </c>
      <c r="H280">
        <v>5</v>
      </c>
      <c r="I280">
        <v>5</v>
      </c>
      <c r="J280">
        <v>3</v>
      </c>
      <c r="K280">
        <v>12</v>
      </c>
      <c r="L280">
        <v>14</v>
      </c>
      <c r="M280">
        <v>11</v>
      </c>
      <c r="N280">
        <v>9</v>
      </c>
      <c r="O280">
        <v>8</v>
      </c>
      <c r="P280">
        <v>50</v>
      </c>
    </row>
    <row r="281" spans="1:16" x14ac:dyDescent="0.2">
      <c r="A281">
        <v>38706</v>
      </c>
      <c r="B281">
        <v>0</v>
      </c>
      <c r="C281">
        <v>1999</v>
      </c>
      <c r="D281" s="1">
        <v>45596.905416666668</v>
      </c>
      <c r="E281">
        <v>5</v>
      </c>
      <c r="F281">
        <v>3</v>
      </c>
      <c r="G281">
        <v>3</v>
      </c>
      <c r="H281">
        <v>5</v>
      </c>
      <c r="I281">
        <v>4</v>
      </c>
      <c r="J281">
        <v>3</v>
      </c>
      <c r="K281">
        <v>7</v>
      </c>
      <c r="L281">
        <v>6</v>
      </c>
      <c r="M281">
        <v>4</v>
      </c>
      <c r="N281">
        <v>11</v>
      </c>
      <c r="O281">
        <v>7</v>
      </c>
      <c r="P281">
        <v>41</v>
      </c>
    </row>
    <row r="282" spans="1:16" x14ac:dyDescent="0.2">
      <c r="A282">
        <v>38746</v>
      </c>
      <c r="B282">
        <v>0</v>
      </c>
      <c r="C282">
        <v>1997</v>
      </c>
      <c r="D282" s="1">
        <v>45596.928715277776</v>
      </c>
      <c r="E282">
        <v>2</v>
      </c>
      <c r="F282">
        <v>3</v>
      </c>
      <c r="G282">
        <v>3</v>
      </c>
      <c r="H282">
        <v>4</v>
      </c>
      <c r="I282">
        <v>2</v>
      </c>
      <c r="J282">
        <v>3</v>
      </c>
      <c r="K282">
        <v>8</v>
      </c>
      <c r="L282">
        <v>8</v>
      </c>
      <c r="M282">
        <v>5</v>
      </c>
      <c r="N282">
        <v>3</v>
      </c>
      <c r="O282">
        <v>5</v>
      </c>
      <c r="P282">
        <v>41</v>
      </c>
    </row>
    <row r="283" spans="1:16" x14ac:dyDescent="0.2">
      <c r="A283">
        <v>38744</v>
      </c>
      <c r="B283">
        <v>1</v>
      </c>
      <c r="C283">
        <v>2004</v>
      </c>
      <c r="D283" s="1">
        <v>45596.930138888885</v>
      </c>
      <c r="E283">
        <v>3</v>
      </c>
      <c r="F283">
        <v>3</v>
      </c>
      <c r="G283">
        <v>2</v>
      </c>
      <c r="H283">
        <v>6</v>
      </c>
      <c r="I283">
        <v>3</v>
      </c>
      <c r="J283">
        <v>7</v>
      </c>
      <c r="K283">
        <v>23</v>
      </c>
      <c r="L283">
        <v>4</v>
      </c>
      <c r="M283">
        <v>3</v>
      </c>
      <c r="N283">
        <v>5</v>
      </c>
      <c r="O283">
        <v>4</v>
      </c>
      <c r="P283">
        <v>95</v>
      </c>
    </row>
    <row r="284" spans="1:16" x14ac:dyDescent="0.2">
      <c r="A284">
        <v>38755</v>
      </c>
      <c r="B284">
        <v>0</v>
      </c>
      <c r="C284">
        <v>2001</v>
      </c>
      <c r="D284" s="1">
        <v>45596.938113425924</v>
      </c>
      <c r="E284" t="s">
        <v>25</v>
      </c>
      <c r="F284">
        <v>4</v>
      </c>
      <c r="G284">
        <v>5</v>
      </c>
      <c r="H284">
        <v>5</v>
      </c>
      <c r="I284">
        <v>5</v>
      </c>
      <c r="J284">
        <v>4</v>
      </c>
      <c r="K284">
        <v>10</v>
      </c>
      <c r="L284">
        <v>6</v>
      </c>
      <c r="M284">
        <v>5</v>
      </c>
      <c r="N284">
        <v>5</v>
      </c>
      <c r="O284">
        <v>6</v>
      </c>
      <c r="P284">
        <v>49</v>
      </c>
    </row>
    <row r="285" spans="1:16" x14ac:dyDescent="0.2">
      <c r="A285">
        <v>38756</v>
      </c>
      <c r="B285">
        <v>0</v>
      </c>
      <c r="C285">
        <v>1990</v>
      </c>
      <c r="D285" s="1">
        <v>45596.94017361111</v>
      </c>
      <c r="E285">
        <v>4</v>
      </c>
      <c r="F285">
        <v>5</v>
      </c>
      <c r="G285">
        <v>4</v>
      </c>
      <c r="H285">
        <v>5</v>
      </c>
      <c r="I285">
        <v>6</v>
      </c>
      <c r="J285">
        <v>4</v>
      </c>
      <c r="K285">
        <v>11</v>
      </c>
      <c r="L285">
        <v>9</v>
      </c>
      <c r="M285">
        <v>2</v>
      </c>
      <c r="N285">
        <v>4</v>
      </c>
      <c r="O285">
        <v>7</v>
      </c>
      <c r="P285">
        <v>58</v>
      </c>
    </row>
    <row r="286" spans="1:16" x14ac:dyDescent="0.2">
      <c r="A286">
        <v>38771</v>
      </c>
      <c r="B286">
        <v>0</v>
      </c>
      <c r="C286">
        <v>2002</v>
      </c>
      <c r="D286" s="1">
        <v>45596.949004629627</v>
      </c>
      <c r="E286" t="s">
        <v>25</v>
      </c>
      <c r="F286">
        <v>3</v>
      </c>
      <c r="G286">
        <v>6</v>
      </c>
      <c r="H286">
        <v>5</v>
      </c>
      <c r="I286">
        <v>6</v>
      </c>
      <c r="J286">
        <v>4</v>
      </c>
      <c r="K286">
        <v>21</v>
      </c>
      <c r="L286">
        <v>4</v>
      </c>
      <c r="M286">
        <v>5</v>
      </c>
      <c r="N286">
        <v>4</v>
      </c>
      <c r="O286">
        <v>7</v>
      </c>
      <c r="P286">
        <v>72</v>
      </c>
    </row>
    <row r="287" spans="1:16" x14ac:dyDescent="0.2">
      <c r="A287">
        <v>38773</v>
      </c>
      <c r="B287">
        <v>0</v>
      </c>
      <c r="C287">
        <v>1983</v>
      </c>
      <c r="D287" s="1">
        <v>45596.95789351852</v>
      </c>
      <c r="E287" t="s">
        <v>129</v>
      </c>
      <c r="F287">
        <v>5</v>
      </c>
      <c r="G287">
        <v>5</v>
      </c>
      <c r="H287">
        <v>5</v>
      </c>
      <c r="I287">
        <v>5</v>
      </c>
      <c r="J287">
        <v>3</v>
      </c>
      <c r="K287">
        <v>8</v>
      </c>
      <c r="L287">
        <v>2</v>
      </c>
      <c r="M287">
        <v>4</v>
      </c>
      <c r="N287">
        <v>2</v>
      </c>
      <c r="O287">
        <v>6</v>
      </c>
      <c r="P287">
        <v>51</v>
      </c>
    </row>
    <row r="288" spans="1:16" x14ac:dyDescent="0.2">
      <c r="A288">
        <v>38796</v>
      </c>
      <c r="B288">
        <v>1</v>
      </c>
      <c r="C288">
        <v>2008</v>
      </c>
      <c r="D288" s="1">
        <v>45596.980115740742</v>
      </c>
      <c r="E288">
        <v>4</v>
      </c>
      <c r="F288">
        <v>6</v>
      </c>
      <c r="G288">
        <v>7</v>
      </c>
      <c r="H288">
        <v>7</v>
      </c>
      <c r="I288">
        <v>5</v>
      </c>
      <c r="J288">
        <v>4</v>
      </c>
      <c r="K288">
        <v>5</v>
      </c>
      <c r="L288">
        <v>4</v>
      </c>
      <c r="M288">
        <v>3</v>
      </c>
      <c r="N288">
        <v>3</v>
      </c>
      <c r="O288">
        <v>4</v>
      </c>
      <c r="P288">
        <v>55</v>
      </c>
    </row>
    <row r="289" spans="1:16" x14ac:dyDescent="0.2">
      <c r="A289">
        <v>38794</v>
      </c>
      <c r="B289">
        <v>0</v>
      </c>
      <c r="C289">
        <v>1998</v>
      </c>
      <c r="D289" s="1">
        <v>45596.989710648151</v>
      </c>
      <c r="E289">
        <v>4</v>
      </c>
      <c r="F289">
        <v>6</v>
      </c>
      <c r="G289">
        <v>6</v>
      </c>
      <c r="H289">
        <v>6</v>
      </c>
      <c r="I289">
        <v>6</v>
      </c>
      <c r="J289">
        <v>6</v>
      </c>
      <c r="K289">
        <v>7</v>
      </c>
      <c r="L289">
        <v>3</v>
      </c>
      <c r="M289">
        <v>3</v>
      </c>
      <c r="N289">
        <v>2</v>
      </c>
      <c r="O289">
        <v>4</v>
      </c>
      <c r="P289">
        <v>19</v>
      </c>
    </row>
    <row r="290" spans="1:16" x14ac:dyDescent="0.2">
      <c r="A290">
        <v>38804</v>
      </c>
      <c r="B290">
        <v>0</v>
      </c>
      <c r="C290">
        <v>2001</v>
      </c>
      <c r="D290" s="1">
        <v>45597.024583333332</v>
      </c>
      <c r="E290">
        <v>0</v>
      </c>
      <c r="F290">
        <v>2</v>
      </c>
      <c r="G290">
        <v>3</v>
      </c>
      <c r="H290">
        <v>3</v>
      </c>
      <c r="I290">
        <v>2</v>
      </c>
      <c r="J290">
        <v>1</v>
      </c>
      <c r="K290">
        <v>3</v>
      </c>
      <c r="L290">
        <v>3</v>
      </c>
      <c r="M290">
        <v>2</v>
      </c>
      <c r="N290">
        <v>3</v>
      </c>
      <c r="O290">
        <v>3</v>
      </c>
      <c r="P290">
        <v>5</v>
      </c>
    </row>
    <row r="291" spans="1:16" x14ac:dyDescent="0.2">
      <c r="A291">
        <v>38826</v>
      </c>
      <c r="B291">
        <v>0</v>
      </c>
      <c r="C291">
        <v>1984</v>
      </c>
      <c r="D291" s="1">
        <v>45597.11619212963</v>
      </c>
      <c r="E291">
        <v>4</v>
      </c>
      <c r="F291">
        <v>3</v>
      </c>
      <c r="G291">
        <v>6</v>
      </c>
      <c r="H291">
        <v>6</v>
      </c>
      <c r="I291">
        <v>6</v>
      </c>
      <c r="J291">
        <v>3</v>
      </c>
      <c r="K291">
        <v>7</v>
      </c>
      <c r="L291">
        <v>4</v>
      </c>
      <c r="M291">
        <v>5</v>
      </c>
      <c r="N291">
        <v>4</v>
      </c>
      <c r="O291">
        <v>7</v>
      </c>
      <c r="P291">
        <v>75</v>
      </c>
    </row>
    <row r="292" spans="1:16" x14ac:dyDescent="0.2">
      <c r="A292">
        <v>38845</v>
      </c>
      <c r="B292">
        <v>1</v>
      </c>
      <c r="C292">
        <v>1984</v>
      </c>
      <c r="D292" s="1">
        <v>45597.283506944441</v>
      </c>
      <c r="E292">
        <v>1</v>
      </c>
      <c r="F292">
        <v>3</v>
      </c>
      <c r="G292">
        <v>3</v>
      </c>
      <c r="H292">
        <v>5</v>
      </c>
      <c r="I292">
        <v>5</v>
      </c>
      <c r="J292">
        <v>1</v>
      </c>
      <c r="K292">
        <v>10</v>
      </c>
      <c r="L292">
        <v>5</v>
      </c>
      <c r="M292">
        <v>5</v>
      </c>
      <c r="N292">
        <v>6</v>
      </c>
      <c r="O292">
        <v>4</v>
      </c>
      <c r="P292">
        <v>49</v>
      </c>
    </row>
    <row r="293" spans="1:16" x14ac:dyDescent="0.2">
      <c r="A293">
        <v>38838</v>
      </c>
      <c r="B293">
        <v>1</v>
      </c>
      <c r="C293">
        <v>1967</v>
      </c>
      <c r="D293" s="1">
        <v>45597.287893518522</v>
      </c>
      <c r="E293" t="s">
        <v>25</v>
      </c>
      <c r="F293">
        <v>5</v>
      </c>
      <c r="G293">
        <v>6</v>
      </c>
      <c r="H293">
        <v>7</v>
      </c>
      <c r="I293">
        <v>6</v>
      </c>
      <c r="J293">
        <v>6</v>
      </c>
      <c r="K293">
        <v>20</v>
      </c>
      <c r="L293">
        <v>10</v>
      </c>
      <c r="M293">
        <v>2</v>
      </c>
      <c r="N293">
        <v>5</v>
      </c>
      <c r="O293">
        <v>5</v>
      </c>
      <c r="P293">
        <v>28</v>
      </c>
    </row>
    <row r="294" spans="1:16" x14ac:dyDescent="0.2">
      <c r="A294">
        <v>38856</v>
      </c>
      <c r="B294">
        <v>1</v>
      </c>
      <c r="C294">
        <v>1995</v>
      </c>
      <c r="D294" s="1">
        <v>45597.307719907411</v>
      </c>
      <c r="E294" t="s">
        <v>130</v>
      </c>
      <c r="F294">
        <v>4</v>
      </c>
      <c r="G294">
        <v>3</v>
      </c>
      <c r="H294">
        <v>5</v>
      </c>
      <c r="I294">
        <v>3</v>
      </c>
      <c r="J294">
        <v>2</v>
      </c>
      <c r="K294">
        <v>13</v>
      </c>
      <c r="L294">
        <v>6</v>
      </c>
      <c r="M294">
        <v>6</v>
      </c>
      <c r="N294">
        <v>5</v>
      </c>
      <c r="O294">
        <v>7</v>
      </c>
      <c r="P294">
        <v>40</v>
      </c>
    </row>
    <row r="295" spans="1:16" x14ac:dyDescent="0.2">
      <c r="A295">
        <v>38857</v>
      </c>
      <c r="B295">
        <v>0</v>
      </c>
      <c r="C295">
        <v>1962</v>
      </c>
      <c r="D295" s="1">
        <v>45597.310057870367</v>
      </c>
      <c r="E295">
        <v>20</v>
      </c>
      <c r="F295">
        <v>5</v>
      </c>
      <c r="G295">
        <v>6</v>
      </c>
      <c r="H295">
        <v>6</v>
      </c>
      <c r="I295">
        <v>6</v>
      </c>
      <c r="J295">
        <v>6</v>
      </c>
      <c r="K295">
        <v>6</v>
      </c>
      <c r="L295">
        <v>3</v>
      </c>
      <c r="M295">
        <v>2</v>
      </c>
      <c r="N295">
        <v>3</v>
      </c>
      <c r="O295">
        <v>2</v>
      </c>
      <c r="P295">
        <v>34</v>
      </c>
    </row>
    <row r="296" spans="1:16" x14ac:dyDescent="0.2">
      <c r="A296">
        <v>38521</v>
      </c>
      <c r="B296">
        <v>0</v>
      </c>
      <c r="C296">
        <v>2005</v>
      </c>
      <c r="D296" s="1">
        <v>45597.347210648149</v>
      </c>
      <c r="E296">
        <v>5</v>
      </c>
      <c r="F296">
        <v>5</v>
      </c>
      <c r="G296">
        <v>5</v>
      </c>
      <c r="H296">
        <v>5</v>
      </c>
      <c r="I296">
        <v>3</v>
      </c>
      <c r="J296">
        <v>3</v>
      </c>
      <c r="K296">
        <v>7</v>
      </c>
      <c r="L296">
        <v>4</v>
      </c>
      <c r="M296">
        <v>3</v>
      </c>
      <c r="N296">
        <v>2</v>
      </c>
      <c r="O296">
        <v>4</v>
      </c>
      <c r="P296">
        <v>51</v>
      </c>
    </row>
    <row r="297" spans="1:16" x14ac:dyDescent="0.2">
      <c r="A297">
        <v>38896</v>
      </c>
      <c r="B297">
        <v>0</v>
      </c>
      <c r="C297">
        <v>1983</v>
      </c>
      <c r="D297" s="1">
        <v>45597.367673611108</v>
      </c>
      <c r="E297">
        <v>5</v>
      </c>
      <c r="F297">
        <v>4</v>
      </c>
      <c r="G297">
        <v>4</v>
      </c>
      <c r="H297">
        <v>6</v>
      </c>
      <c r="I297">
        <v>3</v>
      </c>
      <c r="J297">
        <v>4</v>
      </c>
      <c r="K297">
        <v>6</v>
      </c>
      <c r="L297">
        <v>5</v>
      </c>
      <c r="M297">
        <v>4</v>
      </c>
      <c r="N297">
        <v>14</v>
      </c>
      <c r="O297">
        <v>7</v>
      </c>
      <c r="P297">
        <v>64</v>
      </c>
    </row>
    <row r="298" spans="1:16" x14ac:dyDescent="0.2">
      <c r="A298">
        <v>38901</v>
      </c>
      <c r="B298">
        <v>0</v>
      </c>
      <c r="C298">
        <v>1988</v>
      </c>
      <c r="D298" s="1">
        <v>45597.37128472222</v>
      </c>
      <c r="E298">
        <v>2</v>
      </c>
      <c r="F298">
        <v>4</v>
      </c>
      <c r="G298">
        <v>5</v>
      </c>
      <c r="H298">
        <v>5</v>
      </c>
      <c r="I298">
        <v>5</v>
      </c>
      <c r="J298">
        <v>3</v>
      </c>
      <c r="K298">
        <v>4</v>
      </c>
      <c r="L298">
        <v>3</v>
      </c>
      <c r="M298">
        <v>4</v>
      </c>
      <c r="N298">
        <v>2</v>
      </c>
      <c r="O298">
        <v>5</v>
      </c>
      <c r="P298">
        <v>48</v>
      </c>
    </row>
    <row r="299" spans="1:16" x14ac:dyDescent="0.2">
      <c r="A299">
        <v>38907</v>
      </c>
      <c r="B299">
        <v>0</v>
      </c>
      <c r="C299">
        <v>1998</v>
      </c>
      <c r="D299" s="1">
        <v>45597.371388888889</v>
      </c>
      <c r="E299" t="s">
        <v>25</v>
      </c>
      <c r="F299">
        <v>6</v>
      </c>
      <c r="G299">
        <v>6</v>
      </c>
      <c r="H299">
        <v>6</v>
      </c>
      <c r="I299">
        <v>5</v>
      </c>
      <c r="J299">
        <v>4</v>
      </c>
      <c r="K299">
        <v>8</v>
      </c>
      <c r="L299">
        <v>5</v>
      </c>
      <c r="M299">
        <v>4</v>
      </c>
      <c r="N299">
        <v>5</v>
      </c>
      <c r="O299">
        <v>7</v>
      </c>
      <c r="P299">
        <v>55</v>
      </c>
    </row>
    <row r="300" spans="1:16" x14ac:dyDescent="0.2">
      <c r="A300">
        <v>38912</v>
      </c>
      <c r="B300">
        <v>0</v>
      </c>
      <c r="C300">
        <v>1981</v>
      </c>
      <c r="D300" s="1">
        <v>45597.382476851853</v>
      </c>
      <c r="E300">
        <v>5</v>
      </c>
      <c r="F300">
        <v>2</v>
      </c>
      <c r="G300">
        <v>5</v>
      </c>
      <c r="H300">
        <v>6</v>
      </c>
      <c r="I300">
        <v>5</v>
      </c>
      <c r="J300">
        <v>6</v>
      </c>
      <c r="K300">
        <v>12</v>
      </c>
      <c r="L300">
        <v>8</v>
      </c>
      <c r="M300">
        <v>3</v>
      </c>
      <c r="N300">
        <v>8</v>
      </c>
      <c r="O300">
        <v>4</v>
      </c>
      <c r="P300">
        <v>91</v>
      </c>
    </row>
    <row r="301" spans="1:16" x14ac:dyDescent="0.2">
      <c r="A301">
        <v>38925</v>
      </c>
      <c r="B301">
        <v>0</v>
      </c>
      <c r="C301">
        <v>1981</v>
      </c>
      <c r="D301" s="1">
        <v>45597.408750000002</v>
      </c>
      <c r="E301">
        <v>4</v>
      </c>
      <c r="F301">
        <v>6</v>
      </c>
      <c r="G301">
        <v>7</v>
      </c>
      <c r="H301">
        <v>7</v>
      </c>
      <c r="I301">
        <v>6</v>
      </c>
      <c r="J301">
        <v>7</v>
      </c>
      <c r="K301">
        <v>6</v>
      </c>
      <c r="L301">
        <v>2</v>
      </c>
      <c r="M301">
        <v>2</v>
      </c>
      <c r="N301">
        <v>8</v>
      </c>
      <c r="O301">
        <v>4</v>
      </c>
      <c r="P301">
        <v>5</v>
      </c>
    </row>
    <row r="302" spans="1:16" x14ac:dyDescent="0.2">
      <c r="A302">
        <v>38944</v>
      </c>
      <c r="B302">
        <v>0</v>
      </c>
      <c r="C302">
        <v>1969</v>
      </c>
      <c r="D302" s="1">
        <v>45597.423368055555</v>
      </c>
      <c r="E302" t="s">
        <v>114</v>
      </c>
      <c r="F302">
        <v>5</v>
      </c>
      <c r="G302">
        <v>6</v>
      </c>
      <c r="H302">
        <v>6</v>
      </c>
      <c r="I302">
        <v>6</v>
      </c>
      <c r="J302">
        <v>6</v>
      </c>
      <c r="K302">
        <v>268</v>
      </c>
      <c r="L302">
        <v>4</v>
      </c>
      <c r="M302">
        <v>3</v>
      </c>
      <c r="N302">
        <v>4</v>
      </c>
      <c r="O302">
        <v>7</v>
      </c>
      <c r="P302">
        <v>34</v>
      </c>
    </row>
    <row r="303" spans="1:16" x14ac:dyDescent="0.2">
      <c r="A303">
        <v>38961</v>
      </c>
      <c r="B303">
        <v>0</v>
      </c>
      <c r="C303">
        <v>1996</v>
      </c>
      <c r="D303" s="1">
        <v>45597.423900462964</v>
      </c>
      <c r="E303">
        <v>10</v>
      </c>
      <c r="F303">
        <v>5</v>
      </c>
      <c r="G303">
        <v>7</v>
      </c>
      <c r="H303">
        <v>6</v>
      </c>
      <c r="I303">
        <v>6</v>
      </c>
      <c r="J303">
        <v>5</v>
      </c>
      <c r="K303">
        <v>4</v>
      </c>
      <c r="L303">
        <v>2</v>
      </c>
      <c r="M303">
        <v>1</v>
      </c>
      <c r="N303">
        <v>2</v>
      </c>
      <c r="O303">
        <v>2</v>
      </c>
      <c r="P303">
        <v>37</v>
      </c>
    </row>
    <row r="304" spans="1:16" x14ac:dyDescent="0.2">
      <c r="A304">
        <v>38964</v>
      </c>
      <c r="B304">
        <v>0</v>
      </c>
      <c r="C304">
        <v>1961</v>
      </c>
      <c r="D304" s="1">
        <v>45597.430902777778</v>
      </c>
      <c r="E304" t="s">
        <v>25</v>
      </c>
      <c r="F304">
        <v>5</v>
      </c>
      <c r="G304">
        <v>5</v>
      </c>
      <c r="H304">
        <v>5</v>
      </c>
      <c r="I304">
        <v>5</v>
      </c>
      <c r="J304">
        <v>5</v>
      </c>
      <c r="K304">
        <v>2</v>
      </c>
      <c r="L304">
        <v>3</v>
      </c>
      <c r="M304">
        <v>1</v>
      </c>
      <c r="N304">
        <v>1</v>
      </c>
      <c r="O304">
        <v>3</v>
      </c>
      <c r="P304">
        <v>51</v>
      </c>
    </row>
    <row r="305" spans="1:16" x14ac:dyDescent="0.2">
      <c r="A305">
        <v>38966</v>
      </c>
      <c r="B305">
        <v>0</v>
      </c>
      <c r="C305">
        <v>1991</v>
      </c>
      <c r="D305" s="1">
        <v>45597.433368055557</v>
      </c>
      <c r="E305">
        <v>3</v>
      </c>
      <c r="F305">
        <v>6</v>
      </c>
      <c r="G305">
        <v>6</v>
      </c>
      <c r="H305">
        <v>6</v>
      </c>
      <c r="I305">
        <v>4</v>
      </c>
      <c r="J305">
        <v>5</v>
      </c>
      <c r="K305">
        <v>19</v>
      </c>
      <c r="L305">
        <v>9</v>
      </c>
      <c r="M305">
        <v>5</v>
      </c>
      <c r="N305">
        <v>10</v>
      </c>
      <c r="O305">
        <v>5</v>
      </c>
      <c r="P305">
        <v>61</v>
      </c>
    </row>
    <row r="306" spans="1:16" x14ac:dyDescent="0.2">
      <c r="A306">
        <v>38967</v>
      </c>
      <c r="B306">
        <v>1</v>
      </c>
      <c r="C306">
        <v>1999</v>
      </c>
      <c r="D306" s="1">
        <v>45597.433877314812</v>
      </c>
      <c r="E306" t="s">
        <v>131</v>
      </c>
      <c r="F306">
        <v>2</v>
      </c>
      <c r="G306">
        <v>3</v>
      </c>
      <c r="H306">
        <v>1</v>
      </c>
      <c r="I306">
        <v>2</v>
      </c>
      <c r="J306">
        <v>1</v>
      </c>
      <c r="K306">
        <v>7</v>
      </c>
      <c r="L306">
        <v>6</v>
      </c>
      <c r="M306">
        <v>2</v>
      </c>
      <c r="N306">
        <v>4</v>
      </c>
      <c r="O306">
        <v>3</v>
      </c>
      <c r="P306">
        <v>5</v>
      </c>
    </row>
    <row r="307" spans="1:16" x14ac:dyDescent="0.2">
      <c r="A307">
        <v>38990</v>
      </c>
      <c r="B307">
        <v>0</v>
      </c>
      <c r="C307">
        <v>1988</v>
      </c>
      <c r="D307" s="1">
        <v>45597.466284722221</v>
      </c>
      <c r="E307">
        <v>2</v>
      </c>
      <c r="F307">
        <v>5</v>
      </c>
      <c r="G307">
        <v>5</v>
      </c>
      <c r="H307">
        <v>6</v>
      </c>
      <c r="I307">
        <v>3</v>
      </c>
      <c r="J307">
        <v>2</v>
      </c>
      <c r="K307">
        <v>6</v>
      </c>
      <c r="L307">
        <v>3</v>
      </c>
      <c r="M307">
        <v>2</v>
      </c>
      <c r="N307">
        <v>3</v>
      </c>
      <c r="O307">
        <v>5</v>
      </c>
      <c r="P307">
        <v>73</v>
      </c>
    </row>
    <row r="308" spans="1:16" x14ac:dyDescent="0.2">
      <c r="A308">
        <v>39025</v>
      </c>
      <c r="B308">
        <v>0</v>
      </c>
      <c r="C308">
        <v>2004</v>
      </c>
      <c r="D308" s="1">
        <v>45597.485914351855</v>
      </c>
      <c r="E308">
        <v>3</v>
      </c>
      <c r="F308">
        <v>5</v>
      </c>
      <c r="G308">
        <v>6</v>
      </c>
      <c r="H308">
        <v>4</v>
      </c>
      <c r="I308">
        <v>6</v>
      </c>
      <c r="J308">
        <v>5</v>
      </c>
      <c r="K308">
        <v>10</v>
      </c>
      <c r="L308">
        <v>4</v>
      </c>
      <c r="M308">
        <v>6</v>
      </c>
      <c r="N308">
        <v>4</v>
      </c>
      <c r="O308">
        <v>5</v>
      </c>
      <c r="P308">
        <v>53</v>
      </c>
    </row>
    <row r="309" spans="1:16" x14ac:dyDescent="0.2">
      <c r="A309">
        <v>39034</v>
      </c>
      <c r="B309">
        <v>1</v>
      </c>
      <c r="C309">
        <v>1999</v>
      </c>
      <c r="D309" s="1">
        <v>45597.497430555559</v>
      </c>
      <c r="E309">
        <v>6</v>
      </c>
      <c r="F309">
        <v>7</v>
      </c>
      <c r="G309">
        <v>5</v>
      </c>
      <c r="H309">
        <v>5</v>
      </c>
      <c r="I309">
        <v>5</v>
      </c>
      <c r="J309">
        <v>3</v>
      </c>
      <c r="K309">
        <v>8</v>
      </c>
      <c r="L309">
        <v>6</v>
      </c>
      <c r="M309">
        <v>5</v>
      </c>
      <c r="N309">
        <v>3</v>
      </c>
      <c r="O309">
        <v>12</v>
      </c>
      <c r="P309">
        <v>67</v>
      </c>
    </row>
    <row r="310" spans="1:16" x14ac:dyDescent="0.2">
      <c r="A310">
        <v>39042</v>
      </c>
      <c r="B310">
        <v>0</v>
      </c>
      <c r="C310">
        <v>1988</v>
      </c>
      <c r="D310" s="1">
        <v>45597.507696759261</v>
      </c>
      <c r="E310">
        <v>1</v>
      </c>
      <c r="F310">
        <v>6</v>
      </c>
      <c r="G310">
        <v>6</v>
      </c>
      <c r="H310">
        <v>6</v>
      </c>
      <c r="I310">
        <v>6</v>
      </c>
      <c r="J310">
        <v>6</v>
      </c>
      <c r="K310">
        <v>8</v>
      </c>
      <c r="L310">
        <v>4</v>
      </c>
      <c r="M310">
        <v>2</v>
      </c>
      <c r="N310">
        <v>6</v>
      </c>
      <c r="O310">
        <v>3</v>
      </c>
      <c r="P310">
        <v>19</v>
      </c>
    </row>
    <row r="311" spans="1:16" x14ac:dyDescent="0.2">
      <c r="A311">
        <v>39066</v>
      </c>
      <c r="B311">
        <v>0</v>
      </c>
      <c r="C311">
        <v>1977</v>
      </c>
      <c r="D311" s="1">
        <v>45597.533784722225</v>
      </c>
      <c r="E311">
        <v>5</v>
      </c>
      <c r="F311">
        <v>5</v>
      </c>
      <c r="G311">
        <v>5</v>
      </c>
      <c r="H311">
        <v>6</v>
      </c>
      <c r="I311">
        <v>6</v>
      </c>
      <c r="J311">
        <v>5</v>
      </c>
      <c r="K311">
        <v>16</v>
      </c>
      <c r="L311">
        <v>2</v>
      </c>
      <c r="M311">
        <v>2</v>
      </c>
      <c r="N311">
        <v>3</v>
      </c>
      <c r="O311">
        <v>4</v>
      </c>
      <c r="P311">
        <v>50</v>
      </c>
    </row>
    <row r="312" spans="1:16" x14ac:dyDescent="0.2">
      <c r="A312">
        <v>39089</v>
      </c>
      <c r="B312">
        <v>0</v>
      </c>
      <c r="C312">
        <v>1990</v>
      </c>
      <c r="D312" s="1">
        <v>45597.555567129632</v>
      </c>
      <c r="E312">
        <v>4</v>
      </c>
      <c r="F312">
        <v>3</v>
      </c>
      <c r="G312">
        <v>6</v>
      </c>
      <c r="H312">
        <v>5</v>
      </c>
      <c r="I312">
        <v>6</v>
      </c>
      <c r="J312">
        <v>5</v>
      </c>
      <c r="K312">
        <v>5</v>
      </c>
      <c r="L312">
        <v>3</v>
      </c>
      <c r="M312">
        <v>3</v>
      </c>
      <c r="N312">
        <v>2</v>
      </c>
      <c r="O312">
        <v>3</v>
      </c>
      <c r="P312">
        <v>70</v>
      </c>
    </row>
    <row r="313" spans="1:16" x14ac:dyDescent="0.2">
      <c r="A313">
        <v>39090</v>
      </c>
      <c r="B313">
        <v>0</v>
      </c>
      <c r="C313">
        <v>1977</v>
      </c>
      <c r="D313" s="1">
        <v>45597.558912037035</v>
      </c>
      <c r="E313" t="s">
        <v>132</v>
      </c>
      <c r="F313">
        <v>2</v>
      </c>
      <c r="G313">
        <v>5</v>
      </c>
      <c r="H313">
        <v>3</v>
      </c>
      <c r="I313">
        <v>4</v>
      </c>
      <c r="J313">
        <v>2</v>
      </c>
      <c r="K313">
        <v>8</v>
      </c>
      <c r="L313">
        <v>6</v>
      </c>
      <c r="M313">
        <v>3</v>
      </c>
      <c r="N313">
        <v>4</v>
      </c>
      <c r="O313">
        <v>6</v>
      </c>
      <c r="P313">
        <v>36</v>
      </c>
    </row>
    <row r="314" spans="1:16" x14ac:dyDescent="0.2">
      <c r="A314">
        <v>39073</v>
      </c>
      <c r="B314">
        <v>0</v>
      </c>
      <c r="C314">
        <v>2003</v>
      </c>
      <c r="D314" s="1">
        <v>45597.560752314814</v>
      </c>
      <c r="E314" t="s">
        <v>113</v>
      </c>
      <c r="F314">
        <v>2</v>
      </c>
      <c r="G314">
        <v>6</v>
      </c>
      <c r="H314">
        <v>3</v>
      </c>
      <c r="I314">
        <v>3</v>
      </c>
      <c r="J314">
        <v>1</v>
      </c>
      <c r="K314">
        <v>7</v>
      </c>
      <c r="L314">
        <v>33</v>
      </c>
      <c r="M314">
        <v>21</v>
      </c>
      <c r="N314">
        <v>9</v>
      </c>
      <c r="O314">
        <v>10</v>
      </c>
      <c r="P314">
        <v>64</v>
      </c>
    </row>
    <row r="315" spans="1:16" x14ac:dyDescent="0.2">
      <c r="A315">
        <v>39022</v>
      </c>
      <c r="B315">
        <v>1</v>
      </c>
      <c r="C315">
        <v>1966</v>
      </c>
      <c r="D315" s="1">
        <v>45597.570543981485</v>
      </c>
      <c r="E315">
        <v>5</v>
      </c>
      <c r="F315">
        <v>7</v>
      </c>
      <c r="G315">
        <v>7</v>
      </c>
      <c r="H315">
        <v>7</v>
      </c>
      <c r="I315">
        <v>7</v>
      </c>
      <c r="J315">
        <v>7</v>
      </c>
      <c r="K315">
        <v>3</v>
      </c>
      <c r="L315">
        <v>2</v>
      </c>
      <c r="M315">
        <v>1</v>
      </c>
      <c r="N315">
        <v>2</v>
      </c>
      <c r="O315">
        <v>4</v>
      </c>
      <c r="P315">
        <v>5</v>
      </c>
    </row>
    <row r="316" spans="1:16" x14ac:dyDescent="0.2">
      <c r="A316">
        <v>39104</v>
      </c>
      <c r="B316">
        <v>0</v>
      </c>
      <c r="C316">
        <v>2004</v>
      </c>
      <c r="D316" s="1">
        <v>45597.571527777778</v>
      </c>
      <c r="E316">
        <v>5</v>
      </c>
      <c r="F316">
        <v>5</v>
      </c>
      <c r="G316">
        <v>6</v>
      </c>
      <c r="H316">
        <v>6</v>
      </c>
      <c r="I316">
        <v>5</v>
      </c>
      <c r="J316">
        <v>5</v>
      </c>
      <c r="K316">
        <v>6</v>
      </c>
      <c r="L316">
        <v>2</v>
      </c>
      <c r="M316">
        <v>1</v>
      </c>
      <c r="N316">
        <v>3</v>
      </c>
      <c r="O316">
        <v>3</v>
      </c>
      <c r="P316">
        <v>46</v>
      </c>
    </row>
    <row r="317" spans="1:16" x14ac:dyDescent="0.2">
      <c r="A317">
        <v>39091</v>
      </c>
      <c r="B317">
        <v>0</v>
      </c>
      <c r="C317">
        <v>2003</v>
      </c>
      <c r="D317" s="1">
        <v>45597.575243055559</v>
      </c>
      <c r="E317">
        <v>5</v>
      </c>
      <c r="F317">
        <v>5</v>
      </c>
      <c r="G317">
        <v>6</v>
      </c>
      <c r="H317">
        <v>6</v>
      </c>
      <c r="I317">
        <v>5</v>
      </c>
      <c r="J317">
        <v>5</v>
      </c>
      <c r="K317">
        <v>10</v>
      </c>
      <c r="L317">
        <v>3</v>
      </c>
      <c r="M317">
        <v>2</v>
      </c>
      <c r="N317">
        <v>4</v>
      </c>
      <c r="O317">
        <v>3</v>
      </c>
      <c r="P317">
        <v>46</v>
      </c>
    </row>
    <row r="318" spans="1:16" x14ac:dyDescent="0.2">
      <c r="A318">
        <v>37520</v>
      </c>
      <c r="B318">
        <v>0</v>
      </c>
      <c r="C318">
        <v>1997</v>
      </c>
      <c r="D318" s="1">
        <v>45597.587650462963</v>
      </c>
      <c r="E318">
        <v>4</v>
      </c>
      <c r="F318">
        <v>6</v>
      </c>
      <c r="G318">
        <v>5</v>
      </c>
      <c r="H318">
        <v>6</v>
      </c>
      <c r="I318">
        <v>5</v>
      </c>
      <c r="J318">
        <v>3</v>
      </c>
      <c r="K318">
        <v>8</v>
      </c>
      <c r="L318">
        <v>5</v>
      </c>
      <c r="M318">
        <v>5</v>
      </c>
      <c r="N318">
        <v>7</v>
      </c>
      <c r="O318">
        <v>11</v>
      </c>
      <c r="P318">
        <v>67</v>
      </c>
    </row>
    <row r="319" spans="1:16" x14ac:dyDescent="0.2">
      <c r="A319">
        <v>39119</v>
      </c>
      <c r="B319">
        <v>0</v>
      </c>
      <c r="C319">
        <v>1970</v>
      </c>
      <c r="D319" s="1">
        <v>45597.593946759262</v>
      </c>
      <c r="E319" t="s">
        <v>25</v>
      </c>
      <c r="F319">
        <v>2</v>
      </c>
      <c r="G319">
        <v>5</v>
      </c>
      <c r="H319">
        <v>5</v>
      </c>
      <c r="I319">
        <v>2</v>
      </c>
      <c r="J319">
        <v>5</v>
      </c>
      <c r="K319">
        <v>5</v>
      </c>
      <c r="L319">
        <v>11</v>
      </c>
      <c r="M319">
        <v>2</v>
      </c>
      <c r="N319">
        <v>6</v>
      </c>
      <c r="O319">
        <v>6</v>
      </c>
      <c r="P319">
        <v>68</v>
      </c>
    </row>
    <row r="320" spans="1:16" x14ac:dyDescent="0.2">
      <c r="A320">
        <v>36145</v>
      </c>
      <c r="B320">
        <v>0</v>
      </c>
      <c r="C320">
        <v>1992</v>
      </c>
      <c r="D320" s="1">
        <v>45597.601273148146</v>
      </c>
      <c r="E320">
        <v>3</v>
      </c>
      <c r="F320">
        <v>5</v>
      </c>
      <c r="G320">
        <v>5</v>
      </c>
      <c r="H320">
        <v>6</v>
      </c>
      <c r="I320">
        <v>6</v>
      </c>
      <c r="J320">
        <v>6</v>
      </c>
      <c r="K320">
        <v>8</v>
      </c>
      <c r="L320">
        <v>3</v>
      </c>
      <c r="M320">
        <v>2</v>
      </c>
      <c r="N320">
        <v>11</v>
      </c>
      <c r="O320">
        <v>2</v>
      </c>
      <c r="P320">
        <v>48</v>
      </c>
    </row>
    <row r="321" spans="1:16" x14ac:dyDescent="0.2">
      <c r="A321">
        <v>39143</v>
      </c>
      <c r="B321">
        <v>0</v>
      </c>
      <c r="C321">
        <v>1988</v>
      </c>
      <c r="D321" s="1">
        <v>45597.638298611113</v>
      </c>
      <c r="E321">
        <v>4</v>
      </c>
      <c r="F321">
        <v>3</v>
      </c>
      <c r="G321">
        <v>4</v>
      </c>
      <c r="H321">
        <v>4</v>
      </c>
      <c r="I321">
        <v>2</v>
      </c>
      <c r="J321">
        <v>2</v>
      </c>
      <c r="K321">
        <v>6</v>
      </c>
      <c r="L321">
        <v>8</v>
      </c>
      <c r="M321">
        <v>3</v>
      </c>
      <c r="N321">
        <v>4</v>
      </c>
      <c r="O321">
        <v>3</v>
      </c>
      <c r="P321">
        <v>44</v>
      </c>
    </row>
    <row r="322" spans="1:16" x14ac:dyDescent="0.2">
      <c r="A322">
        <v>39136</v>
      </c>
      <c r="B322">
        <v>0</v>
      </c>
      <c r="C322">
        <v>1984</v>
      </c>
      <c r="D322" s="1">
        <v>45597.645682870374</v>
      </c>
      <c r="E322">
        <v>5</v>
      </c>
      <c r="F322">
        <v>5</v>
      </c>
      <c r="G322">
        <v>5</v>
      </c>
      <c r="H322">
        <v>5</v>
      </c>
      <c r="I322">
        <v>4</v>
      </c>
      <c r="J322">
        <v>3</v>
      </c>
      <c r="K322">
        <v>12</v>
      </c>
      <c r="L322">
        <v>3</v>
      </c>
      <c r="M322">
        <v>1</v>
      </c>
      <c r="N322">
        <v>6</v>
      </c>
      <c r="O322">
        <v>2</v>
      </c>
      <c r="P322">
        <v>49</v>
      </c>
    </row>
    <row r="323" spans="1:16" x14ac:dyDescent="0.2">
      <c r="A323">
        <v>39148</v>
      </c>
      <c r="B323">
        <v>0</v>
      </c>
      <c r="C323">
        <v>2001</v>
      </c>
      <c r="D323" s="1">
        <v>45597.64675925926</v>
      </c>
      <c r="E323" t="s">
        <v>133</v>
      </c>
      <c r="F323">
        <v>3</v>
      </c>
      <c r="G323">
        <v>2</v>
      </c>
      <c r="H323">
        <v>5</v>
      </c>
      <c r="I323">
        <v>1</v>
      </c>
      <c r="J323">
        <v>1</v>
      </c>
      <c r="K323">
        <v>9</v>
      </c>
      <c r="L323">
        <v>6</v>
      </c>
      <c r="M323">
        <v>5</v>
      </c>
      <c r="N323">
        <v>3</v>
      </c>
      <c r="O323">
        <v>3</v>
      </c>
      <c r="P323">
        <v>28</v>
      </c>
    </row>
    <row r="324" spans="1:16" x14ac:dyDescent="0.2">
      <c r="A324">
        <v>39160</v>
      </c>
      <c r="B324">
        <v>0</v>
      </c>
      <c r="C324">
        <v>1992</v>
      </c>
      <c r="D324" s="1">
        <v>45597.661759259259</v>
      </c>
      <c r="E324" t="s">
        <v>25</v>
      </c>
      <c r="F324">
        <v>6</v>
      </c>
      <c r="G324">
        <v>6</v>
      </c>
      <c r="H324">
        <v>6</v>
      </c>
      <c r="I324">
        <v>7</v>
      </c>
      <c r="J324">
        <v>7</v>
      </c>
      <c r="K324">
        <v>6</v>
      </c>
      <c r="L324">
        <v>2</v>
      </c>
      <c r="M324">
        <v>1</v>
      </c>
      <c r="N324">
        <v>3</v>
      </c>
      <c r="O324">
        <v>2</v>
      </c>
      <c r="P324">
        <v>19</v>
      </c>
    </row>
    <row r="325" spans="1:16" x14ac:dyDescent="0.2">
      <c r="A325">
        <v>39164</v>
      </c>
      <c r="B325">
        <v>0</v>
      </c>
      <c r="C325">
        <v>2002</v>
      </c>
      <c r="D325" s="1">
        <v>45597.668703703705</v>
      </c>
      <c r="E325">
        <v>2</v>
      </c>
      <c r="F325">
        <v>5</v>
      </c>
      <c r="G325">
        <v>7</v>
      </c>
      <c r="H325">
        <v>6</v>
      </c>
      <c r="I325">
        <v>6</v>
      </c>
      <c r="J325">
        <v>3</v>
      </c>
      <c r="K325">
        <v>3</v>
      </c>
      <c r="L325">
        <v>2</v>
      </c>
      <c r="M325">
        <v>2</v>
      </c>
      <c r="N325">
        <v>2</v>
      </c>
      <c r="O325">
        <v>5</v>
      </c>
      <c r="P325">
        <v>59</v>
      </c>
    </row>
    <row r="326" spans="1:16" x14ac:dyDescent="0.2">
      <c r="A326">
        <v>39172</v>
      </c>
      <c r="B326">
        <v>0</v>
      </c>
      <c r="C326">
        <v>2002</v>
      </c>
      <c r="D326" s="1">
        <v>45597.675543981481</v>
      </c>
      <c r="E326" t="s">
        <v>25</v>
      </c>
      <c r="F326">
        <v>3</v>
      </c>
      <c r="G326">
        <v>2</v>
      </c>
      <c r="H326">
        <v>3</v>
      </c>
      <c r="I326">
        <v>1</v>
      </c>
      <c r="J326">
        <v>1</v>
      </c>
      <c r="K326">
        <v>16</v>
      </c>
      <c r="L326">
        <v>3</v>
      </c>
      <c r="M326">
        <v>2</v>
      </c>
      <c r="N326">
        <v>3</v>
      </c>
      <c r="O326">
        <v>3</v>
      </c>
      <c r="P326">
        <v>10</v>
      </c>
    </row>
    <row r="327" spans="1:16" x14ac:dyDescent="0.2">
      <c r="A327">
        <v>39177</v>
      </c>
      <c r="B327">
        <v>0</v>
      </c>
      <c r="C327">
        <v>2001</v>
      </c>
      <c r="D327" s="1">
        <v>45597.679525462961</v>
      </c>
      <c r="E327">
        <v>4</v>
      </c>
      <c r="F327">
        <v>5</v>
      </c>
      <c r="G327">
        <v>4</v>
      </c>
      <c r="H327">
        <v>5</v>
      </c>
      <c r="I327">
        <v>6</v>
      </c>
      <c r="J327">
        <v>5</v>
      </c>
      <c r="K327">
        <v>6</v>
      </c>
      <c r="L327">
        <v>2</v>
      </c>
      <c r="M327">
        <v>2</v>
      </c>
      <c r="N327">
        <v>2</v>
      </c>
      <c r="O327">
        <v>8</v>
      </c>
      <c r="P327">
        <v>56</v>
      </c>
    </row>
    <row r="328" spans="1:16" x14ac:dyDescent="0.2">
      <c r="A328">
        <v>39188</v>
      </c>
      <c r="B328">
        <v>0</v>
      </c>
      <c r="C328">
        <v>2000</v>
      </c>
      <c r="D328" s="1">
        <v>45597.690613425926</v>
      </c>
      <c r="E328">
        <v>3</v>
      </c>
      <c r="F328">
        <v>5</v>
      </c>
      <c r="G328">
        <v>5</v>
      </c>
      <c r="H328">
        <v>6</v>
      </c>
      <c r="I328">
        <v>5</v>
      </c>
      <c r="J328">
        <v>6</v>
      </c>
      <c r="K328">
        <v>11</v>
      </c>
      <c r="L328">
        <v>3</v>
      </c>
      <c r="M328">
        <v>3</v>
      </c>
      <c r="N328">
        <v>3</v>
      </c>
      <c r="O328">
        <v>8</v>
      </c>
      <c r="P328">
        <v>55</v>
      </c>
    </row>
    <row r="329" spans="1:16" x14ac:dyDescent="0.2">
      <c r="A329">
        <v>39193</v>
      </c>
      <c r="B329">
        <v>0</v>
      </c>
      <c r="C329">
        <v>1997</v>
      </c>
      <c r="D329" s="1">
        <v>45597.698449074072</v>
      </c>
      <c r="E329">
        <v>1</v>
      </c>
      <c r="F329">
        <v>2</v>
      </c>
      <c r="G329">
        <v>4</v>
      </c>
      <c r="H329">
        <v>3</v>
      </c>
      <c r="I329">
        <v>2</v>
      </c>
      <c r="J329">
        <v>1</v>
      </c>
      <c r="K329">
        <v>7</v>
      </c>
      <c r="L329">
        <v>8</v>
      </c>
      <c r="M329">
        <v>4</v>
      </c>
      <c r="N329">
        <v>5</v>
      </c>
      <c r="O329">
        <v>4</v>
      </c>
      <c r="P329">
        <v>21</v>
      </c>
    </row>
    <row r="330" spans="1:16" x14ac:dyDescent="0.2">
      <c r="A330">
        <v>39208</v>
      </c>
      <c r="B330">
        <v>0</v>
      </c>
      <c r="C330">
        <v>1986</v>
      </c>
      <c r="D330" s="1">
        <v>45597.728159722225</v>
      </c>
      <c r="E330" t="s">
        <v>25</v>
      </c>
      <c r="F330">
        <v>1</v>
      </c>
      <c r="G330">
        <v>1</v>
      </c>
      <c r="H330">
        <v>1</v>
      </c>
      <c r="I330">
        <v>1</v>
      </c>
      <c r="J330">
        <v>1</v>
      </c>
      <c r="K330">
        <v>8</v>
      </c>
      <c r="L330">
        <v>2</v>
      </c>
      <c r="M330">
        <v>1</v>
      </c>
      <c r="N330">
        <v>2</v>
      </c>
      <c r="O330">
        <v>3</v>
      </c>
      <c r="P330">
        <v>5</v>
      </c>
    </row>
    <row r="331" spans="1:16" x14ac:dyDescent="0.2">
      <c r="A331">
        <v>39197</v>
      </c>
      <c r="B331">
        <v>0</v>
      </c>
      <c r="C331">
        <v>2002</v>
      </c>
      <c r="D331" s="1">
        <v>45597.749722222223</v>
      </c>
      <c r="E331">
        <v>3</v>
      </c>
      <c r="F331">
        <v>4</v>
      </c>
      <c r="G331">
        <v>5</v>
      </c>
      <c r="H331">
        <v>5</v>
      </c>
      <c r="I331">
        <v>5</v>
      </c>
      <c r="J331">
        <v>3</v>
      </c>
      <c r="K331">
        <v>17</v>
      </c>
      <c r="L331">
        <v>12</v>
      </c>
      <c r="M331">
        <v>2</v>
      </c>
      <c r="N331">
        <v>3</v>
      </c>
      <c r="O331">
        <v>6</v>
      </c>
      <c r="P331">
        <v>48</v>
      </c>
    </row>
    <row r="332" spans="1:16" x14ac:dyDescent="0.2">
      <c r="A332">
        <v>39236</v>
      </c>
      <c r="B332">
        <v>1</v>
      </c>
      <c r="C332">
        <v>1972</v>
      </c>
      <c r="D332" s="1">
        <v>45597.784444444442</v>
      </c>
      <c r="E332">
        <v>3</v>
      </c>
      <c r="F332">
        <v>5</v>
      </c>
      <c r="G332">
        <v>5</v>
      </c>
      <c r="H332">
        <v>5</v>
      </c>
      <c r="I332">
        <v>5</v>
      </c>
      <c r="J332">
        <v>5</v>
      </c>
      <c r="K332">
        <v>14</v>
      </c>
      <c r="L332">
        <v>10</v>
      </c>
      <c r="M332">
        <v>4</v>
      </c>
      <c r="N332">
        <v>5</v>
      </c>
      <c r="O332">
        <v>9</v>
      </c>
      <c r="P332">
        <v>51</v>
      </c>
    </row>
    <row r="333" spans="1:16" x14ac:dyDescent="0.2">
      <c r="A333">
        <v>37029</v>
      </c>
      <c r="B333">
        <v>0</v>
      </c>
      <c r="C333">
        <v>2000</v>
      </c>
      <c r="D333" s="1">
        <v>45597.806493055556</v>
      </c>
      <c r="E333">
        <v>4</v>
      </c>
      <c r="F333">
        <v>2</v>
      </c>
      <c r="G333">
        <v>2</v>
      </c>
      <c r="H333">
        <v>2</v>
      </c>
      <c r="I333">
        <v>2</v>
      </c>
      <c r="J333">
        <v>2</v>
      </c>
      <c r="K333">
        <v>15</v>
      </c>
      <c r="L333">
        <v>1</v>
      </c>
      <c r="M333">
        <v>2</v>
      </c>
      <c r="N333">
        <v>1</v>
      </c>
      <c r="O333">
        <v>2</v>
      </c>
      <c r="P333">
        <v>5</v>
      </c>
    </row>
    <row r="334" spans="1:16" x14ac:dyDescent="0.2">
      <c r="A334">
        <v>39235</v>
      </c>
      <c r="B334">
        <v>0</v>
      </c>
      <c r="C334">
        <v>1999</v>
      </c>
      <c r="D334" s="1">
        <v>45597.806817129633</v>
      </c>
      <c r="E334">
        <v>8</v>
      </c>
      <c r="F334">
        <v>5</v>
      </c>
      <c r="G334">
        <v>5</v>
      </c>
      <c r="H334">
        <v>4</v>
      </c>
      <c r="I334">
        <v>6</v>
      </c>
      <c r="J334">
        <v>2</v>
      </c>
      <c r="K334">
        <v>12</v>
      </c>
      <c r="L334">
        <v>4</v>
      </c>
      <c r="M334">
        <v>8</v>
      </c>
      <c r="N334">
        <v>6</v>
      </c>
      <c r="O334">
        <v>4</v>
      </c>
      <c r="P334">
        <v>73</v>
      </c>
    </row>
    <row r="335" spans="1:16" x14ac:dyDescent="0.2">
      <c r="A335">
        <v>39257</v>
      </c>
      <c r="B335">
        <v>0</v>
      </c>
      <c r="C335">
        <v>2004</v>
      </c>
      <c r="D335" s="1">
        <v>45597.811469907407</v>
      </c>
      <c r="E335">
        <v>5</v>
      </c>
      <c r="F335">
        <v>5</v>
      </c>
      <c r="G335">
        <v>6</v>
      </c>
      <c r="H335">
        <v>3</v>
      </c>
      <c r="I335">
        <v>4</v>
      </c>
      <c r="J335">
        <v>3</v>
      </c>
      <c r="K335">
        <v>6</v>
      </c>
      <c r="L335">
        <v>4</v>
      </c>
      <c r="M335">
        <v>3</v>
      </c>
      <c r="N335">
        <v>3</v>
      </c>
      <c r="O335">
        <v>3</v>
      </c>
      <c r="P335">
        <v>73</v>
      </c>
    </row>
    <row r="336" spans="1:16" x14ac:dyDescent="0.2">
      <c r="A336">
        <v>39263</v>
      </c>
      <c r="B336">
        <v>0</v>
      </c>
      <c r="C336">
        <v>1978</v>
      </c>
      <c r="D336" s="1">
        <v>45597.826608796298</v>
      </c>
      <c r="E336" t="s">
        <v>134</v>
      </c>
      <c r="F336">
        <v>3</v>
      </c>
      <c r="G336">
        <v>5</v>
      </c>
      <c r="H336">
        <v>6</v>
      </c>
      <c r="I336">
        <v>4</v>
      </c>
      <c r="J336">
        <v>3</v>
      </c>
      <c r="K336">
        <v>11</v>
      </c>
      <c r="L336">
        <v>9</v>
      </c>
      <c r="M336">
        <v>7</v>
      </c>
      <c r="N336">
        <v>9</v>
      </c>
      <c r="O336">
        <v>9</v>
      </c>
      <c r="P336">
        <v>61</v>
      </c>
    </row>
    <row r="337" spans="1:16" x14ac:dyDescent="0.2">
      <c r="A337">
        <v>39284</v>
      </c>
      <c r="B337">
        <v>0</v>
      </c>
      <c r="C337">
        <v>2006</v>
      </c>
      <c r="D337" s="1">
        <v>45597.865752314814</v>
      </c>
      <c r="E337">
        <v>6</v>
      </c>
      <c r="F337">
        <v>5</v>
      </c>
      <c r="G337">
        <v>5</v>
      </c>
      <c r="H337">
        <v>6</v>
      </c>
      <c r="I337">
        <v>5</v>
      </c>
      <c r="J337">
        <v>6</v>
      </c>
      <c r="K337">
        <v>5</v>
      </c>
      <c r="L337">
        <v>3</v>
      </c>
      <c r="M337">
        <v>3</v>
      </c>
      <c r="N337">
        <v>4</v>
      </c>
      <c r="O337">
        <v>2</v>
      </c>
      <c r="P337">
        <v>55</v>
      </c>
    </row>
    <row r="338" spans="1:16" x14ac:dyDescent="0.2">
      <c r="A338">
        <v>39286</v>
      </c>
      <c r="B338">
        <v>0</v>
      </c>
      <c r="C338">
        <v>1990</v>
      </c>
      <c r="D338" s="1">
        <v>45597.877071759256</v>
      </c>
      <c r="E338">
        <v>3</v>
      </c>
      <c r="F338">
        <v>2</v>
      </c>
      <c r="G338">
        <v>5</v>
      </c>
      <c r="H338">
        <v>5</v>
      </c>
      <c r="I338">
        <v>5</v>
      </c>
      <c r="J338">
        <v>5</v>
      </c>
      <c r="K338">
        <v>7</v>
      </c>
      <c r="L338">
        <v>3</v>
      </c>
      <c r="M338">
        <v>4</v>
      </c>
      <c r="N338">
        <v>3</v>
      </c>
      <c r="O338">
        <v>5</v>
      </c>
      <c r="P338">
        <v>67</v>
      </c>
    </row>
    <row r="339" spans="1:16" x14ac:dyDescent="0.2">
      <c r="A339">
        <v>39293</v>
      </c>
      <c r="B339">
        <v>0</v>
      </c>
      <c r="C339">
        <v>2001</v>
      </c>
      <c r="D339" s="1">
        <v>45597.887916666667</v>
      </c>
      <c r="E339">
        <v>2</v>
      </c>
      <c r="F339">
        <v>4</v>
      </c>
      <c r="G339">
        <v>6</v>
      </c>
      <c r="H339">
        <v>4</v>
      </c>
      <c r="I339">
        <v>3</v>
      </c>
      <c r="J339">
        <v>5</v>
      </c>
      <c r="K339">
        <v>17</v>
      </c>
      <c r="L339">
        <v>4</v>
      </c>
      <c r="M339">
        <v>4</v>
      </c>
      <c r="N339">
        <v>4</v>
      </c>
      <c r="O339">
        <v>5</v>
      </c>
      <c r="P339">
        <v>67</v>
      </c>
    </row>
    <row r="340" spans="1:16" x14ac:dyDescent="0.2">
      <c r="A340">
        <v>39306</v>
      </c>
      <c r="B340">
        <v>0</v>
      </c>
      <c r="C340">
        <v>2005</v>
      </c>
      <c r="D340" s="1">
        <v>45597.909108796295</v>
      </c>
      <c r="E340">
        <v>2</v>
      </c>
      <c r="F340">
        <v>2</v>
      </c>
      <c r="G340">
        <v>5</v>
      </c>
      <c r="H340">
        <v>3</v>
      </c>
      <c r="I340">
        <v>4</v>
      </c>
      <c r="J340">
        <v>3</v>
      </c>
      <c r="K340">
        <v>9</v>
      </c>
      <c r="L340">
        <v>6</v>
      </c>
      <c r="M340">
        <v>4</v>
      </c>
      <c r="N340">
        <v>8</v>
      </c>
      <c r="O340">
        <v>4</v>
      </c>
      <c r="P340">
        <v>45</v>
      </c>
    </row>
    <row r="341" spans="1:16" x14ac:dyDescent="0.2">
      <c r="A341">
        <v>39319</v>
      </c>
      <c r="B341">
        <v>0</v>
      </c>
      <c r="C341">
        <v>1997</v>
      </c>
      <c r="D341" s="1">
        <v>45597.923472222225</v>
      </c>
      <c r="E341" t="s">
        <v>25</v>
      </c>
      <c r="F341">
        <v>3</v>
      </c>
      <c r="G341">
        <v>5</v>
      </c>
      <c r="H341">
        <v>5</v>
      </c>
      <c r="I341">
        <v>5</v>
      </c>
      <c r="J341">
        <v>5</v>
      </c>
      <c r="K341">
        <v>10</v>
      </c>
      <c r="L341">
        <v>4</v>
      </c>
      <c r="M341">
        <v>2</v>
      </c>
      <c r="N341">
        <v>6</v>
      </c>
      <c r="O341">
        <v>6</v>
      </c>
      <c r="P341">
        <v>55</v>
      </c>
    </row>
    <row r="342" spans="1:16" x14ac:dyDescent="0.2">
      <c r="A342">
        <v>39328</v>
      </c>
      <c r="B342">
        <v>0</v>
      </c>
      <c r="C342">
        <v>1997</v>
      </c>
      <c r="D342" s="1">
        <v>45597.931527777779</v>
      </c>
      <c r="E342" t="s">
        <v>25</v>
      </c>
      <c r="F342">
        <v>6</v>
      </c>
      <c r="G342">
        <v>5</v>
      </c>
      <c r="H342">
        <v>6</v>
      </c>
      <c r="I342">
        <v>2</v>
      </c>
      <c r="J342">
        <v>3</v>
      </c>
      <c r="K342">
        <v>8</v>
      </c>
      <c r="L342">
        <v>3</v>
      </c>
      <c r="M342">
        <v>7</v>
      </c>
      <c r="N342">
        <v>7</v>
      </c>
      <c r="O342">
        <v>5</v>
      </c>
      <c r="P342">
        <v>95</v>
      </c>
    </row>
    <row r="343" spans="1:16" x14ac:dyDescent="0.2">
      <c r="A343">
        <v>39329</v>
      </c>
      <c r="B343">
        <v>0</v>
      </c>
      <c r="C343">
        <v>1972</v>
      </c>
      <c r="D343" s="1">
        <v>45597.939317129632</v>
      </c>
      <c r="E343" t="s">
        <v>25</v>
      </c>
      <c r="F343">
        <v>5</v>
      </c>
      <c r="G343">
        <v>6</v>
      </c>
      <c r="H343">
        <v>6</v>
      </c>
      <c r="I343">
        <v>6</v>
      </c>
      <c r="J343">
        <v>6</v>
      </c>
      <c r="K343">
        <v>14</v>
      </c>
      <c r="L343">
        <v>6</v>
      </c>
      <c r="M343">
        <v>2</v>
      </c>
      <c r="N343">
        <v>2</v>
      </c>
      <c r="O343">
        <v>3</v>
      </c>
      <c r="P343">
        <v>34</v>
      </c>
    </row>
    <row r="344" spans="1:16" x14ac:dyDescent="0.2">
      <c r="A344">
        <v>39348</v>
      </c>
      <c r="B344">
        <v>0</v>
      </c>
      <c r="C344">
        <v>1999</v>
      </c>
      <c r="D344" s="1">
        <v>45597.983912037038</v>
      </c>
      <c r="E344">
        <v>3</v>
      </c>
      <c r="F344">
        <v>5</v>
      </c>
      <c r="G344">
        <v>5</v>
      </c>
      <c r="H344">
        <v>5</v>
      </c>
      <c r="I344">
        <v>4</v>
      </c>
      <c r="J344">
        <v>3</v>
      </c>
      <c r="K344">
        <v>7</v>
      </c>
      <c r="L344">
        <v>2</v>
      </c>
      <c r="M344">
        <v>3</v>
      </c>
      <c r="N344">
        <v>4</v>
      </c>
      <c r="O344">
        <v>3</v>
      </c>
      <c r="P344">
        <v>49</v>
      </c>
    </row>
    <row r="345" spans="1:16" x14ac:dyDescent="0.2">
      <c r="A345">
        <v>39363</v>
      </c>
      <c r="B345">
        <v>0</v>
      </c>
      <c r="C345">
        <v>2004</v>
      </c>
      <c r="D345" s="1">
        <v>45598.040046296293</v>
      </c>
      <c r="E345">
        <v>2</v>
      </c>
      <c r="F345">
        <v>3</v>
      </c>
      <c r="G345">
        <v>3</v>
      </c>
      <c r="H345">
        <v>6</v>
      </c>
      <c r="I345">
        <v>6</v>
      </c>
      <c r="J345">
        <v>5</v>
      </c>
      <c r="K345">
        <v>9</v>
      </c>
      <c r="L345">
        <v>3</v>
      </c>
      <c r="M345">
        <v>3</v>
      </c>
      <c r="N345">
        <v>5</v>
      </c>
      <c r="O345">
        <v>5</v>
      </c>
      <c r="P345">
        <v>86</v>
      </c>
    </row>
    <row r="346" spans="1:16" x14ac:dyDescent="0.2">
      <c r="A346">
        <v>38195</v>
      </c>
      <c r="B346">
        <v>0</v>
      </c>
      <c r="C346">
        <v>1976</v>
      </c>
      <c r="D346" s="1">
        <v>45598.179143518515</v>
      </c>
      <c r="E346">
        <v>4</v>
      </c>
      <c r="F346">
        <v>1</v>
      </c>
      <c r="G346">
        <v>5</v>
      </c>
      <c r="H346">
        <v>6</v>
      </c>
      <c r="I346">
        <v>6</v>
      </c>
      <c r="J346">
        <v>1</v>
      </c>
      <c r="K346">
        <v>15</v>
      </c>
      <c r="L346">
        <v>8</v>
      </c>
      <c r="M346">
        <v>10</v>
      </c>
      <c r="N346">
        <v>17</v>
      </c>
      <c r="O346">
        <v>28</v>
      </c>
      <c r="P346">
        <v>95</v>
      </c>
    </row>
    <row r="347" spans="1:16" x14ac:dyDescent="0.2">
      <c r="A347">
        <v>39377</v>
      </c>
      <c r="B347">
        <v>0</v>
      </c>
      <c r="C347">
        <v>1990</v>
      </c>
      <c r="D347" s="1">
        <v>45598.288819444446</v>
      </c>
      <c r="E347" t="s">
        <v>25</v>
      </c>
      <c r="F347">
        <v>5</v>
      </c>
      <c r="G347">
        <v>5</v>
      </c>
      <c r="H347">
        <v>5</v>
      </c>
      <c r="I347">
        <v>3</v>
      </c>
      <c r="J347">
        <v>2</v>
      </c>
      <c r="K347">
        <v>11</v>
      </c>
      <c r="L347">
        <v>2</v>
      </c>
      <c r="M347">
        <v>5</v>
      </c>
      <c r="N347">
        <v>4</v>
      </c>
      <c r="O347">
        <v>4</v>
      </c>
      <c r="P347">
        <v>55</v>
      </c>
    </row>
    <row r="348" spans="1:16" x14ac:dyDescent="0.2">
      <c r="A348">
        <v>39386</v>
      </c>
      <c r="B348">
        <v>0</v>
      </c>
      <c r="C348">
        <v>1990</v>
      </c>
      <c r="D348" s="1">
        <v>45598.310972222222</v>
      </c>
      <c r="E348">
        <v>5</v>
      </c>
      <c r="F348">
        <v>5</v>
      </c>
      <c r="G348">
        <v>5</v>
      </c>
      <c r="H348">
        <v>5</v>
      </c>
      <c r="I348">
        <v>3</v>
      </c>
      <c r="J348">
        <v>3</v>
      </c>
      <c r="K348">
        <v>12</v>
      </c>
      <c r="L348">
        <v>8</v>
      </c>
      <c r="M348">
        <v>5</v>
      </c>
      <c r="N348">
        <v>4</v>
      </c>
      <c r="O348">
        <v>8</v>
      </c>
      <c r="P348">
        <v>51</v>
      </c>
    </row>
    <row r="349" spans="1:16" x14ac:dyDescent="0.2">
      <c r="A349">
        <v>39406</v>
      </c>
      <c r="B349">
        <v>0</v>
      </c>
      <c r="C349">
        <v>1985</v>
      </c>
      <c r="D349" s="1">
        <v>45598.383344907408</v>
      </c>
      <c r="E349">
        <v>2</v>
      </c>
      <c r="F349">
        <v>2</v>
      </c>
      <c r="G349">
        <v>2</v>
      </c>
      <c r="H349">
        <v>2</v>
      </c>
      <c r="I349">
        <v>3</v>
      </c>
      <c r="J349">
        <v>2</v>
      </c>
      <c r="K349">
        <v>5</v>
      </c>
      <c r="L349">
        <v>2</v>
      </c>
      <c r="M349">
        <v>2</v>
      </c>
      <c r="N349">
        <v>2</v>
      </c>
      <c r="O349">
        <v>3</v>
      </c>
      <c r="P349">
        <v>5</v>
      </c>
    </row>
    <row r="350" spans="1:16" x14ac:dyDescent="0.2">
      <c r="A350">
        <v>39440</v>
      </c>
      <c r="B350">
        <v>0</v>
      </c>
      <c r="C350">
        <v>2003</v>
      </c>
      <c r="D350" s="1">
        <v>45598.504328703704</v>
      </c>
      <c r="E350" t="s">
        <v>25</v>
      </c>
      <c r="F350">
        <v>5</v>
      </c>
      <c r="G350">
        <v>5</v>
      </c>
      <c r="H350">
        <v>6</v>
      </c>
      <c r="I350">
        <v>5</v>
      </c>
      <c r="J350">
        <v>5</v>
      </c>
      <c r="K350">
        <v>6</v>
      </c>
      <c r="L350">
        <v>3</v>
      </c>
      <c r="M350">
        <v>3</v>
      </c>
      <c r="N350">
        <v>3</v>
      </c>
      <c r="O350">
        <v>6</v>
      </c>
      <c r="P350">
        <v>50</v>
      </c>
    </row>
    <row r="351" spans="1:16" x14ac:dyDescent="0.2">
      <c r="A351">
        <v>39441</v>
      </c>
      <c r="B351">
        <v>0</v>
      </c>
      <c r="C351">
        <v>1995</v>
      </c>
      <c r="D351" s="1">
        <v>45598.504652777781</v>
      </c>
      <c r="E351" t="s">
        <v>135</v>
      </c>
      <c r="F351">
        <v>6</v>
      </c>
      <c r="G351">
        <v>6</v>
      </c>
      <c r="H351">
        <v>6</v>
      </c>
      <c r="I351">
        <v>6</v>
      </c>
      <c r="J351">
        <v>5</v>
      </c>
      <c r="K351">
        <v>5</v>
      </c>
      <c r="L351">
        <v>2</v>
      </c>
      <c r="M351">
        <v>1</v>
      </c>
      <c r="N351">
        <v>2</v>
      </c>
      <c r="O351">
        <v>3</v>
      </c>
      <c r="P351">
        <v>33</v>
      </c>
    </row>
    <row r="352" spans="1:16" x14ac:dyDescent="0.2">
      <c r="A352">
        <v>39459</v>
      </c>
      <c r="B352">
        <v>0</v>
      </c>
      <c r="C352">
        <v>2005</v>
      </c>
      <c r="D352" s="1">
        <v>45598.606678240743</v>
      </c>
      <c r="E352">
        <v>4</v>
      </c>
      <c r="F352">
        <v>3</v>
      </c>
      <c r="G352">
        <v>7</v>
      </c>
      <c r="H352">
        <v>4</v>
      </c>
      <c r="I352">
        <v>5</v>
      </c>
      <c r="J352">
        <v>1</v>
      </c>
      <c r="K352">
        <v>5</v>
      </c>
      <c r="L352">
        <v>5</v>
      </c>
      <c r="M352">
        <v>4</v>
      </c>
      <c r="N352">
        <v>3</v>
      </c>
      <c r="O352">
        <v>3</v>
      </c>
      <c r="P352">
        <v>94</v>
      </c>
    </row>
    <row r="353" spans="1:16" x14ac:dyDescent="0.2">
      <c r="A353">
        <v>39463</v>
      </c>
      <c r="B353">
        <v>0</v>
      </c>
      <c r="C353">
        <v>1995</v>
      </c>
      <c r="D353" s="1">
        <v>45598.627141203702</v>
      </c>
      <c r="E353">
        <v>5</v>
      </c>
      <c r="F353">
        <v>5</v>
      </c>
      <c r="G353">
        <v>6</v>
      </c>
      <c r="H353">
        <v>5</v>
      </c>
      <c r="I353">
        <v>5</v>
      </c>
      <c r="J353">
        <v>5</v>
      </c>
      <c r="K353">
        <v>7</v>
      </c>
      <c r="L353">
        <v>6</v>
      </c>
      <c r="M353">
        <v>2</v>
      </c>
      <c r="N353">
        <v>10</v>
      </c>
      <c r="O353">
        <v>8</v>
      </c>
      <c r="P353">
        <v>53</v>
      </c>
    </row>
    <row r="354" spans="1:16" x14ac:dyDescent="0.2">
      <c r="A354">
        <v>39465</v>
      </c>
      <c r="B354">
        <v>0</v>
      </c>
      <c r="C354">
        <v>2000</v>
      </c>
      <c r="D354" s="1">
        <v>45598.632326388892</v>
      </c>
      <c r="E354" t="s">
        <v>25</v>
      </c>
      <c r="F354">
        <v>3</v>
      </c>
      <c r="G354">
        <v>3</v>
      </c>
      <c r="H354">
        <v>4</v>
      </c>
      <c r="I354">
        <v>3</v>
      </c>
      <c r="J354">
        <v>3</v>
      </c>
      <c r="K354">
        <v>16</v>
      </c>
      <c r="L354">
        <v>7</v>
      </c>
      <c r="M354">
        <v>11</v>
      </c>
      <c r="N354">
        <v>4</v>
      </c>
      <c r="O354">
        <v>3</v>
      </c>
      <c r="P354">
        <v>38</v>
      </c>
    </row>
    <row r="355" spans="1:16" x14ac:dyDescent="0.2">
      <c r="A355">
        <v>39474</v>
      </c>
      <c r="B355">
        <v>0</v>
      </c>
      <c r="C355">
        <v>1996</v>
      </c>
      <c r="D355" s="1">
        <v>45598.671574074076</v>
      </c>
      <c r="E355" t="s">
        <v>25</v>
      </c>
      <c r="F355">
        <v>5</v>
      </c>
      <c r="G355">
        <v>6</v>
      </c>
      <c r="H355">
        <v>7</v>
      </c>
      <c r="I355">
        <v>5</v>
      </c>
      <c r="J355">
        <v>5</v>
      </c>
      <c r="K355">
        <v>11</v>
      </c>
      <c r="L355">
        <v>3</v>
      </c>
      <c r="M355">
        <v>2</v>
      </c>
      <c r="N355">
        <v>3</v>
      </c>
      <c r="O355">
        <v>4</v>
      </c>
      <c r="P355">
        <v>55</v>
      </c>
    </row>
    <row r="356" spans="1:16" x14ac:dyDescent="0.2">
      <c r="A356">
        <v>39479</v>
      </c>
      <c r="B356">
        <v>1</v>
      </c>
      <c r="C356">
        <v>1982</v>
      </c>
      <c r="D356" s="1">
        <v>45598.692071759258</v>
      </c>
      <c r="E356" t="s">
        <v>136</v>
      </c>
      <c r="F356">
        <v>6</v>
      </c>
      <c r="G356">
        <v>5</v>
      </c>
      <c r="H356">
        <v>6</v>
      </c>
      <c r="I356">
        <v>6</v>
      </c>
      <c r="J356">
        <v>5</v>
      </c>
      <c r="K356">
        <v>6</v>
      </c>
      <c r="L356">
        <v>3</v>
      </c>
      <c r="M356">
        <v>4</v>
      </c>
      <c r="N356">
        <v>6</v>
      </c>
      <c r="O356">
        <v>6</v>
      </c>
      <c r="P356">
        <v>47</v>
      </c>
    </row>
    <row r="357" spans="1:16" x14ac:dyDescent="0.2">
      <c r="A357">
        <v>39481</v>
      </c>
      <c r="B357">
        <v>0</v>
      </c>
      <c r="C357">
        <v>1986</v>
      </c>
      <c r="D357" s="1">
        <v>45598.692939814813</v>
      </c>
      <c r="E357">
        <v>10</v>
      </c>
      <c r="F357">
        <v>5</v>
      </c>
      <c r="G357">
        <v>5</v>
      </c>
      <c r="H357">
        <v>6</v>
      </c>
      <c r="I357">
        <v>3</v>
      </c>
      <c r="J357">
        <v>2</v>
      </c>
      <c r="K357">
        <v>10</v>
      </c>
      <c r="L357">
        <v>5</v>
      </c>
      <c r="M357">
        <v>3</v>
      </c>
      <c r="N357">
        <v>4</v>
      </c>
      <c r="O357">
        <v>4</v>
      </c>
      <c r="P357">
        <v>73</v>
      </c>
    </row>
    <row r="358" spans="1:16" x14ac:dyDescent="0.2">
      <c r="A358">
        <v>39483</v>
      </c>
      <c r="B358">
        <v>0</v>
      </c>
      <c r="C358">
        <v>1984</v>
      </c>
      <c r="D358" s="1">
        <v>45598.707384259258</v>
      </c>
      <c r="E358">
        <v>2</v>
      </c>
      <c r="F358">
        <v>5</v>
      </c>
      <c r="G358">
        <v>5</v>
      </c>
      <c r="H358">
        <v>5</v>
      </c>
      <c r="I358">
        <v>2</v>
      </c>
      <c r="J358">
        <v>1</v>
      </c>
      <c r="K358">
        <v>5</v>
      </c>
      <c r="L358">
        <v>6</v>
      </c>
      <c r="M358">
        <v>1</v>
      </c>
      <c r="N358">
        <v>8</v>
      </c>
      <c r="O358">
        <v>4</v>
      </c>
      <c r="P358">
        <v>62</v>
      </c>
    </row>
    <row r="359" spans="1:16" x14ac:dyDescent="0.2">
      <c r="A359">
        <v>39484</v>
      </c>
      <c r="B359">
        <v>0</v>
      </c>
      <c r="C359">
        <v>2003</v>
      </c>
      <c r="D359" s="1">
        <v>45598.741689814815</v>
      </c>
      <c r="E359">
        <v>4</v>
      </c>
      <c r="F359">
        <v>5</v>
      </c>
      <c r="G359">
        <v>4</v>
      </c>
      <c r="H359">
        <v>5</v>
      </c>
      <c r="I359">
        <v>3</v>
      </c>
      <c r="J359">
        <v>5</v>
      </c>
      <c r="K359">
        <v>26</v>
      </c>
      <c r="L359">
        <v>5</v>
      </c>
      <c r="M359">
        <v>3</v>
      </c>
      <c r="N359">
        <v>5</v>
      </c>
      <c r="O359">
        <v>3</v>
      </c>
      <c r="P359">
        <v>57</v>
      </c>
    </row>
    <row r="360" spans="1:16" x14ac:dyDescent="0.2">
      <c r="A360">
        <v>39500</v>
      </c>
      <c r="B360">
        <v>0</v>
      </c>
      <c r="C360">
        <v>1994</v>
      </c>
      <c r="D360" s="1">
        <v>45598.800104166665</v>
      </c>
      <c r="E360" t="s">
        <v>25</v>
      </c>
      <c r="F360">
        <v>5</v>
      </c>
      <c r="G360">
        <v>5</v>
      </c>
      <c r="H360">
        <v>5</v>
      </c>
      <c r="I360">
        <v>5</v>
      </c>
      <c r="J360">
        <v>6</v>
      </c>
      <c r="K360">
        <v>14</v>
      </c>
      <c r="L360">
        <v>2</v>
      </c>
      <c r="M360">
        <v>1</v>
      </c>
      <c r="N360">
        <v>7</v>
      </c>
      <c r="O360">
        <v>6</v>
      </c>
      <c r="P360">
        <v>60</v>
      </c>
    </row>
    <row r="361" spans="1:16" x14ac:dyDescent="0.2">
      <c r="A361">
        <v>39524</v>
      </c>
      <c r="B361">
        <v>1</v>
      </c>
      <c r="C361">
        <v>1963</v>
      </c>
      <c r="D361" s="1">
        <v>45598.889456018522</v>
      </c>
      <c r="E361">
        <v>0</v>
      </c>
      <c r="F361">
        <v>2</v>
      </c>
      <c r="G361">
        <v>6</v>
      </c>
      <c r="H361">
        <v>6</v>
      </c>
      <c r="I361">
        <v>6</v>
      </c>
      <c r="J361">
        <v>6</v>
      </c>
      <c r="K361">
        <v>25</v>
      </c>
      <c r="L361">
        <v>8</v>
      </c>
      <c r="M361">
        <v>3</v>
      </c>
      <c r="N361">
        <v>6</v>
      </c>
      <c r="O361">
        <v>6</v>
      </c>
      <c r="P361">
        <v>92</v>
      </c>
    </row>
    <row r="362" spans="1:16" x14ac:dyDescent="0.2">
      <c r="A362">
        <v>39553</v>
      </c>
      <c r="B362">
        <v>0</v>
      </c>
      <c r="C362">
        <v>1985</v>
      </c>
      <c r="D362" s="1">
        <v>45599.331585648149</v>
      </c>
      <c r="E362">
        <v>0</v>
      </c>
      <c r="F362">
        <v>2</v>
      </c>
      <c r="G362">
        <v>3</v>
      </c>
      <c r="H362">
        <v>2</v>
      </c>
      <c r="I362">
        <v>1</v>
      </c>
      <c r="J362">
        <v>4</v>
      </c>
      <c r="K362">
        <v>7</v>
      </c>
      <c r="L362">
        <v>5</v>
      </c>
      <c r="M362">
        <v>2</v>
      </c>
      <c r="N362">
        <v>4</v>
      </c>
      <c r="O362">
        <v>6</v>
      </c>
      <c r="P362">
        <v>33</v>
      </c>
    </row>
    <row r="363" spans="1:16" x14ac:dyDescent="0.2">
      <c r="A363">
        <v>39574</v>
      </c>
      <c r="B363">
        <v>1</v>
      </c>
      <c r="C363">
        <v>1972</v>
      </c>
      <c r="D363" s="1">
        <v>45599.497858796298</v>
      </c>
      <c r="E363" t="s">
        <v>25</v>
      </c>
      <c r="F363">
        <v>6</v>
      </c>
      <c r="G363">
        <v>6</v>
      </c>
      <c r="H363">
        <v>6</v>
      </c>
      <c r="I363">
        <v>6</v>
      </c>
      <c r="J363">
        <v>6</v>
      </c>
      <c r="K363">
        <v>7</v>
      </c>
      <c r="L363">
        <v>4</v>
      </c>
      <c r="M363">
        <v>3</v>
      </c>
      <c r="N363">
        <v>3</v>
      </c>
      <c r="O363">
        <v>5</v>
      </c>
      <c r="P363">
        <v>19</v>
      </c>
    </row>
    <row r="364" spans="1:16" x14ac:dyDescent="0.2">
      <c r="A364">
        <v>39592</v>
      </c>
      <c r="B364">
        <v>0</v>
      </c>
      <c r="C364">
        <v>1983</v>
      </c>
      <c r="D364" s="1">
        <v>45599.635671296295</v>
      </c>
      <c r="E364">
        <v>4</v>
      </c>
      <c r="F364">
        <v>7</v>
      </c>
      <c r="G364">
        <v>6</v>
      </c>
      <c r="H364">
        <v>7</v>
      </c>
      <c r="I364">
        <v>7</v>
      </c>
      <c r="J364">
        <v>7</v>
      </c>
      <c r="K364">
        <v>8</v>
      </c>
      <c r="L364">
        <v>6</v>
      </c>
      <c r="M364">
        <v>3</v>
      </c>
      <c r="N364">
        <v>3</v>
      </c>
      <c r="O364">
        <v>3</v>
      </c>
      <c r="P364">
        <v>7</v>
      </c>
    </row>
    <row r="365" spans="1:16" x14ac:dyDescent="0.2">
      <c r="A365">
        <v>39606</v>
      </c>
      <c r="B365">
        <v>0</v>
      </c>
      <c r="C365">
        <v>2002</v>
      </c>
      <c r="D365" s="1">
        <v>45599.673506944448</v>
      </c>
      <c r="E365" t="s">
        <v>25</v>
      </c>
      <c r="F365">
        <v>3</v>
      </c>
      <c r="G365">
        <v>7</v>
      </c>
      <c r="H365">
        <v>5</v>
      </c>
      <c r="I365">
        <v>5</v>
      </c>
      <c r="J365">
        <v>3</v>
      </c>
      <c r="K365">
        <v>7</v>
      </c>
      <c r="L365">
        <v>3</v>
      </c>
      <c r="M365">
        <v>4</v>
      </c>
      <c r="N365">
        <v>17</v>
      </c>
      <c r="O365">
        <v>4</v>
      </c>
      <c r="P365">
        <v>83</v>
      </c>
    </row>
    <row r="366" spans="1:16" x14ac:dyDescent="0.2">
      <c r="A366">
        <v>39603</v>
      </c>
      <c r="B366">
        <v>0</v>
      </c>
      <c r="C366">
        <v>1992</v>
      </c>
      <c r="D366" s="1">
        <v>45599.730740740742</v>
      </c>
      <c r="E366">
        <v>5</v>
      </c>
      <c r="F366">
        <v>5</v>
      </c>
      <c r="G366">
        <v>3</v>
      </c>
      <c r="H366">
        <v>6</v>
      </c>
      <c r="I366">
        <v>6</v>
      </c>
      <c r="J366">
        <v>3</v>
      </c>
      <c r="K366">
        <v>79</v>
      </c>
      <c r="L366">
        <v>7</v>
      </c>
      <c r="M366">
        <v>2</v>
      </c>
      <c r="N366">
        <v>3</v>
      </c>
      <c r="O366">
        <v>3445</v>
      </c>
      <c r="P366">
        <v>80</v>
      </c>
    </row>
    <row r="367" spans="1:16" x14ac:dyDescent="0.2">
      <c r="A367">
        <v>39616</v>
      </c>
      <c r="B367">
        <v>0</v>
      </c>
      <c r="C367">
        <v>1999</v>
      </c>
      <c r="D367" s="1">
        <v>45599.740034722221</v>
      </c>
      <c r="E367">
        <v>3</v>
      </c>
      <c r="F367">
        <v>6</v>
      </c>
      <c r="G367">
        <v>5</v>
      </c>
      <c r="H367">
        <v>6</v>
      </c>
      <c r="I367">
        <v>6</v>
      </c>
      <c r="J367">
        <v>5</v>
      </c>
      <c r="K367">
        <v>21</v>
      </c>
      <c r="L367">
        <v>2</v>
      </c>
      <c r="M367">
        <v>2</v>
      </c>
      <c r="N367">
        <v>4</v>
      </c>
      <c r="O367">
        <v>5</v>
      </c>
      <c r="P367">
        <v>47</v>
      </c>
    </row>
    <row r="368" spans="1:16" x14ac:dyDescent="0.2">
      <c r="A368">
        <v>39629</v>
      </c>
      <c r="B368">
        <v>1</v>
      </c>
      <c r="C368">
        <v>2002</v>
      </c>
      <c r="D368" s="1">
        <v>45599.765763888892</v>
      </c>
      <c r="E368">
        <v>5</v>
      </c>
      <c r="F368">
        <v>5</v>
      </c>
      <c r="G368">
        <v>6</v>
      </c>
      <c r="H368">
        <v>6</v>
      </c>
      <c r="I368">
        <v>7</v>
      </c>
      <c r="J368">
        <v>7</v>
      </c>
      <c r="K368">
        <v>30</v>
      </c>
      <c r="L368">
        <v>36</v>
      </c>
      <c r="M368">
        <v>23</v>
      </c>
      <c r="N368">
        <v>7</v>
      </c>
      <c r="O368">
        <v>25</v>
      </c>
      <c r="P368">
        <v>34</v>
      </c>
    </row>
    <row r="369" spans="1:16" x14ac:dyDescent="0.2">
      <c r="A369">
        <v>39633</v>
      </c>
      <c r="B369">
        <v>1</v>
      </c>
      <c r="C369">
        <v>1999</v>
      </c>
      <c r="D369" s="1">
        <v>45599.772361111114</v>
      </c>
      <c r="E369">
        <v>1</v>
      </c>
      <c r="F369">
        <v>5</v>
      </c>
      <c r="G369">
        <v>3</v>
      </c>
      <c r="H369">
        <v>3</v>
      </c>
      <c r="I369">
        <v>3</v>
      </c>
      <c r="J369">
        <v>2</v>
      </c>
      <c r="K369">
        <v>6</v>
      </c>
      <c r="L369">
        <v>6</v>
      </c>
      <c r="M369">
        <v>3</v>
      </c>
      <c r="N369">
        <v>4</v>
      </c>
      <c r="O369">
        <v>10</v>
      </c>
      <c r="P369">
        <v>46</v>
      </c>
    </row>
    <row r="370" spans="1:16" x14ac:dyDescent="0.2">
      <c r="A370">
        <v>39635</v>
      </c>
      <c r="B370">
        <v>1</v>
      </c>
      <c r="C370">
        <v>1990</v>
      </c>
      <c r="D370" s="1">
        <v>45599.78875</v>
      </c>
      <c r="E370">
        <v>4</v>
      </c>
      <c r="F370">
        <v>6</v>
      </c>
      <c r="G370">
        <v>5</v>
      </c>
      <c r="H370">
        <v>7</v>
      </c>
      <c r="I370">
        <v>6</v>
      </c>
      <c r="J370">
        <v>5</v>
      </c>
      <c r="K370">
        <v>5</v>
      </c>
      <c r="L370">
        <v>4</v>
      </c>
      <c r="M370">
        <v>3</v>
      </c>
      <c r="N370">
        <v>7</v>
      </c>
      <c r="O370">
        <v>8</v>
      </c>
      <c r="P370">
        <v>47</v>
      </c>
    </row>
    <row r="371" spans="1:16" x14ac:dyDescent="0.2">
      <c r="A371">
        <v>39646</v>
      </c>
      <c r="B371">
        <v>0</v>
      </c>
      <c r="C371">
        <v>2001</v>
      </c>
      <c r="D371" s="1">
        <v>45599.794270833336</v>
      </c>
      <c r="E371">
        <v>5</v>
      </c>
      <c r="F371">
        <v>5</v>
      </c>
      <c r="G371">
        <v>6</v>
      </c>
      <c r="H371">
        <v>5</v>
      </c>
      <c r="I371">
        <v>4</v>
      </c>
      <c r="J371">
        <v>4</v>
      </c>
      <c r="K371">
        <v>6</v>
      </c>
      <c r="L371">
        <v>5</v>
      </c>
      <c r="M371">
        <v>2</v>
      </c>
      <c r="N371">
        <v>4</v>
      </c>
      <c r="O371">
        <v>8</v>
      </c>
      <c r="P371">
        <v>59</v>
      </c>
    </row>
    <row r="372" spans="1:16" x14ac:dyDescent="0.2">
      <c r="A372">
        <v>39634</v>
      </c>
      <c r="B372">
        <v>0</v>
      </c>
      <c r="C372">
        <v>2000</v>
      </c>
      <c r="D372" s="1">
        <v>45599.804039351853</v>
      </c>
      <c r="E372">
        <v>5</v>
      </c>
      <c r="F372">
        <v>4</v>
      </c>
      <c r="G372">
        <v>6</v>
      </c>
      <c r="H372">
        <v>5</v>
      </c>
      <c r="I372">
        <v>4</v>
      </c>
      <c r="J372">
        <v>3</v>
      </c>
      <c r="K372">
        <v>6</v>
      </c>
      <c r="L372">
        <v>4</v>
      </c>
      <c r="M372">
        <v>3</v>
      </c>
      <c r="N372">
        <v>4</v>
      </c>
      <c r="O372">
        <v>6</v>
      </c>
      <c r="P372">
        <v>59</v>
      </c>
    </row>
    <row r="373" spans="1:16" x14ac:dyDescent="0.2">
      <c r="A373">
        <v>39661</v>
      </c>
      <c r="B373">
        <v>0</v>
      </c>
      <c r="C373">
        <v>1999</v>
      </c>
      <c r="D373" s="1">
        <v>45599.849733796298</v>
      </c>
      <c r="E373" t="s">
        <v>25</v>
      </c>
      <c r="F373">
        <v>6</v>
      </c>
      <c r="G373">
        <v>7</v>
      </c>
      <c r="H373">
        <v>7</v>
      </c>
      <c r="I373">
        <v>7</v>
      </c>
      <c r="J373">
        <v>5</v>
      </c>
      <c r="K373">
        <v>10</v>
      </c>
      <c r="L373">
        <v>3</v>
      </c>
      <c r="M373">
        <v>4</v>
      </c>
      <c r="N373">
        <v>3</v>
      </c>
      <c r="O373">
        <v>7</v>
      </c>
      <c r="P373">
        <v>11</v>
      </c>
    </row>
    <row r="374" spans="1:16" x14ac:dyDescent="0.2">
      <c r="A374">
        <v>39664</v>
      </c>
      <c r="B374">
        <v>0</v>
      </c>
      <c r="C374">
        <v>1965</v>
      </c>
      <c r="D374" s="1">
        <v>45599.858611111114</v>
      </c>
      <c r="E374">
        <v>7</v>
      </c>
      <c r="F374">
        <v>5</v>
      </c>
      <c r="G374">
        <v>5</v>
      </c>
      <c r="H374">
        <v>6</v>
      </c>
      <c r="I374">
        <v>6</v>
      </c>
      <c r="J374">
        <v>6</v>
      </c>
      <c r="K374">
        <v>6</v>
      </c>
      <c r="L374">
        <v>5</v>
      </c>
      <c r="M374">
        <v>3</v>
      </c>
      <c r="N374">
        <v>6</v>
      </c>
      <c r="O374">
        <v>2</v>
      </c>
      <c r="P374">
        <v>48</v>
      </c>
    </row>
    <row r="375" spans="1:16" x14ac:dyDescent="0.2">
      <c r="A375">
        <v>39668</v>
      </c>
      <c r="B375">
        <v>0</v>
      </c>
      <c r="C375">
        <v>2001</v>
      </c>
      <c r="D375" s="1">
        <v>45599.880335648151</v>
      </c>
      <c r="E375">
        <v>4</v>
      </c>
      <c r="F375">
        <v>3</v>
      </c>
      <c r="G375">
        <v>5</v>
      </c>
      <c r="H375">
        <v>5</v>
      </c>
      <c r="I375">
        <v>3</v>
      </c>
      <c r="J375">
        <v>3</v>
      </c>
      <c r="K375">
        <v>8</v>
      </c>
      <c r="L375">
        <v>5</v>
      </c>
      <c r="M375">
        <v>6</v>
      </c>
      <c r="N375">
        <v>7</v>
      </c>
      <c r="O375">
        <v>3</v>
      </c>
      <c r="P375">
        <v>43</v>
      </c>
    </row>
    <row r="376" spans="1:16" x14ac:dyDescent="0.2">
      <c r="A376">
        <v>39665</v>
      </c>
      <c r="B376">
        <v>0</v>
      </c>
      <c r="C376">
        <v>1977</v>
      </c>
      <c r="D376" s="1">
        <v>45599.907557870371</v>
      </c>
      <c r="E376">
        <v>3</v>
      </c>
      <c r="F376">
        <v>5</v>
      </c>
      <c r="G376">
        <v>5</v>
      </c>
      <c r="H376">
        <v>5</v>
      </c>
      <c r="I376">
        <v>5</v>
      </c>
      <c r="J376">
        <v>2</v>
      </c>
      <c r="K376">
        <v>4301</v>
      </c>
      <c r="L376">
        <v>4</v>
      </c>
      <c r="M376">
        <v>1</v>
      </c>
      <c r="N376">
        <v>3</v>
      </c>
      <c r="O376">
        <v>5</v>
      </c>
      <c r="P376">
        <v>59</v>
      </c>
    </row>
    <row r="377" spans="1:16" x14ac:dyDescent="0.2">
      <c r="A377">
        <v>39681</v>
      </c>
      <c r="B377">
        <v>0</v>
      </c>
      <c r="C377">
        <v>2004</v>
      </c>
      <c r="D377" s="1">
        <v>45599.938877314817</v>
      </c>
      <c r="E377">
        <v>3</v>
      </c>
      <c r="F377">
        <v>1</v>
      </c>
      <c r="G377">
        <v>4</v>
      </c>
      <c r="H377">
        <v>2</v>
      </c>
      <c r="I377">
        <v>3</v>
      </c>
      <c r="J377">
        <v>4</v>
      </c>
      <c r="K377">
        <v>7</v>
      </c>
      <c r="L377">
        <v>5</v>
      </c>
      <c r="M377">
        <v>3</v>
      </c>
      <c r="N377">
        <v>4</v>
      </c>
      <c r="O377">
        <v>5</v>
      </c>
      <c r="P377">
        <v>55</v>
      </c>
    </row>
    <row r="378" spans="1:16" x14ac:dyDescent="0.2">
      <c r="A378">
        <v>39685</v>
      </c>
      <c r="B378">
        <v>1</v>
      </c>
      <c r="C378">
        <v>2002</v>
      </c>
      <c r="D378" s="1">
        <v>45599.953796296293</v>
      </c>
      <c r="E378">
        <v>3</v>
      </c>
      <c r="F378">
        <v>6</v>
      </c>
      <c r="G378">
        <v>6</v>
      </c>
      <c r="H378">
        <v>6</v>
      </c>
      <c r="I378">
        <v>6</v>
      </c>
      <c r="J378">
        <v>5</v>
      </c>
      <c r="K378">
        <v>6</v>
      </c>
      <c r="L378">
        <v>3</v>
      </c>
      <c r="M378">
        <v>5</v>
      </c>
      <c r="N378">
        <v>4</v>
      </c>
      <c r="O378">
        <v>11</v>
      </c>
      <c r="P378">
        <v>33</v>
      </c>
    </row>
    <row r="379" spans="1:16" x14ac:dyDescent="0.2">
      <c r="A379">
        <v>39721</v>
      </c>
      <c r="B379">
        <v>1</v>
      </c>
      <c r="C379">
        <v>2004</v>
      </c>
      <c r="D379" s="1">
        <v>45600.372719907406</v>
      </c>
      <c r="E379" t="s">
        <v>41</v>
      </c>
      <c r="F379">
        <v>5</v>
      </c>
      <c r="G379">
        <v>5</v>
      </c>
      <c r="H379">
        <v>5</v>
      </c>
      <c r="I379">
        <v>4</v>
      </c>
      <c r="J379">
        <v>3</v>
      </c>
      <c r="K379">
        <v>8</v>
      </c>
      <c r="L379">
        <v>5</v>
      </c>
      <c r="M379">
        <v>2</v>
      </c>
      <c r="N379">
        <v>8</v>
      </c>
      <c r="O379">
        <v>5</v>
      </c>
      <c r="P379">
        <v>49</v>
      </c>
    </row>
    <row r="380" spans="1:16" x14ac:dyDescent="0.2">
      <c r="A380">
        <v>39736</v>
      </c>
      <c r="B380">
        <v>0</v>
      </c>
      <c r="C380">
        <v>1978</v>
      </c>
      <c r="D380" s="1">
        <v>45600.521770833337</v>
      </c>
      <c r="E380">
        <v>4</v>
      </c>
      <c r="F380">
        <v>6</v>
      </c>
      <c r="G380">
        <v>5</v>
      </c>
      <c r="H380">
        <v>6</v>
      </c>
      <c r="I380">
        <v>6</v>
      </c>
      <c r="J380">
        <v>6</v>
      </c>
      <c r="K380">
        <v>5</v>
      </c>
      <c r="L380">
        <v>3</v>
      </c>
      <c r="M380">
        <v>4</v>
      </c>
      <c r="N380">
        <v>4</v>
      </c>
      <c r="O380">
        <v>4</v>
      </c>
      <c r="P380">
        <v>39</v>
      </c>
    </row>
    <row r="381" spans="1:16" x14ac:dyDescent="0.2">
      <c r="A381">
        <v>37477</v>
      </c>
      <c r="B381">
        <v>0</v>
      </c>
      <c r="C381">
        <v>2003</v>
      </c>
      <c r="D381" s="1">
        <v>45600.71</v>
      </c>
      <c r="E381">
        <v>8</v>
      </c>
      <c r="F381">
        <v>5</v>
      </c>
      <c r="G381">
        <v>7</v>
      </c>
      <c r="H381">
        <v>5</v>
      </c>
      <c r="I381">
        <v>6</v>
      </c>
      <c r="J381">
        <v>7</v>
      </c>
      <c r="K381">
        <v>7</v>
      </c>
      <c r="L381">
        <v>3</v>
      </c>
      <c r="M381">
        <v>5</v>
      </c>
      <c r="N381">
        <v>5</v>
      </c>
      <c r="O381">
        <v>3</v>
      </c>
      <c r="P381">
        <v>47</v>
      </c>
    </row>
    <row r="382" spans="1:16" x14ac:dyDescent="0.2">
      <c r="A382">
        <v>39776</v>
      </c>
      <c r="B382">
        <v>0</v>
      </c>
      <c r="C382">
        <v>1972</v>
      </c>
      <c r="D382" s="1">
        <v>45600.737939814811</v>
      </c>
      <c r="E382" t="s">
        <v>25</v>
      </c>
      <c r="F382">
        <v>6</v>
      </c>
      <c r="G382">
        <v>6</v>
      </c>
      <c r="H382">
        <v>5</v>
      </c>
      <c r="I382">
        <v>6</v>
      </c>
      <c r="J382">
        <v>5</v>
      </c>
      <c r="K382">
        <v>12</v>
      </c>
      <c r="L382">
        <v>2</v>
      </c>
      <c r="M382">
        <v>3</v>
      </c>
      <c r="N382">
        <v>4</v>
      </c>
      <c r="O382">
        <v>3</v>
      </c>
      <c r="P382">
        <v>51</v>
      </c>
    </row>
    <row r="383" spans="1:16" x14ac:dyDescent="0.2">
      <c r="A383">
        <v>39786</v>
      </c>
      <c r="B383">
        <v>1</v>
      </c>
      <c r="C383">
        <v>1998</v>
      </c>
      <c r="D383" s="1">
        <v>45600.875208333331</v>
      </c>
      <c r="E383" t="s">
        <v>25</v>
      </c>
      <c r="F383">
        <v>3</v>
      </c>
      <c r="G383">
        <v>5</v>
      </c>
      <c r="H383">
        <v>2</v>
      </c>
      <c r="I383">
        <v>2</v>
      </c>
      <c r="J383">
        <v>5</v>
      </c>
      <c r="K383">
        <v>5</v>
      </c>
      <c r="L383">
        <v>3</v>
      </c>
      <c r="M383">
        <v>4</v>
      </c>
      <c r="N383">
        <v>2</v>
      </c>
      <c r="O383">
        <v>5</v>
      </c>
      <c r="P383">
        <v>72</v>
      </c>
    </row>
    <row r="384" spans="1:16" x14ac:dyDescent="0.2">
      <c r="A384">
        <v>39805</v>
      </c>
      <c r="B384">
        <v>0</v>
      </c>
      <c r="C384">
        <v>1961</v>
      </c>
      <c r="D384" s="1">
        <v>45600.925416666665</v>
      </c>
      <c r="E384">
        <v>2</v>
      </c>
      <c r="F384">
        <v>3</v>
      </c>
      <c r="G384">
        <v>2</v>
      </c>
      <c r="H384">
        <v>5</v>
      </c>
      <c r="I384">
        <v>5</v>
      </c>
      <c r="J384">
        <v>3</v>
      </c>
      <c r="K384">
        <v>9</v>
      </c>
      <c r="L384">
        <v>9</v>
      </c>
      <c r="M384">
        <v>5</v>
      </c>
      <c r="N384">
        <v>11</v>
      </c>
      <c r="O384">
        <v>4</v>
      </c>
      <c r="P384">
        <v>62</v>
      </c>
    </row>
    <row r="385" spans="1:16" x14ac:dyDescent="0.2">
      <c r="A385">
        <v>39812</v>
      </c>
      <c r="B385">
        <v>0</v>
      </c>
      <c r="C385">
        <v>1997</v>
      </c>
      <c r="D385" s="1">
        <v>45600.989016203705</v>
      </c>
      <c r="E385">
        <v>5</v>
      </c>
      <c r="F385">
        <v>6</v>
      </c>
      <c r="G385">
        <v>6</v>
      </c>
      <c r="H385">
        <v>6</v>
      </c>
      <c r="I385">
        <v>5</v>
      </c>
      <c r="J385">
        <v>5</v>
      </c>
      <c r="K385">
        <v>8</v>
      </c>
      <c r="L385">
        <v>2</v>
      </c>
      <c r="M385">
        <v>2</v>
      </c>
      <c r="N385">
        <v>3</v>
      </c>
      <c r="O385">
        <v>2</v>
      </c>
      <c r="P385">
        <v>46</v>
      </c>
    </row>
    <row r="386" spans="1:16" x14ac:dyDescent="0.2">
      <c r="A386">
        <v>39816</v>
      </c>
      <c r="B386">
        <v>0</v>
      </c>
      <c r="C386">
        <v>1998</v>
      </c>
      <c r="D386" s="1">
        <v>45601.297696759262</v>
      </c>
      <c r="E386">
        <v>0</v>
      </c>
      <c r="F386">
        <v>4</v>
      </c>
      <c r="G386">
        <v>2</v>
      </c>
      <c r="H386">
        <v>2</v>
      </c>
      <c r="I386">
        <v>2</v>
      </c>
      <c r="J386">
        <v>2</v>
      </c>
      <c r="K386">
        <v>13</v>
      </c>
      <c r="L386">
        <v>5</v>
      </c>
      <c r="M386">
        <v>1</v>
      </c>
      <c r="N386">
        <v>2</v>
      </c>
      <c r="O386">
        <v>4</v>
      </c>
      <c r="P386">
        <v>18</v>
      </c>
    </row>
    <row r="387" spans="1:16" x14ac:dyDescent="0.2">
      <c r="A387">
        <v>39827</v>
      </c>
      <c r="B387">
        <v>1</v>
      </c>
      <c r="C387">
        <v>1987</v>
      </c>
      <c r="D387" s="1">
        <v>45601.468935185185</v>
      </c>
      <c r="E387">
        <v>2</v>
      </c>
      <c r="F387">
        <v>2</v>
      </c>
      <c r="G387">
        <v>3</v>
      </c>
      <c r="H387">
        <v>1</v>
      </c>
      <c r="I387">
        <v>4</v>
      </c>
      <c r="J387">
        <v>1</v>
      </c>
      <c r="K387">
        <v>8</v>
      </c>
      <c r="L387">
        <v>9</v>
      </c>
      <c r="M387">
        <v>3</v>
      </c>
      <c r="N387">
        <v>9</v>
      </c>
      <c r="O387">
        <v>6</v>
      </c>
      <c r="P387">
        <v>19</v>
      </c>
    </row>
    <row r="388" spans="1:16" x14ac:dyDescent="0.2">
      <c r="A388">
        <v>39866</v>
      </c>
      <c r="B388">
        <v>0</v>
      </c>
      <c r="C388">
        <v>2004</v>
      </c>
      <c r="D388" s="1">
        <v>45601.521724537037</v>
      </c>
      <c r="E388">
        <v>3</v>
      </c>
      <c r="F388">
        <v>4</v>
      </c>
      <c r="G388">
        <v>6</v>
      </c>
      <c r="H388">
        <v>3</v>
      </c>
      <c r="I388">
        <v>6</v>
      </c>
      <c r="J388">
        <v>5</v>
      </c>
      <c r="K388">
        <v>7</v>
      </c>
      <c r="L388">
        <v>4</v>
      </c>
      <c r="M388">
        <v>2</v>
      </c>
      <c r="N388">
        <v>2</v>
      </c>
      <c r="O388">
        <v>6</v>
      </c>
      <c r="P388">
        <v>86</v>
      </c>
    </row>
    <row r="389" spans="1:16" x14ac:dyDescent="0.2">
      <c r="A389">
        <v>39894</v>
      </c>
      <c r="B389">
        <v>0</v>
      </c>
      <c r="C389">
        <v>1961</v>
      </c>
      <c r="D389" s="1">
        <v>45601.626643518517</v>
      </c>
      <c r="E389">
        <v>3</v>
      </c>
      <c r="F389">
        <v>3</v>
      </c>
      <c r="G389">
        <v>3</v>
      </c>
      <c r="H389">
        <v>5</v>
      </c>
      <c r="I389">
        <v>5</v>
      </c>
      <c r="J389">
        <v>2</v>
      </c>
      <c r="K389">
        <v>11</v>
      </c>
      <c r="L389">
        <v>4</v>
      </c>
      <c r="M389">
        <v>3</v>
      </c>
      <c r="N389">
        <v>7</v>
      </c>
      <c r="O389">
        <v>4</v>
      </c>
      <c r="P389">
        <v>49</v>
      </c>
    </row>
    <row r="390" spans="1:16" x14ac:dyDescent="0.2">
      <c r="A390">
        <v>39904</v>
      </c>
      <c r="B390">
        <v>0</v>
      </c>
      <c r="C390">
        <v>2001</v>
      </c>
      <c r="D390" s="1">
        <v>45601.647430555553</v>
      </c>
      <c r="E390">
        <v>4</v>
      </c>
      <c r="F390">
        <v>3</v>
      </c>
      <c r="G390">
        <v>2</v>
      </c>
      <c r="H390">
        <v>3</v>
      </c>
      <c r="I390">
        <v>3</v>
      </c>
      <c r="J390">
        <v>5</v>
      </c>
      <c r="K390">
        <v>12</v>
      </c>
      <c r="L390">
        <v>6</v>
      </c>
      <c r="M390">
        <v>3</v>
      </c>
      <c r="N390">
        <v>5</v>
      </c>
      <c r="O390">
        <v>6</v>
      </c>
      <c r="P390">
        <v>61</v>
      </c>
    </row>
    <row r="391" spans="1:16" x14ac:dyDescent="0.2">
      <c r="A391">
        <v>39902</v>
      </c>
      <c r="B391">
        <v>1</v>
      </c>
      <c r="C391">
        <v>1992</v>
      </c>
      <c r="D391" s="1">
        <v>45601.647511574076</v>
      </c>
      <c r="E391" t="s">
        <v>25</v>
      </c>
      <c r="F391">
        <v>2</v>
      </c>
      <c r="G391">
        <v>2</v>
      </c>
      <c r="H391">
        <v>1</v>
      </c>
      <c r="I391">
        <v>2</v>
      </c>
      <c r="J391">
        <v>2</v>
      </c>
      <c r="K391">
        <v>7</v>
      </c>
      <c r="L391">
        <v>3</v>
      </c>
      <c r="M391">
        <v>3</v>
      </c>
      <c r="N391">
        <v>3</v>
      </c>
      <c r="O391">
        <v>10</v>
      </c>
      <c r="P391">
        <v>5</v>
      </c>
    </row>
    <row r="392" spans="1:16" x14ac:dyDescent="0.2">
      <c r="A392">
        <v>39937</v>
      </c>
      <c r="B392">
        <v>0</v>
      </c>
      <c r="C392">
        <v>1980</v>
      </c>
      <c r="D392" s="1">
        <v>45602.39943287037</v>
      </c>
      <c r="E392">
        <v>3</v>
      </c>
      <c r="F392">
        <v>2</v>
      </c>
      <c r="G392">
        <v>5</v>
      </c>
      <c r="H392">
        <v>4</v>
      </c>
      <c r="I392">
        <v>5</v>
      </c>
      <c r="J392">
        <v>2</v>
      </c>
      <c r="K392">
        <v>6</v>
      </c>
      <c r="L392">
        <v>7</v>
      </c>
      <c r="M392">
        <v>4</v>
      </c>
      <c r="N392">
        <v>6</v>
      </c>
      <c r="O392">
        <v>5</v>
      </c>
      <c r="P392">
        <v>55</v>
      </c>
    </row>
    <row r="393" spans="1:16" x14ac:dyDescent="0.2">
      <c r="A393">
        <v>39938</v>
      </c>
      <c r="B393">
        <v>0</v>
      </c>
      <c r="C393">
        <v>2003</v>
      </c>
      <c r="D393" s="1">
        <v>45602.447592592594</v>
      </c>
      <c r="E393">
        <v>5</v>
      </c>
      <c r="F393">
        <v>6</v>
      </c>
      <c r="G393">
        <v>6</v>
      </c>
      <c r="H393">
        <v>6</v>
      </c>
      <c r="I393">
        <v>5</v>
      </c>
      <c r="J393">
        <v>7</v>
      </c>
      <c r="K393">
        <v>8</v>
      </c>
      <c r="L393">
        <v>3</v>
      </c>
      <c r="M393">
        <v>3</v>
      </c>
      <c r="N393">
        <v>7</v>
      </c>
      <c r="O393">
        <v>4</v>
      </c>
      <c r="P393">
        <v>38</v>
      </c>
    </row>
    <row r="394" spans="1:16" x14ac:dyDescent="0.2">
      <c r="A394">
        <v>39940</v>
      </c>
      <c r="B394">
        <v>0</v>
      </c>
      <c r="C394">
        <v>1975</v>
      </c>
      <c r="D394" s="1">
        <v>45602.468726851854</v>
      </c>
      <c r="E394" t="s">
        <v>25</v>
      </c>
      <c r="F394">
        <v>3</v>
      </c>
      <c r="G394">
        <v>4</v>
      </c>
      <c r="H394">
        <v>5</v>
      </c>
      <c r="I394">
        <v>3</v>
      </c>
      <c r="J394">
        <v>2</v>
      </c>
      <c r="K394">
        <v>55</v>
      </c>
      <c r="L394">
        <v>7</v>
      </c>
      <c r="M394">
        <v>4</v>
      </c>
      <c r="N394">
        <v>6</v>
      </c>
      <c r="O394">
        <v>7</v>
      </c>
      <c r="P394">
        <v>42</v>
      </c>
    </row>
    <row r="395" spans="1:16" x14ac:dyDescent="0.2">
      <c r="A395">
        <v>39944</v>
      </c>
      <c r="B395">
        <v>0</v>
      </c>
      <c r="C395">
        <v>1989</v>
      </c>
      <c r="D395" s="1">
        <v>45602.623124999998</v>
      </c>
      <c r="E395">
        <v>6</v>
      </c>
      <c r="F395">
        <v>3</v>
      </c>
      <c r="G395">
        <v>5</v>
      </c>
      <c r="H395">
        <v>6</v>
      </c>
      <c r="I395">
        <v>5</v>
      </c>
      <c r="J395">
        <v>3</v>
      </c>
      <c r="K395">
        <v>14</v>
      </c>
      <c r="L395">
        <v>6</v>
      </c>
      <c r="M395">
        <v>4</v>
      </c>
      <c r="N395">
        <v>5</v>
      </c>
      <c r="O395">
        <v>5</v>
      </c>
      <c r="P395">
        <v>62</v>
      </c>
    </row>
    <row r="396" spans="1:16" x14ac:dyDescent="0.2">
      <c r="A396">
        <v>39955</v>
      </c>
      <c r="B396">
        <v>0</v>
      </c>
      <c r="C396">
        <v>2001</v>
      </c>
      <c r="D396" s="1">
        <v>45602.830925925926</v>
      </c>
      <c r="E396">
        <v>2</v>
      </c>
      <c r="F396">
        <v>2</v>
      </c>
      <c r="G396">
        <v>3</v>
      </c>
      <c r="H396">
        <v>3</v>
      </c>
      <c r="I396">
        <v>3</v>
      </c>
      <c r="J396">
        <v>3</v>
      </c>
      <c r="K396">
        <v>26</v>
      </c>
      <c r="L396">
        <v>2</v>
      </c>
      <c r="M396">
        <v>4</v>
      </c>
      <c r="N396">
        <v>4</v>
      </c>
      <c r="O396">
        <v>6</v>
      </c>
      <c r="P396">
        <v>26</v>
      </c>
    </row>
    <row r="397" spans="1:16" x14ac:dyDescent="0.2">
      <c r="A397">
        <v>39958</v>
      </c>
      <c r="B397">
        <v>1</v>
      </c>
      <c r="C397">
        <v>1997</v>
      </c>
      <c r="D397" s="1">
        <v>45602.841932870368</v>
      </c>
      <c r="E397">
        <v>1</v>
      </c>
      <c r="F397">
        <v>2</v>
      </c>
      <c r="G397">
        <v>6</v>
      </c>
      <c r="H397">
        <v>4</v>
      </c>
      <c r="I397">
        <v>7</v>
      </c>
      <c r="J397">
        <v>4</v>
      </c>
      <c r="K397">
        <v>23</v>
      </c>
      <c r="L397">
        <v>10</v>
      </c>
      <c r="M397">
        <v>5</v>
      </c>
      <c r="N397">
        <v>10</v>
      </c>
      <c r="O397">
        <v>8</v>
      </c>
      <c r="P397">
        <v>90</v>
      </c>
    </row>
    <row r="398" spans="1:16" x14ac:dyDescent="0.2">
      <c r="A398">
        <v>39986</v>
      </c>
      <c r="B398">
        <v>1</v>
      </c>
      <c r="C398">
        <v>1975</v>
      </c>
      <c r="D398" s="1">
        <v>45603.445648148147</v>
      </c>
      <c r="E398" t="s">
        <v>25</v>
      </c>
      <c r="F398">
        <v>3</v>
      </c>
      <c r="G398">
        <v>3</v>
      </c>
      <c r="H398">
        <v>4</v>
      </c>
      <c r="I398">
        <v>3</v>
      </c>
      <c r="J398">
        <v>2</v>
      </c>
      <c r="K398">
        <v>12</v>
      </c>
      <c r="L398">
        <v>5</v>
      </c>
      <c r="M398">
        <v>6</v>
      </c>
      <c r="N398">
        <v>5</v>
      </c>
      <c r="O398">
        <v>14</v>
      </c>
      <c r="P398">
        <v>33</v>
      </c>
    </row>
    <row r="399" spans="1:16" x14ac:dyDescent="0.2">
      <c r="A399">
        <v>39988</v>
      </c>
      <c r="B399">
        <v>1</v>
      </c>
      <c r="C399">
        <v>2003</v>
      </c>
      <c r="D399" s="1">
        <v>45603.476319444446</v>
      </c>
      <c r="E399" t="s">
        <v>32</v>
      </c>
      <c r="F399">
        <v>2</v>
      </c>
      <c r="G399">
        <v>5</v>
      </c>
      <c r="H399">
        <v>2</v>
      </c>
      <c r="I399">
        <v>3</v>
      </c>
      <c r="J399">
        <v>6</v>
      </c>
      <c r="K399">
        <v>6</v>
      </c>
      <c r="L399">
        <v>5</v>
      </c>
      <c r="M399">
        <v>3</v>
      </c>
      <c r="N399">
        <v>3</v>
      </c>
      <c r="O399">
        <v>4</v>
      </c>
      <c r="P399">
        <v>95</v>
      </c>
    </row>
    <row r="400" spans="1:16" x14ac:dyDescent="0.2">
      <c r="A400">
        <v>40004</v>
      </c>
      <c r="B400">
        <v>1</v>
      </c>
      <c r="C400">
        <v>1991</v>
      </c>
      <c r="D400" s="1">
        <v>45603.626979166664</v>
      </c>
      <c r="E400" t="s">
        <v>136</v>
      </c>
      <c r="F400">
        <v>3</v>
      </c>
      <c r="G400">
        <v>5</v>
      </c>
      <c r="H400">
        <v>3</v>
      </c>
      <c r="I400">
        <v>3</v>
      </c>
      <c r="J400">
        <v>3</v>
      </c>
      <c r="K400">
        <v>31</v>
      </c>
      <c r="L400">
        <v>6</v>
      </c>
      <c r="M400">
        <v>14</v>
      </c>
      <c r="N400">
        <v>7</v>
      </c>
      <c r="O400">
        <v>10</v>
      </c>
      <c r="P400">
        <v>39</v>
      </c>
    </row>
    <row r="401" spans="1:16" x14ac:dyDescent="0.2">
      <c r="A401">
        <v>40013</v>
      </c>
      <c r="B401">
        <v>0</v>
      </c>
      <c r="C401">
        <v>1999</v>
      </c>
      <c r="D401" s="1">
        <v>45603.693703703706</v>
      </c>
      <c r="E401" t="s">
        <v>137</v>
      </c>
      <c r="F401">
        <v>5</v>
      </c>
      <c r="G401">
        <v>5</v>
      </c>
      <c r="H401">
        <v>6</v>
      </c>
      <c r="I401">
        <v>3</v>
      </c>
      <c r="J401">
        <v>5</v>
      </c>
      <c r="K401">
        <v>3</v>
      </c>
      <c r="L401">
        <v>2</v>
      </c>
      <c r="M401">
        <v>2</v>
      </c>
      <c r="N401">
        <v>4</v>
      </c>
      <c r="O401">
        <v>3</v>
      </c>
      <c r="P401">
        <v>64</v>
      </c>
    </row>
    <row r="402" spans="1:16" x14ac:dyDescent="0.2">
      <c r="A402">
        <v>40015</v>
      </c>
      <c r="B402">
        <v>0</v>
      </c>
      <c r="C402">
        <v>2003</v>
      </c>
      <c r="D402" s="1">
        <v>45603.708611111113</v>
      </c>
      <c r="E402" t="s">
        <v>42</v>
      </c>
      <c r="F402">
        <v>2</v>
      </c>
      <c r="G402">
        <v>5</v>
      </c>
      <c r="H402">
        <v>5</v>
      </c>
      <c r="I402">
        <v>5</v>
      </c>
      <c r="J402">
        <v>5</v>
      </c>
      <c r="K402">
        <v>7</v>
      </c>
      <c r="L402">
        <v>4</v>
      </c>
      <c r="M402">
        <v>2</v>
      </c>
      <c r="N402">
        <v>4</v>
      </c>
      <c r="O402">
        <v>4</v>
      </c>
      <c r="P402">
        <v>67</v>
      </c>
    </row>
    <row r="403" spans="1:16" x14ac:dyDescent="0.2">
      <c r="A403">
        <v>39995</v>
      </c>
      <c r="B403">
        <v>0</v>
      </c>
      <c r="C403">
        <v>1996</v>
      </c>
      <c r="D403" s="1">
        <v>45603.728807870371</v>
      </c>
      <c r="E403">
        <v>10</v>
      </c>
      <c r="F403">
        <v>5</v>
      </c>
      <c r="G403">
        <v>3</v>
      </c>
      <c r="H403">
        <v>5</v>
      </c>
      <c r="I403">
        <v>5</v>
      </c>
      <c r="J403">
        <v>6</v>
      </c>
      <c r="K403">
        <v>13</v>
      </c>
      <c r="L403">
        <v>11</v>
      </c>
      <c r="M403">
        <v>5</v>
      </c>
      <c r="N403">
        <v>2</v>
      </c>
      <c r="O403">
        <v>7</v>
      </c>
      <c r="P403">
        <v>76</v>
      </c>
    </row>
    <row r="404" spans="1:16" x14ac:dyDescent="0.2">
      <c r="A404">
        <v>40036</v>
      </c>
      <c r="B404">
        <v>0</v>
      </c>
      <c r="C404">
        <v>1997</v>
      </c>
      <c r="D404" s="1">
        <v>45603.843888888892</v>
      </c>
      <c r="E404">
        <v>2</v>
      </c>
      <c r="F404">
        <v>5</v>
      </c>
      <c r="G404">
        <v>5</v>
      </c>
      <c r="H404">
        <v>5</v>
      </c>
      <c r="I404">
        <v>5</v>
      </c>
      <c r="J404">
        <v>2</v>
      </c>
      <c r="K404">
        <v>5</v>
      </c>
      <c r="L404">
        <v>1</v>
      </c>
      <c r="M404">
        <v>2</v>
      </c>
      <c r="N404">
        <v>1</v>
      </c>
      <c r="O404">
        <v>6</v>
      </c>
      <c r="P404">
        <v>59</v>
      </c>
    </row>
    <row r="405" spans="1:16" x14ac:dyDescent="0.2">
      <c r="A405">
        <v>38749</v>
      </c>
      <c r="B405">
        <v>0</v>
      </c>
      <c r="C405">
        <v>1993</v>
      </c>
      <c r="D405" s="1">
        <v>45604.460763888892</v>
      </c>
      <c r="E405" t="s">
        <v>25</v>
      </c>
      <c r="F405">
        <v>3</v>
      </c>
      <c r="G405">
        <v>2</v>
      </c>
      <c r="H405">
        <v>2</v>
      </c>
      <c r="I405">
        <v>3</v>
      </c>
      <c r="J405">
        <v>1</v>
      </c>
      <c r="K405">
        <v>5</v>
      </c>
      <c r="L405">
        <v>3</v>
      </c>
      <c r="M405">
        <v>3</v>
      </c>
      <c r="N405">
        <v>3</v>
      </c>
      <c r="O405">
        <v>5</v>
      </c>
      <c r="P405">
        <v>16</v>
      </c>
    </row>
    <row r="406" spans="1:16" x14ac:dyDescent="0.2">
      <c r="A406">
        <v>40097</v>
      </c>
      <c r="B406">
        <v>0</v>
      </c>
      <c r="C406">
        <v>1975</v>
      </c>
      <c r="D406" s="1">
        <v>45604.632465277777</v>
      </c>
      <c r="E406">
        <v>3</v>
      </c>
      <c r="F406">
        <v>3</v>
      </c>
      <c r="G406">
        <v>3</v>
      </c>
      <c r="H406">
        <v>5</v>
      </c>
      <c r="I406">
        <v>5</v>
      </c>
      <c r="J406">
        <v>3</v>
      </c>
      <c r="K406">
        <v>17</v>
      </c>
      <c r="L406">
        <v>7</v>
      </c>
      <c r="M406">
        <v>4</v>
      </c>
      <c r="N406">
        <v>6</v>
      </c>
      <c r="O406">
        <v>10</v>
      </c>
      <c r="P406">
        <v>50</v>
      </c>
    </row>
    <row r="407" spans="1:16" x14ac:dyDescent="0.2">
      <c r="A407">
        <v>40100</v>
      </c>
      <c r="B407">
        <v>0</v>
      </c>
      <c r="C407">
        <v>1976</v>
      </c>
      <c r="D407" s="1">
        <v>45604.638368055559</v>
      </c>
      <c r="E407">
        <v>3</v>
      </c>
      <c r="F407">
        <v>5</v>
      </c>
      <c r="G407">
        <v>5</v>
      </c>
      <c r="H407">
        <v>5</v>
      </c>
      <c r="I407">
        <v>5</v>
      </c>
      <c r="J407">
        <v>3</v>
      </c>
      <c r="K407">
        <v>7</v>
      </c>
      <c r="L407">
        <v>3</v>
      </c>
      <c r="M407">
        <v>2</v>
      </c>
      <c r="N407">
        <v>2</v>
      </c>
      <c r="O407">
        <v>7</v>
      </c>
      <c r="P407">
        <v>51</v>
      </c>
    </row>
    <row r="408" spans="1:16" x14ac:dyDescent="0.2">
      <c r="A408">
        <v>40109</v>
      </c>
      <c r="B408">
        <v>1</v>
      </c>
      <c r="C408">
        <v>1992</v>
      </c>
      <c r="D408" s="1">
        <v>45604.666203703702</v>
      </c>
      <c r="E408">
        <v>3</v>
      </c>
      <c r="F408">
        <v>2</v>
      </c>
      <c r="G408">
        <v>3</v>
      </c>
      <c r="H408">
        <v>5</v>
      </c>
      <c r="I408">
        <v>1</v>
      </c>
      <c r="J408">
        <v>3</v>
      </c>
      <c r="K408">
        <v>6</v>
      </c>
      <c r="L408">
        <v>3</v>
      </c>
      <c r="M408">
        <v>4</v>
      </c>
      <c r="N408">
        <v>3</v>
      </c>
      <c r="O408">
        <v>4</v>
      </c>
      <c r="P408">
        <v>35</v>
      </c>
    </row>
    <row r="409" spans="1:16" x14ac:dyDescent="0.2">
      <c r="A409">
        <v>40102</v>
      </c>
      <c r="B409">
        <v>0</v>
      </c>
      <c r="C409">
        <v>2003</v>
      </c>
      <c r="D409" s="1">
        <v>45604.675763888888</v>
      </c>
      <c r="E409">
        <v>2</v>
      </c>
      <c r="F409">
        <v>5</v>
      </c>
      <c r="G409">
        <v>5</v>
      </c>
      <c r="H409">
        <v>6</v>
      </c>
      <c r="I409">
        <v>5</v>
      </c>
      <c r="J409">
        <v>6</v>
      </c>
      <c r="K409">
        <v>4</v>
      </c>
      <c r="L409">
        <v>3</v>
      </c>
      <c r="M409">
        <v>4</v>
      </c>
      <c r="N409">
        <v>4</v>
      </c>
      <c r="O409">
        <v>4</v>
      </c>
      <c r="P409">
        <v>55</v>
      </c>
    </row>
    <row r="410" spans="1:16" x14ac:dyDescent="0.2">
      <c r="A410">
        <v>40117</v>
      </c>
      <c r="B410">
        <v>0</v>
      </c>
      <c r="C410">
        <v>1978</v>
      </c>
      <c r="D410" s="1">
        <v>45604.678900462961</v>
      </c>
      <c r="E410">
        <v>12</v>
      </c>
      <c r="F410">
        <v>6</v>
      </c>
      <c r="G410">
        <v>6</v>
      </c>
      <c r="H410">
        <v>6</v>
      </c>
      <c r="I410">
        <v>6</v>
      </c>
      <c r="J410">
        <v>6</v>
      </c>
      <c r="K410">
        <v>9</v>
      </c>
      <c r="L410">
        <v>5</v>
      </c>
      <c r="M410">
        <v>2</v>
      </c>
      <c r="N410">
        <v>3</v>
      </c>
      <c r="O410">
        <v>3</v>
      </c>
      <c r="P410">
        <v>19</v>
      </c>
    </row>
    <row r="411" spans="1:16" x14ac:dyDescent="0.2">
      <c r="A411">
        <v>40101</v>
      </c>
      <c r="B411">
        <v>0</v>
      </c>
      <c r="C411">
        <v>2005</v>
      </c>
      <c r="D411" s="1">
        <v>45604.687523148146</v>
      </c>
      <c r="E411">
        <v>2</v>
      </c>
      <c r="F411">
        <v>3</v>
      </c>
      <c r="G411">
        <v>6</v>
      </c>
      <c r="H411">
        <v>2</v>
      </c>
      <c r="I411">
        <v>2</v>
      </c>
      <c r="J411">
        <v>1</v>
      </c>
      <c r="K411">
        <v>7</v>
      </c>
      <c r="L411">
        <v>3</v>
      </c>
      <c r="M411">
        <v>3</v>
      </c>
      <c r="N411">
        <v>4</v>
      </c>
      <c r="O411">
        <v>3</v>
      </c>
      <c r="P411">
        <v>71</v>
      </c>
    </row>
    <row r="412" spans="1:16" x14ac:dyDescent="0.2">
      <c r="A412">
        <v>40128</v>
      </c>
      <c r="B412">
        <v>0</v>
      </c>
      <c r="C412">
        <v>1974</v>
      </c>
      <c r="D412" s="1">
        <v>45604.706018518518</v>
      </c>
      <c r="E412" t="s">
        <v>25</v>
      </c>
      <c r="F412">
        <v>5</v>
      </c>
      <c r="G412">
        <v>5</v>
      </c>
      <c r="H412">
        <v>5</v>
      </c>
      <c r="I412">
        <v>7</v>
      </c>
      <c r="J412">
        <v>5</v>
      </c>
      <c r="K412">
        <v>20</v>
      </c>
      <c r="L412">
        <v>10</v>
      </c>
      <c r="M412">
        <v>2</v>
      </c>
      <c r="N412">
        <v>10</v>
      </c>
      <c r="O412">
        <v>8</v>
      </c>
      <c r="P412">
        <v>56</v>
      </c>
    </row>
    <row r="413" spans="1:16" x14ac:dyDescent="0.2">
      <c r="A413">
        <v>40120</v>
      </c>
      <c r="B413">
        <v>1</v>
      </c>
      <c r="C413">
        <v>1992</v>
      </c>
      <c r="D413" s="1">
        <v>45604.706516203703</v>
      </c>
      <c r="E413">
        <v>4</v>
      </c>
      <c r="F413">
        <v>5</v>
      </c>
      <c r="G413">
        <v>5</v>
      </c>
      <c r="H413">
        <v>3</v>
      </c>
      <c r="I413">
        <v>6</v>
      </c>
      <c r="J413">
        <v>3</v>
      </c>
      <c r="K413">
        <v>15</v>
      </c>
      <c r="L413">
        <v>5</v>
      </c>
      <c r="M413">
        <v>6</v>
      </c>
      <c r="N413">
        <v>8</v>
      </c>
      <c r="O413">
        <v>6</v>
      </c>
      <c r="P413">
        <v>77</v>
      </c>
    </row>
    <row r="414" spans="1:16" x14ac:dyDescent="0.2">
      <c r="A414">
        <v>40129</v>
      </c>
      <c r="B414">
        <v>1</v>
      </c>
      <c r="C414">
        <v>2003</v>
      </c>
      <c r="D414" s="1">
        <v>45604.709803240738</v>
      </c>
      <c r="E414">
        <v>2</v>
      </c>
      <c r="F414">
        <v>2</v>
      </c>
      <c r="G414">
        <v>7</v>
      </c>
      <c r="H414">
        <v>3</v>
      </c>
      <c r="I414">
        <v>7</v>
      </c>
      <c r="J414">
        <v>1</v>
      </c>
      <c r="K414">
        <v>22</v>
      </c>
      <c r="L414">
        <v>6</v>
      </c>
      <c r="M414">
        <v>11</v>
      </c>
      <c r="N414">
        <v>5</v>
      </c>
      <c r="O414">
        <v>14</v>
      </c>
      <c r="P414">
        <v>95</v>
      </c>
    </row>
    <row r="415" spans="1:16" x14ac:dyDescent="0.2">
      <c r="A415">
        <v>40134</v>
      </c>
      <c r="B415">
        <v>1</v>
      </c>
      <c r="C415">
        <v>2003</v>
      </c>
      <c r="D415" s="1">
        <v>45604.721307870372</v>
      </c>
      <c r="E415" t="s">
        <v>138</v>
      </c>
      <c r="F415">
        <v>3</v>
      </c>
      <c r="G415">
        <v>5</v>
      </c>
      <c r="H415">
        <v>7</v>
      </c>
      <c r="I415">
        <v>4</v>
      </c>
      <c r="J415">
        <v>1</v>
      </c>
      <c r="K415">
        <v>14</v>
      </c>
      <c r="L415">
        <v>5</v>
      </c>
      <c r="M415">
        <v>7</v>
      </c>
      <c r="N415">
        <v>7</v>
      </c>
      <c r="O415">
        <v>12</v>
      </c>
      <c r="P415">
        <v>95</v>
      </c>
    </row>
    <row r="416" spans="1:16" x14ac:dyDescent="0.2">
      <c r="A416">
        <v>40141</v>
      </c>
      <c r="B416">
        <v>0</v>
      </c>
      <c r="C416">
        <v>1998</v>
      </c>
      <c r="D416" s="1">
        <v>45604.751956018517</v>
      </c>
      <c r="E416" t="s">
        <v>139</v>
      </c>
      <c r="F416">
        <v>4</v>
      </c>
      <c r="G416">
        <v>3</v>
      </c>
      <c r="H416">
        <v>3</v>
      </c>
      <c r="I416">
        <v>3</v>
      </c>
      <c r="J416">
        <v>1</v>
      </c>
      <c r="K416">
        <v>179</v>
      </c>
      <c r="L416">
        <v>20</v>
      </c>
      <c r="M416">
        <v>12</v>
      </c>
      <c r="N416">
        <v>6</v>
      </c>
      <c r="O416">
        <v>9</v>
      </c>
      <c r="P416">
        <v>31</v>
      </c>
    </row>
    <row r="417" spans="1:16" x14ac:dyDescent="0.2">
      <c r="A417">
        <v>40146</v>
      </c>
      <c r="B417">
        <v>1</v>
      </c>
      <c r="C417">
        <v>1979</v>
      </c>
      <c r="D417" s="1">
        <v>45604.785196759258</v>
      </c>
      <c r="E417" t="s">
        <v>25</v>
      </c>
      <c r="F417">
        <v>5</v>
      </c>
      <c r="G417">
        <v>6</v>
      </c>
      <c r="H417">
        <v>6</v>
      </c>
      <c r="I417">
        <v>4</v>
      </c>
      <c r="J417">
        <v>3</v>
      </c>
      <c r="K417">
        <v>45</v>
      </c>
      <c r="L417">
        <v>22</v>
      </c>
      <c r="M417">
        <v>6</v>
      </c>
      <c r="N417">
        <v>23</v>
      </c>
      <c r="O417">
        <v>43</v>
      </c>
      <c r="P417">
        <v>64</v>
      </c>
    </row>
    <row r="418" spans="1:16" x14ac:dyDescent="0.2">
      <c r="A418">
        <v>40162</v>
      </c>
      <c r="B418">
        <v>0</v>
      </c>
      <c r="C418">
        <v>1986</v>
      </c>
      <c r="D418" s="1">
        <v>45604.85052083333</v>
      </c>
      <c r="E418">
        <v>2</v>
      </c>
      <c r="F418">
        <v>7</v>
      </c>
      <c r="G418">
        <v>7</v>
      </c>
      <c r="H418">
        <v>7</v>
      </c>
      <c r="I418">
        <v>7</v>
      </c>
      <c r="J418">
        <v>6</v>
      </c>
      <c r="K418">
        <v>16</v>
      </c>
      <c r="L418">
        <v>4</v>
      </c>
      <c r="M418">
        <v>2</v>
      </c>
      <c r="N418">
        <v>4</v>
      </c>
      <c r="O418">
        <v>4</v>
      </c>
      <c r="P418">
        <v>5</v>
      </c>
    </row>
    <row r="419" spans="1:16" x14ac:dyDescent="0.2">
      <c r="A419">
        <v>40175</v>
      </c>
      <c r="B419">
        <v>0</v>
      </c>
      <c r="C419">
        <v>1988</v>
      </c>
      <c r="D419" s="1">
        <v>45604.931388888886</v>
      </c>
      <c r="E419">
        <v>4</v>
      </c>
      <c r="F419">
        <v>5</v>
      </c>
      <c r="G419">
        <v>5</v>
      </c>
      <c r="H419">
        <v>5</v>
      </c>
      <c r="I419">
        <v>5</v>
      </c>
      <c r="J419">
        <v>3</v>
      </c>
      <c r="K419">
        <v>5</v>
      </c>
      <c r="L419">
        <v>2</v>
      </c>
      <c r="M419">
        <v>1</v>
      </c>
      <c r="N419">
        <v>2</v>
      </c>
      <c r="O419">
        <v>3</v>
      </c>
      <c r="P419">
        <v>51</v>
      </c>
    </row>
    <row r="420" spans="1:16" x14ac:dyDescent="0.2">
      <c r="A420">
        <v>36331</v>
      </c>
      <c r="B420">
        <v>0</v>
      </c>
      <c r="C420">
        <v>2000</v>
      </c>
      <c r="D420" s="1">
        <v>45605.152303240742</v>
      </c>
      <c r="E420" t="s">
        <v>25</v>
      </c>
      <c r="F420">
        <v>3</v>
      </c>
      <c r="G420">
        <v>5</v>
      </c>
      <c r="H420">
        <v>4</v>
      </c>
      <c r="I420">
        <v>3</v>
      </c>
      <c r="J420">
        <v>3</v>
      </c>
      <c r="K420">
        <v>7</v>
      </c>
      <c r="L420">
        <v>3</v>
      </c>
      <c r="M420">
        <v>4</v>
      </c>
      <c r="N420">
        <v>2</v>
      </c>
      <c r="O420">
        <v>5</v>
      </c>
      <c r="P420">
        <v>43</v>
      </c>
    </row>
    <row r="421" spans="1:16" x14ac:dyDescent="0.2">
      <c r="A421">
        <v>36303</v>
      </c>
      <c r="B421">
        <v>1</v>
      </c>
      <c r="C421">
        <v>1997</v>
      </c>
      <c r="D421" s="1">
        <v>45605.382245370369</v>
      </c>
      <c r="E421">
        <v>5</v>
      </c>
      <c r="F421">
        <v>4</v>
      </c>
      <c r="G421">
        <v>7</v>
      </c>
      <c r="H421">
        <v>7</v>
      </c>
      <c r="I421">
        <v>5</v>
      </c>
      <c r="J421">
        <v>4</v>
      </c>
      <c r="K421">
        <v>40</v>
      </c>
      <c r="L421">
        <v>4</v>
      </c>
      <c r="M421">
        <v>12</v>
      </c>
      <c r="N421">
        <v>9</v>
      </c>
      <c r="O421">
        <v>21</v>
      </c>
      <c r="P421">
        <v>82</v>
      </c>
    </row>
    <row r="422" spans="1:16" x14ac:dyDescent="0.2">
      <c r="A422">
        <v>40193</v>
      </c>
      <c r="B422">
        <v>0</v>
      </c>
      <c r="C422">
        <v>2002</v>
      </c>
      <c r="D422" s="1">
        <v>45605.427777777775</v>
      </c>
      <c r="E422">
        <v>6</v>
      </c>
      <c r="F422">
        <v>3</v>
      </c>
      <c r="G422">
        <v>5</v>
      </c>
      <c r="H422">
        <v>5</v>
      </c>
      <c r="I422">
        <v>3</v>
      </c>
      <c r="J422">
        <v>2</v>
      </c>
      <c r="K422">
        <v>5</v>
      </c>
      <c r="L422">
        <v>2</v>
      </c>
      <c r="M422">
        <v>2</v>
      </c>
      <c r="N422">
        <v>2</v>
      </c>
      <c r="O422">
        <v>3</v>
      </c>
      <c r="P422">
        <v>42</v>
      </c>
    </row>
    <row r="423" spans="1:16" x14ac:dyDescent="0.2">
      <c r="A423">
        <v>40207</v>
      </c>
      <c r="B423">
        <v>1</v>
      </c>
      <c r="C423">
        <v>1989</v>
      </c>
      <c r="D423" s="1">
        <v>45605.612881944442</v>
      </c>
      <c r="E423">
        <v>3</v>
      </c>
      <c r="F423">
        <v>3</v>
      </c>
      <c r="G423">
        <v>5</v>
      </c>
      <c r="H423">
        <v>5</v>
      </c>
      <c r="I423">
        <v>5</v>
      </c>
      <c r="J423">
        <v>5</v>
      </c>
      <c r="K423">
        <v>8</v>
      </c>
      <c r="L423">
        <v>4</v>
      </c>
      <c r="M423">
        <v>3</v>
      </c>
      <c r="N423">
        <v>5</v>
      </c>
      <c r="O423">
        <v>5</v>
      </c>
      <c r="P423">
        <v>55</v>
      </c>
    </row>
    <row r="424" spans="1:16" x14ac:dyDescent="0.2">
      <c r="A424">
        <v>40226</v>
      </c>
      <c r="B424">
        <v>0</v>
      </c>
      <c r="C424">
        <v>2001</v>
      </c>
      <c r="D424" s="1">
        <v>45605.735879629632</v>
      </c>
      <c r="E424">
        <v>4</v>
      </c>
      <c r="F424">
        <v>3</v>
      </c>
      <c r="G424">
        <v>2</v>
      </c>
      <c r="H424">
        <v>6</v>
      </c>
      <c r="I424">
        <v>6</v>
      </c>
      <c r="J424">
        <v>4</v>
      </c>
      <c r="K424">
        <v>15</v>
      </c>
      <c r="L424">
        <v>6</v>
      </c>
      <c r="M424">
        <v>4</v>
      </c>
      <c r="N424">
        <v>6</v>
      </c>
      <c r="O424">
        <v>5</v>
      </c>
      <c r="P424">
        <v>95</v>
      </c>
    </row>
    <row r="425" spans="1:16" x14ac:dyDescent="0.2">
      <c r="A425">
        <v>39564</v>
      </c>
      <c r="B425">
        <v>0</v>
      </c>
      <c r="C425">
        <v>1990</v>
      </c>
      <c r="D425" s="1">
        <v>45605.956909722219</v>
      </c>
      <c r="E425" t="s">
        <v>25</v>
      </c>
      <c r="F425">
        <v>7</v>
      </c>
      <c r="G425">
        <v>5</v>
      </c>
      <c r="H425">
        <v>7</v>
      </c>
      <c r="I425">
        <v>7</v>
      </c>
      <c r="J425">
        <v>2</v>
      </c>
      <c r="K425">
        <v>7</v>
      </c>
      <c r="L425">
        <v>7</v>
      </c>
      <c r="M425">
        <v>2</v>
      </c>
      <c r="N425">
        <v>5</v>
      </c>
      <c r="O425">
        <v>56</v>
      </c>
      <c r="P425">
        <v>95</v>
      </c>
    </row>
    <row r="426" spans="1:16" x14ac:dyDescent="0.2">
      <c r="A426">
        <v>40245</v>
      </c>
      <c r="B426">
        <v>0</v>
      </c>
      <c r="C426">
        <v>1987</v>
      </c>
      <c r="D426" s="1">
        <v>45606.027569444443</v>
      </c>
      <c r="E426">
        <v>1</v>
      </c>
      <c r="F426">
        <v>1</v>
      </c>
      <c r="G426">
        <v>3</v>
      </c>
      <c r="H426">
        <v>1</v>
      </c>
      <c r="I426">
        <v>1</v>
      </c>
      <c r="J426">
        <v>1</v>
      </c>
      <c r="K426">
        <v>7</v>
      </c>
      <c r="L426">
        <v>16</v>
      </c>
      <c r="M426">
        <v>2</v>
      </c>
      <c r="N426">
        <v>3</v>
      </c>
      <c r="O426">
        <v>3</v>
      </c>
      <c r="P426">
        <v>5</v>
      </c>
    </row>
    <row r="427" spans="1:16" x14ac:dyDescent="0.2">
      <c r="A427">
        <v>40250</v>
      </c>
      <c r="B427">
        <v>1</v>
      </c>
      <c r="C427">
        <v>1994</v>
      </c>
      <c r="D427" s="1">
        <v>45606.465011574073</v>
      </c>
      <c r="E427">
        <v>5</v>
      </c>
      <c r="F427">
        <v>6</v>
      </c>
      <c r="G427">
        <v>6</v>
      </c>
      <c r="H427">
        <v>6</v>
      </c>
      <c r="I427">
        <v>7</v>
      </c>
      <c r="J427">
        <v>6</v>
      </c>
      <c r="K427">
        <v>14</v>
      </c>
      <c r="L427">
        <v>7</v>
      </c>
      <c r="M427">
        <v>7</v>
      </c>
      <c r="N427">
        <v>4</v>
      </c>
      <c r="O427">
        <v>11</v>
      </c>
      <c r="P427">
        <v>19</v>
      </c>
    </row>
    <row r="428" spans="1:16" x14ac:dyDescent="0.2">
      <c r="A428">
        <v>40253</v>
      </c>
      <c r="B428">
        <v>0</v>
      </c>
      <c r="C428">
        <v>1963</v>
      </c>
      <c r="D428" s="1">
        <v>45606.599548611113</v>
      </c>
      <c r="E428" t="s">
        <v>25</v>
      </c>
      <c r="F428">
        <v>5</v>
      </c>
      <c r="G428">
        <v>5</v>
      </c>
      <c r="H428">
        <v>6</v>
      </c>
      <c r="I428">
        <v>5</v>
      </c>
      <c r="J428">
        <v>5</v>
      </c>
      <c r="K428">
        <v>9</v>
      </c>
      <c r="L428">
        <v>6</v>
      </c>
      <c r="M428">
        <v>3</v>
      </c>
      <c r="N428">
        <v>6</v>
      </c>
      <c r="O428">
        <v>8</v>
      </c>
      <c r="P428">
        <v>50</v>
      </c>
    </row>
    <row r="429" spans="1:16" x14ac:dyDescent="0.2">
      <c r="A429">
        <v>40263</v>
      </c>
      <c r="B429">
        <v>1</v>
      </c>
      <c r="C429">
        <v>2002</v>
      </c>
      <c r="D429" s="1">
        <v>45606.937094907407</v>
      </c>
      <c r="E429">
        <v>9</v>
      </c>
      <c r="F429">
        <v>3</v>
      </c>
      <c r="G429">
        <v>4</v>
      </c>
      <c r="H429">
        <v>4</v>
      </c>
      <c r="I429">
        <v>5</v>
      </c>
      <c r="J429">
        <v>3</v>
      </c>
      <c r="K429">
        <v>14</v>
      </c>
      <c r="L429">
        <v>6</v>
      </c>
      <c r="M429">
        <v>6</v>
      </c>
      <c r="N429">
        <v>6</v>
      </c>
      <c r="O429">
        <v>7</v>
      </c>
      <c r="P429">
        <v>49</v>
      </c>
    </row>
    <row r="430" spans="1:16" x14ac:dyDescent="0.2">
      <c r="A430">
        <v>40272</v>
      </c>
      <c r="B430">
        <v>0</v>
      </c>
      <c r="C430">
        <v>1975</v>
      </c>
      <c r="D430" s="1">
        <v>45607.446458333332</v>
      </c>
      <c r="E430">
        <v>4</v>
      </c>
      <c r="F430">
        <v>3</v>
      </c>
      <c r="G430">
        <v>3</v>
      </c>
      <c r="H430">
        <v>5</v>
      </c>
      <c r="I430">
        <v>5</v>
      </c>
      <c r="J430">
        <v>3</v>
      </c>
      <c r="K430">
        <v>13</v>
      </c>
      <c r="L430">
        <v>3</v>
      </c>
      <c r="M430">
        <v>14</v>
      </c>
      <c r="N430">
        <v>2</v>
      </c>
      <c r="O430">
        <v>3</v>
      </c>
      <c r="P430">
        <v>50</v>
      </c>
    </row>
    <row r="431" spans="1:16" x14ac:dyDescent="0.2">
      <c r="A431">
        <v>40299</v>
      </c>
      <c r="B431">
        <v>0</v>
      </c>
      <c r="C431">
        <v>2005</v>
      </c>
      <c r="D431" s="1">
        <v>45607.849861111114</v>
      </c>
      <c r="E431">
        <v>2</v>
      </c>
      <c r="F431">
        <v>5</v>
      </c>
      <c r="G431">
        <v>5</v>
      </c>
      <c r="H431">
        <v>5</v>
      </c>
      <c r="I431">
        <v>5</v>
      </c>
      <c r="J431">
        <v>5</v>
      </c>
      <c r="K431">
        <v>12</v>
      </c>
      <c r="L431">
        <v>3</v>
      </c>
      <c r="M431">
        <v>2</v>
      </c>
      <c r="N431">
        <v>7</v>
      </c>
      <c r="O431">
        <v>6</v>
      </c>
      <c r="P431">
        <v>51</v>
      </c>
    </row>
    <row r="432" spans="1:16" x14ac:dyDescent="0.2">
      <c r="A432">
        <v>40302</v>
      </c>
      <c r="B432">
        <v>0</v>
      </c>
      <c r="C432">
        <v>2002</v>
      </c>
      <c r="D432" s="1">
        <v>45607.873437499999</v>
      </c>
      <c r="E432" t="s">
        <v>140</v>
      </c>
      <c r="F432">
        <v>3</v>
      </c>
      <c r="G432">
        <v>5</v>
      </c>
      <c r="H432">
        <v>3</v>
      </c>
      <c r="I432">
        <v>3</v>
      </c>
      <c r="J432">
        <v>3</v>
      </c>
      <c r="K432">
        <v>5</v>
      </c>
      <c r="L432">
        <v>4</v>
      </c>
      <c r="M432">
        <v>5</v>
      </c>
      <c r="N432">
        <v>3</v>
      </c>
      <c r="O432">
        <v>7</v>
      </c>
      <c r="P432">
        <v>39</v>
      </c>
    </row>
    <row r="433" spans="1:16" x14ac:dyDescent="0.2">
      <c r="A433">
        <v>40303</v>
      </c>
      <c r="B433">
        <v>0</v>
      </c>
      <c r="C433">
        <v>1965</v>
      </c>
      <c r="D433" s="1">
        <v>45607.915023148147</v>
      </c>
      <c r="E433">
        <v>6</v>
      </c>
      <c r="F433">
        <v>6</v>
      </c>
      <c r="G433">
        <v>6</v>
      </c>
      <c r="H433">
        <v>7</v>
      </c>
      <c r="I433">
        <v>7</v>
      </c>
      <c r="J433">
        <v>7</v>
      </c>
      <c r="K433">
        <v>5</v>
      </c>
      <c r="L433">
        <v>2</v>
      </c>
      <c r="M433">
        <v>1</v>
      </c>
      <c r="N433">
        <v>3</v>
      </c>
      <c r="O433">
        <v>3</v>
      </c>
      <c r="P433">
        <v>7</v>
      </c>
    </row>
    <row r="434" spans="1:16" x14ac:dyDescent="0.2">
      <c r="A434">
        <v>40307</v>
      </c>
      <c r="B434">
        <v>0</v>
      </c>
      <c r="C434">
        <v>2004</v>
      </c>
      <c r="D434" s="1">
        <v>45607.921759259261</v>
      </c>
      <c r="E434">
        <v>3</v>
      </c>
      <c r="F434">
        <v>4</v>
      </c>
      <c r="G434">
        <v>5</v>
      </c>
      <c r="H434">
        <v>5</v>
      </c>
      <c r="I434">
        <v>5</v>
      </c>
      <c r="J434">
        <v>6</v>
      </c>
      <c r="K434">
        <v>16</v>
      </c>
      <c r="L434">
        <v>3</v>
      </c>
      <c r="M434">
        <v>3</v>
      </c>
      <c r="N434">
        <v>5</v>
      </c>
      <c r="O434">
        <v>3</v>
      </c>
      <c r="P434">
        <v>64</v>
      </c>
    </row>
    <row r="435" spans="1:16" x14ac:dyDescent="0.2">
      <c r="A435">
        <v>40311</v>
      </c>
      <c r="B435">
        <v>0</v>
      </c>
      <c r="C435">
        <v>1992</v>
      </c>
      <c r="D435" s="1">
        <v>45608.265173611115</v>
      </c>
      <c r="E435" t="s">
        <v>25</v>
      </c>
      <c r="F435">
        <v>1</v>
      </c>
      <c r="G435">
        <v>1</v>
      </c>
      <c r="H435">
        <v>1</v>
      </c>
      <c r="I435">
        <v>1</v>
      </c>
      <c r="J435">
        <v>1</v>
      </c>
      <c r="K435">
        <v>7</v>
      </c>
      <c r="L435">
        <v>2</v>
      </c>
      <c r="M435">
        <v>2</v>
      </c>
      <c r="N435">
        <v>1</v>
      </c>
      <c r="O435">
        <v>3</v>
      </c>
      <c r="P435">
        <v>5</v>
      </c>
    </row>
    <row r="436" spans="1:16" x14ac:dyDescent="0.2">
      <c r="A436">
        <v>40336</v>
      </c>
      <c r="B436">
        <v>0</v>
      </c>
      <c r="C436">
        <v>2002</v>
      </c>
      <c r="D436" s="1">
        <v>45608.383611111109</v>
      </c>
      <c r="E436">
        <v>5</v>
      </c>
      <c r="F436">
        <v>5</v>
      </c>
      <c r="G436">
        <v>6</v>
      </c>
      <c r="H436">
        <v>5</v>
      </c>
      <c r="I436">
        <v>5</v>
      </c>
      <c r="J436">
        <v>7</v>
      </c>
      <c r="K436">
        <v>12</v>
      </c>
      <c r="L436">
        <v>4</v>
      </c>
      <c r="M436">
        <v>3</v>
      </c>
      <c r="N436">
        <v>2</v>
      </c>
      <c r="O436">
        <v>3</v>
      </c>
      <c r="P436">
        <v>56</v>
      </c>
    </row>
    <row r="437" spans="1:16" x14ac:dyDescent="0.2">
      <c r="A437">
        <v>40327</v>
      </c>
      <c r="B437">
        <v>0</v>
      </c>
      <c r="C437">
        <v>1977</v>
      </c>
      <c r="D437" s="1">
        <v>45608.396284722221</v>
      </c>
      <c r="E437">
        <v>4</v>
      </c>
      <c r="F437">
        <v>2</v>
      </c>
      <c r="G437">
        <v>3</v>
      </c>
      <c r="H437">
        <v>2</v>
      </c>
      <c r="I437">
        <v>3</v>
      </c>
      <c r="J437">
        <v>3</v>
      </c>
      <c r="K437">
        <v>14</v>
      </c>
      <c r="L437">
        <v>12</v>
      </c>
      <c r="M437">
        <v>11</v>
      </c>
      <c r="N437">
        <v>8</v>
      </c>
      <c r="O437">
        <v>10</v>
      </c>
      <c r="P437">
        <v>26</v>
      </c>
    </row>
    <row r="438" spans="1:16" x14ac:dyDescent="0.2">
      <c r="A438">
        <v>40339</v>
      </c>
      <c r="B438">
        <v>1</v>
      </c>
      <c r="C438">
        <v>1977</v>
      </c>
      <c r="D438" s="1">
        <v>45608.404351851852</v>
      </c>
      <c r="E438">
        <v>1</v>
      </c>
      <c r="F438">
        <v>5</v>
      </c>
      <c r="G438">
        <v>6</v>
      </c>
      <c r="H438">
        <v>6</v>
      </c>
      <c r="I438">
        <v>4</v>
      </c>
      <c r="J438">
        <v>6</v>
      </c>
      <c r="K438">
        <v>6</v>
      </c>
      <c r="L438">
        <v>2</v>
      </c>
      <c r="M438">
        <v>2</v>
      </c>
      <c r="N438">
        <v>5</v>
      </c>
      <c r="O438">
        <v>6</v>
      </c>
      <c r="P438">
        <v>59</v>
      </c>
    </row>
    <row r="439" spans="1:16" x14ac:dyDescent="0.2">
      <c r="A439">
        <v>40346</v>
      </c>
      <c r="B439">
        <v>1</v>
      </c>
      <c r="C439">
        <v>1978</v>
      </c>
      <c r="D439" s="1">
        <v>45608.404629629629</v>
      </c>
      <c r="E439">
        <v>2</v>
      </c>
      <c r="F439">
        <v>3</v>
      </c>
      <c r="G439">
        <v>3</v>
      </c>
      <c r="H439">
        <v>3</v>
      </c>
      <c r="I439">
        <v>3</v>
      </c>
      <c r="J439">
        <v>1</v>
      </c>
      <c r="K439">
        <v>7</v>
      </c>
      <c r="L439">
        <v>4</v>
      </c>
      <c r="M439">
        <v>4</v>
      </c>
      <c r="N439">
        <v>3</v>
      </c>
      <c r="O439">
        <v>5</v>
      </c>
      <c r="P439">
        <v>20</v>
      </c>
    </row>
    <row r="440" spans="1:16" x14ac:dyDescent="0.2">
      <c r="A440">
        <v>40360</v>
      </c>
      <c r="B440">
        <v>0</v>
      </c>
      <c r="C440">
        <v>1985</v>
      </c>
      <c r="D440" s="1">
        <v>45608.426215277781</v>
      </c>
      <c r="E440" t="s">
        <v>25</v>
      </c>
      <c r="F440">
        <v>5</v>
      </c>
      <c r="G440">
        <v>5</v>
      </c>
      <c r="H440">
        <v>5</v>
      </c>
      <c r="I440">
        <v>5</v>
      </c>
      <c r="J440">
        <v>3</v>
      </c>
      <c r="K440">
        <v>7</v>
      </c>
      <c r="L440">
        <v>3</v>
      </c>
      <c r="M440">
        <v>2</v>
      </c>
      <c r="N440">
        <v>4</v>
      </c>
      <c r="O440">
        <v>4</v>
      </c>
      <c r="P440">
        <v>51</v>
      </c>
    </row>
    <row r="441" spans="1:16" x14ac:dyDescent="0.2">
      <c r="A441">
        <v>40364</v>
      </c>
      <c r="B441">
        <v>0</v>
      </c>
      <c r="C441">
        <v>1988</v>
      </c>
      <c r="D441" s="1">
        <v>45608.439131944448</v>
      </c>
      <c r="E441">
        <v>7</v>
      </c>
      <c r="F441">
        <v>5</v>
      </c>
      <c r="G441">
        <v>5</v>
      </c>
      <c r="H441">
        <v>5</v>
      </c>
      <c r="I441">
        <v>3</v>
      </c>
      <c r="J441">
        <v>6</v>
      </c>
      <c r="K441">
        <v>6</v>
      </c>
      <c r="L441">
        <v>2</v>
      </c>
      <c r="M441">
        <v>2</v>
      </c>
      <c r="N441">
        <v>5</v>
      </c>
      <c r="O441">
        <v>3</v>
      </c>
      <c r="P441">
        <v>72</v>
      </c>
    </row>
    <row r="442" spans="1:16" x14ac:dyDescent="0.2">
      <c r="A442">
        <v>40377</v>
      </c>
      <c r="B442">
        <v>0</v>
      </c>
      <c r="C442">
        <v>1982</v>
      </c>
      <c r="D442" s="1">
        <v>45608.471990740742</v>
      </c>
      <c r="E442">
        <v>3</v>
      </c>
      <c r="F442">
        <v>5</v>
      </c>
      <c r="G442">
        <v>4</v>
      </c>
      <c r="H442">
        <v>5</v>
      </c>
      <c r="I442">
        <v>5</v>
      </c>
      <c r="J442">
        <v>6</v>
      </c>
      <c r="K442">
        <v>5</v>
      </c>
      <c r="L442">
        <v>3</v>
      </c>
      <c r="M442">
        <v>3</v>
      </c>
      <c r="N442">
        <v>2</v>
      </c>
      <c r="O442">
        <v>3</v>
      </c>
      <c r="P442">
        <v>60</v>
      </c>
    </row>
    <row r="443" spans="1:16" x14ac:dyDescent="0.2">
      <c r="A443">
        <v>40381</v>
      </c>
      <c r="B443">
        <v>0</v>
      </c>
      <c r="C443">
        <v>2004</v>
      </c>
      <c r="D443" s="1">
        <v>45608.483101851853</v>
      </c>
      <c r="E443">
        <v>5</v>
      </c>
      <c r="F443">
        <v>2</v>
      </c>
      <c r="G443">
        <v>7</v>
      </c>
      <c r="H443">
        <v>3</v>
      </c>
      <c r="I443">
        <v>4</v>
      </c>
      <c r="J443">
        <v>3</v>
      </c>
      <c r="K443">
        <v>6</v>
      </c>
      <c r="L443">
        <v>4</v>
      </c>
      <c r="M443">
        <v>4</v>
      </c>
      <c r="N443">
        <v>117</v>
      </c>
      <c r="O443">
        <v>8</v>
      </c>
      <c r="P443">
        <v>95</v>
      </c>
    </row>
    <row r="444" spans="1:16" x14ac:dyDescent="0.2">
      <c r="A444">
        <v>40385</v>
      </c>
      <c r="B444">
        <v>0</v>
      </c>
      <c r="C444">
        <v>2005</v>
      </c>
      <c r="D444" s="1">
        <v>45608.510821759257</v>
      </c>
      <c r="E444">
        <v>0</v>
      </c>
      <c r="F444">
        <v>5</v>
      </c>
      <c r="G444">
        <v>5</v>
      </c>
      <c r="H444">
        <v>5</v>
      </c>
      <c r="I444">
        <v>2</v>
      </c>
      <c r="J444">
        <v>3</v>
      </c>
      <c r="K444">
        <v>5</v>
      </c>
      <c r="L444">
        <v>4</v>
      </c>
      <c r="M444">
        <v>3</v>
      </c>
      <c r="N444">
        <v>7</v>
      </c>
      <c r="O444">
        <v>6</v>
      </c>
      <c r="P444">
        <v>63</v>
      </c>
    </row>
    <row r="445" spans="1:16" x14ac:dyDescent="0.2">
      <c r="A445">
        <v>40396</v>
      </c>
      <c r="B445">
        <v>0</v>
      </c>
      <c r="C445">
        <v>2009</v>
      </c>
      <c r="D445" s="1">
        <v>45608.524606481478</v>
      </c>
      <c r="E445">
        <v>2</v>
      </c>
      <c r="F445">
        <v>5</v>
      </c>
      <c r="G445">
        <v>5</v>
      </c>
      <c r="H445">
        <v>7</v>
      </c>
      <c r="I445">
        <v>4</v>
      </c>
      <c r="J445">
        <v>5</v>
      </c>
      <c r="K445">
        <v>5</v>
      </c>
      <c r="L445">
        <v>3</v>
      </c>
      <c r="M445">
        <v>3</v>
      </c>
      <c r="N445">
        <v>5</v>
      </c>
      <c r="O445">
        <v>5</v>
      </c>
      <c r="P445">
        <v>77</v>
      </c>
    </row>
    <row r="446" spans="1:16" x14ac:dyDescent="0.2">
      <c r="A446">
        <v>40391</v>
      </c>
      <c r="B446">
        <v>0</v>
      </c>
      <c r="C446">
        <v>1997</v>
      </c>
      <c r="D446" s="1">
        <v>45608.530335648145</v>
      </c>
      <c r="E446">
        <v>3</v>
      </c>
      <c r="F446">
        <v>5</v>
      </c>
      <c r="G446">
        <v>3</v>
      </c>
      <c r="H446">
        <v>2</v>
      </c>
      <c r="I446">
        <v>2</v>
      </c>
      <c r="J446">
        <v>2</v>
      </c>
      <c r="K446">
        <v>6</v>
      </c>
      <c r="L446">
        <v>8</v>
      </c>
      <c r="M446">
        <v>4</v>
      </c>
      <c r="N446">
        <v>3</v>
      </c>
      <c r="O446">
        <v>4</v>
      </c>
      <c r="P446">
        <v>44</v>
      </c>
    </row>
    <row r="447" spans="1:16" x14ac:dyDescent="0.2">
      <c r="A447">
        <v>40399</v>
      </c>
      <c r="B447">
        <v>0</v>
      </c>
      <c r="C447">
        <v>1981</v>
      </c>
      <c r="D447" s="1">
        <v>45608.536122685182</v>
      </c>
      <c r="E447" t="s">
        <v>25</v>
      </c>
      <c r="F447">
        <v>4</v>
      </c>
      <c r="G447">
        <v>5</v>
      </c>
      <c r="H447">
        <v>5</v>
      </c>
      <c r="I447">
        <v>5</v>
      </c>
      <c r="J447">
        <v>5</v>
      </c>
      <c r="K447">
        <v>8</v>
      </c>
      <c r="L447">
        <v>7</v>
      </c>
      <c r="M447">
        <v>2</v>
      </c>
      <c r="N447">
        <v>2</v>
      </c>
      <c r="O447">
        <v>2</v>
      </c>
      <c r="P447">
        <v>52</v>
      </c>
    </row>
    <row r="448" spans="1:16" x14ac:dyDescent="0.2">
      <c r="A448">
        <v>36931</v>
      </c>
      <c r="B448">
        <v>0</v>
      </c>
      <c r="C448">
        <v>1986</v>
      </c>
      <c r="D448" s="1">
        <v>45608.574143518519</v>
      </c>
      <c r="E448">
        <v>7</v>
      </c>
      <c r="F448">
        <v>5</v>
      </c>
      <c r="G448">
        <v>6</v>
      </c>
      <c r="H448">
        <v>6</v>
      </c>
      <c r="I448">
        <v>3</v>
      </c>
      <c r="J448">
        <v>5</v>
      </c>
      <c r="K448">
        <v>9</v>
      </c>
      <c r="L448">
        <v>4</v>
      </c>
      <c r="M448">
        <v>3</v>
      </c>
      <c r="N448">
        <v>5</v>
      </c>
      <c r="O448">
        <v>7</v>
      </c>
      <c r="P448">
        <v>67</v>
      </c>
    </row>
    <row r="449" spans="1:16" x14ac:dyDescent="0.2">
      <c r="A449">
        <v>40407</v>
      </c>
      <c r="B449">
        <v>0</v>
      </c>
      <c r="C449">
        <v>1982</v>
      </c>
      <c r="D449" s="1">
        <v>45608.598969907405</v>
      </c>
      <c r="E449" t="s">
        <v>25</v>
      </c>
      <c r="F449">
        <v>3</v>
      </c>
      <c r="G449">
        <v>5</v>
      </c>
      <c r="H449">
        <v>3</v>
      </c>
      <c r="I449">
        <v>2</v>
      </c>
      <c r="J449">
        <v>1</v>
      </c>
      <c r="K449">
        <v>3</v>
      </c>
      <c r="L449">
        <v>4</v>
      </c>
      <c r="M449">
        <v>2</v>
      </c>
      <c r="N449">
        <v>3</v>
      </c>
      <c r="O449">
        <v>3</v>
      </c>
      <c r="P449">
        <v>33</v>
      </c>
    </row>
    <row r="450" spans="1:16" x14ac:dyDescent="0.2">
      <c r="A450">
        <v>40414</v>
      </c>
      <c r="B450">
        <v>0</v>
      </c>
      <c r="C450">
        <v>1981</v>
      </c>
      <c r="D450" s="1">
        <v>45608.604664351849</v>
      </c>
      <c r="E450">
        <v>3</v>
      </c>
      <c r="F450">
        <v>5</v>
      </c>
      <c r="G450">
        <v>5</v>
      </c>
      <c r="H450">
        <v>5</v>
      </c>
      <c r="I450">
        <v>5</v>
      </c>
      <c r="J450">
        <v>5</v>
      </c>
      <c r="K450">
        <v>10</v>
      </c>
      <c r="L450">
        <v>4</v>
      </c>
      <c r="M450">
        <v>2</v>
      </c>
      <c r="N450">
        <v>3</v>
      </c>
      <c r="O450">
        <v>3</v>
      </c>
      <c r="P450">
        <v>51</v>
      </c>
    </row>
    <row r="451" spans="1:16" x14ac:dyDescent="0.2">
      <c r="A451">
        <v>40447</v>
      </c>
      <c r="B451">
        <v>0</v>
      </c>
      <c r="C451">
        <v>1985</v>
      </c>
      <c r="D451" s="1">
        <v>45608.706909722219</v>
      </c>
      <c r="E451" t="s">
        <v>141</v>
      </c>
      <c r="F451">
        <v>7</v>
      </c>
      <c r="G451">
        <v>7</v>
      </c>
      <c r="H451">
        <v>7</v>
      </c>
      <c r="I451">
        <v>7</v>
      </c>
      <c r="J451">
        <v>7</v>
      </c>
      <c r="K451">
        <v>9</v>
      </c>
      <c r="L451">
        <v>20</v>
      </c>
      <c r="M451">
        <v>2</v>
      </c>
      <c r="N451">
        <v>5</v>
      </c>
      <c r="O451">
        <v>4</v>
      </c>
      <c r="P451">
        <v>5</v>
      </c>
    </row>
    <row r="452" spans="1:16" x14ac:dyDescent="0.2">
      <c r="A452">
        <v>40448</v>
      </c>
      <c r="B452">
        <v>1</v>
      </c>
      <c r="C452">
        <v>2004</v>
      </c>
      <c r="D452" s="1">
        <v>45608.716006944444</v>
      </c>
      <c r="E452" t="s">
        <v>26</v>
      </c>
      <c r="F452">
        <v>3</v>
      </c>
      <c r="G452">
        <v>5</v>
      </c>
      <c r="H452">
        <v>5</v>
      </c>
      <c r="I452">
        <v>3</v>
      </c>
      <c r="J452">
        <v>1</v>
      </c>
      <c r="K452">
        <v>9</v>
      </c>
      <c r="L452">
        <v>8</v>
      </c>
      <c r="M452">
        <v>3</v>
      </c>
      <c r="N452">
        <v>6</v>
      </c>
      <c r="O452">
        <v>8</v>
      </c>
      <c r="P452">
        <v>42</v>
      </c>
    </row>
    <row r="453" spans="1:16" x14ac:dyDescent="0.2">
      <c r="A453">
        <v>40454</v>
      </c>
      <c r="B453">
        <v>0</v>
      </c>
      <c r="C453">
        <v>1974</v>
      </c>
      <c r="D453" s="1">
        <v>45608.729849537034</v>
      </c>
      <c r="E453">
        <v>4</v>
      </c>
      <c r="F453">
        <v>5</v>
      </c>
      <c r="G453">
        <v>6</v>
      </c>
      <c r="H453">
        <v>5</v>
      </c>
      <c r="I453">
        <v>3</v>
      </c>
      <c r="J453">
        <v>4</v>
      </c>
      <c r="K453">
        <v>9</v>
      </c>
      <c r="L453">
        <v>3</v>
      </c>
      <c r="M453">
        <v>3</v>
      </c>
      <c r="N453">
        <v>6</v>
      </c>
      <c r="O453">
        <v>5</v>
      </c>
      <c r="P453">
        <v>64</v>
      </c>
    </row>
    <row r="454" spans="1:16" x14ac:dyDescent="0.2">
      <c r="A454">
        <v>39754</v>
      </c>
      <c r="B454">
        <v>1</v>
      </c>
      <c r="C454">
        <v>1996</v>
      </c>
      <c r="D454" s="1">
        <v>45608.757175925923</v>
      </c>
      <c r="E454">
        <v>1</v>
      </c>
      <c r="F454">
        <v>2</v>
      </c>
      <c r="G454">
        <v>3</v>
      </c>
      <c r="H454">
        <v>2</v>
      </c>
      <c r="I454">
        <v>2</v>
      </c>
      <c r="J454">
        <v>1</v>
      </c>
      <c r="K454">
        <v>9</v>
      </c>
      <c r="L454">
        <v>6</v>
      </c>
      <c r="M454">
        <v>4</v>
      </c>
      <c r="N454">
        <v>5</v>
      </c>
      <c r="O454">
        <v>9</v>
      </c>
      <c r="P454">
        <v>5</v>
      </c>
    </row>
    <row r="455" spans="1:16" x14ac:dyDescent="0.2">
      <c r="A455">
        <v>40465</v>
      </c>
      <c r="B455">
        <v>0</v>
      </c>
      <c r="C455">
        <v>1979</v>
      </c>
      <c r="D455" s="1">
        <v>45608.769548611112</v>
      </c>
      <c r="E455">
        <v>7</v>
      </c>
      <c r="F455">
        <v>5</v>
      </c>
      <c r="G455">
        <v>6</v>
      </c>
      <c r="H455">
        <v>7</v>
      </c>
      <c r="I455">
        <v>6</v>
      </c>
      <c r="J455">
        <v>4</v>
      </c>
      <c r="K455">
        <v>8</v>
      </c>
      <c r="L455">
        <v>4</v>
      </c>
      <c r="M455">
        <v>2</v>
      </c>
      <c r="N455">
        <v>4</v>
      </c>
      <c r="O455">
        <v>5</v>
      </c>
      <c r="P455">
        <v>53</v>
      </c>
    </row>
    <row r="456" spans="1:16" x14ac:dyDescent="0.2">
      <c r="A456">
        <v>40466</v>
      </c>
      <c r="B456">
        <v>0</v>
      </c>
      <c r="C456">
        <v>1984</v>
      </c>
      <c r="D456" s="1">
        <v>45608.770775462966</v>
      </c>
      <c r="E456">
        <v>2</v>
      </c>
      <c r="F456">
        <v>5</v>
      </c>
      <c r="G456">
        <v>5</v>
      </c>
      <c r="H456">
        <v>5</v>
      </c>
      <c r="I456">
        <v>5</v>
      </c>
      <c r="J456">
        <v>2</v>
      </c>
      <c r="K456">
        <v>6</v>
      </c>
      <c r="L456">
        <v>2</v>
      </c>
      <c r="M456">
        <v>2</v>
      </c>
      <c r="N456">
        <v>2</v>
      </c>
      <c r="O456">
        <v>4</v>
      </c>
      <c r="P456">
        <v>59</v>
      </c>
    </row>
    <row r="457" spans="1:16" x14ac:dyDescent="0.2">
      <c r="A457">
        <v>40476</v>
      </c>
      <c r="B457">
        <v>0</v>
      </c>
      <c r="C457">
        <v>1991</v>
      </c>
      <c r="D457" s="1">
        <v>45608.807997685188</v>
      </c>
      <c r="E457">
        <v>2</v>
      </c>
      <c r="F457">
        <v>3</v>
      </c>
      <c r="G457">
        <v>5</v>
      </c>
      <c r="H457">
        <v>6</v>
      </c>
      <c r="I457">
        <v>5</v>
      </c>
      <c r="J457">
        <v>2</v>
      </c>
      <c r="K457">
        <v>12</v>
      </c>
      <c r="L457">
        <v>6</v>
      </c>
      <c r="M457">
        <v>3</v>
      </c>
      <c r="N457">
        <v>6</v>
      </c>
      <c r="O457">
        <v>8</v>
      </c>
      <c r="P457">
        <v>71</v>
      </c>
    </row>
    <row r="458" spans="1:16" x14ac:dyDescent="0.2">
      <c r="A458">
        <v>40485</v>
      </c>
      <c r="B458">
        <v>0</v>
      </c>
      <c r="C458">
        <v>1977</v>
      </c>
      <c r="D458" s="1">
        <v>45608.861828703702</v>
      </c>
      <c r="E458">
        <v>6</v>
      </c>
      <c r="F458">
        <v>5</v>
      </c>
      <c r="G458">
        <v>5</v>
      </c>
      <c r="H458">
        <v>6</v>
      </c>
      <c r="I458">
        <v>5</v>
      </c>
      <c r="J458">
        <v>3</v>
      </c>
      <c r="K458">
        <v>7</v>
      </c>
      <c r="L458">
        <v>2</v>
      </c>
      <c r="M458">
        <v>2</v>
      </c>
      <c r="N458">
        <v>3</v>
      </c>
      <c r="O458">
        <v>4</v>
      </c>
      <c r="P458">
        <v>56</v>
      </c>
    </row>
    <row r="459" spans="1:16" x14ac:dyDescent="0.2">
      <c r="A459">
        <v>40495</v>
      </c>
      <c r="B459">
        <v>0</v>
      </c>
      <c r="C459">
        <v>1971</v>
      </c>
      <c r="D459" s="1">
        <v>45608.902754629627</v>
      </c>
      <c r="E459" t="s">
        <v>25</v>
      </c>
      <c r="F459">
        <v>5</v>
      </c>
      <c r="G459">
        <v>5</v>
      </c>
      <c r="H459">
        <v>5</v>
      </c>
      <c r="I459">
        <v>6</v>
      </c>
      <c r="J459">
        <v>5</v>
      </c>
      <c r="K459">
        <v>11</v>
      </c>
      <c r="L459">
        <v>3</v>
      </c>
      <c r="M459">
        <v>3</v>
      </c>
      <c r="N459">
        <v>3</v>
      </c>
      <c r="O459">
        <v>7</v>
      </c>
      <c r="P459">
        <v>56</v>
      </c>
    </row>
    <row r="460" spans="1:16" x14ac:dyDescent="0.2">
      <c r="A460">
        <v>40504</v>
      </c>
      <c r="B460">
        <v>1</v>
      </c>
      <c r="C460">
        <v>1992</v>
      </c>
      <c r="D460" s="1">
        <v>45609.052974537037</v>
      </c>
      <c r="E460" t="s">
        <v>43</v>
      </c>
      <c r="F460">
        <v>4</v>
      </c>
      <c r="G460">
        <v>5</v>
      </c>
      <c r="H460">
        <v>5</v>
      </c>
      <c r="I460">
        <v>5</v>
      </c>
      <c r="J460">
        <v>3</v>
      </c>
      <c r="K460">
        <v>1161</v>
      </c>
      <c r="L460">
        <v>4</v>
      </c>
      <c r="M460">
        <v>2</v>
      </c>
      <c r="N460">
        <v>4</v>
      </c>
      <c r="O460">
        <v>7</v>
      </c>
      <c r="P460">
        <v>48</v>
      </c>
    </row>
    <row r="461" spans="1:16" x14ac:dyDescent="0.2">
      <c r="A461">
        <v>40512</v>
      </c>
      <c r="B461">
        <v>0</v>
      </c>
      <c r="C461">
        <v>1980</v>
      </c>
      <c r="D461" s="1">
        <v>45609.200798611113</v>
      </c>
      <c r="E461" t="s">
        <v>25</v>
      </c>
      <c r="F461">
        <v>3</v>
      </c>
      <c r="G461">
        <v>3</v>
      </c>
      <c r="H461">
        <v>5</v>
      </c>
      <c r="I461">
        <v>5</v>
      </c>
      <c r="J461">
        <v>3</v>
      </c>
      <c r="K461">
        <v>10</v>
      </c>
      <c r="L461">
        <v>8</v>
      </c>
      <c r="M461">
        <v>5</v>
      </c>
      <c r="N461">
        <v>4</v>
      </c>
      <c r="O461">
        <v>6</v>
      </c>
      <c r="P461">
        <v>50</v>
      </c>
    </row>
    <row r="462" spans="1:16" x14ac:dyDescent="0.2">
      <c r="A462">
        <v>40514</v>
      </c>
      <c r="B462">
        <v>0</v>
      </c>
      <c r="C462">
        <v>1992</v>
      </c>
      <c r="D462" s="1">
        <v>45609.22587962963</v>
      </c>
      <c r="E462" t="s">
        <v>25</v>
      </c>
      <c r="F462">
        <v>5</v>
      </c>
      <c r="G462">
        <v>6</v>
      </c>
      <c r="H462">
        <v>5</v>
      </c>
      <c r="I462">
        <v>6</v>
      </c>
      <c r="J462">
        <v>5</v>
      </c>
      <c r="K462">
        <v>24</v>
      </c>
      <c r="L462">
        <v>7</v>
      </c>
      <c r="M462">
        <v>4</v>
      </c>
      <c r="N462">
        <v>5</v>
      </c>
      <c r="O462">
        <v>13</v>
      </c>
      <c r="P462">
        <v>53</v>
      </c>
    </row>
    <row r="463" spans="1:16" x14ac:dyDescent="0.2">
      <c r="A463">
        <v>40516</v>
      </c>
      <c r="B463">
        <v>0</v>
      </c>
      <c r="C463">
        <v>1979</v>
      </c>
      <c r="D463" s="1">
        <v>45609.253680555557</v>
      </c>
      <c r="E463" t="s">
        <v>25</v>
      </c>
      <c r="F463">
        <v>5</v>
      </c>
      <c r="G463">
        <v>6</v>
      </c>
      <c r="H463">
        <v>6</v>
      </c>
      <c r="I463">
        <v>7</v>
      </c>
      <c r="J463">
        <v>3</v>
      </c>
      <c r="K463">
        <v>17</v>
      </c>
      <c r="L463">
        <v>2</v>
      </c>
      <c r="M463">
        <v>3</v>
      </c>
      <c r="N463">
        <v>6</v>
      </c>
      <c r="O463">
        <v>7</v>
      </c>
      <c r="P463">
        <v>57</v>
      </c>
    </row>
    <row r="464" spans="1:16" x14ac:dyDescent="0.2">
      <c r="A464">
        <v>40524</v>
      </c>
      <c r="B464">
        <v>0</v>
      </c>
      <c r="C464">
        <v>1993</v>
      </c>
      <c r="D464" s="1">
        <v>45609.363726851851</v>
      </c>
      <c r="E464">
        <v>3</v>
      </c>
      <c r="F464">
        <v>5</v>
      </c>
      <c r="G464">
        <v>5</v>
      </c>
      <c r="H464">
        <v>6</v>
      </c>
      <c r="I464">
        <v>6</v>
      </c>
      <c r="J464">
        <v>5</v>
      </c>
      <c r="K464">
        <v>16</v>
      </c>
      <c r="L464">
        <v>5</v>
      </c>
      <c r="M464">
        <v>2</v>
      </c>
      <c r="N464">
        <v>8</v>
      </c>
      <c r="O464">
        <v>5</v>
      </c>
      <c r="P464">
        <v>50</v>
      </c>
    </row>
    <row r="465" spans="1:17" x14ac:dyDescent="0.2">
      <c r="A465">
        <v>40527</v>
      </c>
      <c r="B465">
        <v>0</v>
      </c>
      <c r="C465">
        <v>1996</v>
      </c>
      <c r="D465" s="1">
        <v>45609.408263888887</v>
      </c>
      <c r="E465" t="s">
        <v>25</v>
      </c>
      <c r="F465">
        <v>5</v>
      </c>
      <c r="G465">
        <v>5</v>
      </c>
      <c r="H465">
        <v>4</v>
      </c>
      <c r="I465">
        <v>3</v>
      </c>
      <c r="J465">
        <v>1</v>
      </c>
      <c r="K465">
        <v>11</v>
      </c>
      <c r="L465">
        <v>7</v>
      </c>
      <c r="M465">
        <v>8</v>
      </c>
      <c r="N465">
        <v>5</v>
      </c>
      <c r="O465">
        <v>6</v>
      </c>
      <c r="P465">
        <v>55</v>
      </c>
    </row>
    <row r="466" spans="1:17" x14ac:dyDescent="0.2">
      <c r="A466">
        <v>40549</v>
      </c>
      <c r="B466">
        <v>0</v>
      </c>
      <c r="C466">
        <v>1972</v>
      </c>
      <c r="D466" s="1">
        <v>45609.633333333331</v>
      </c>
      <c r="E466">
        <v>4</v>
      </c>
      <c r="F466">
        <v>3</v>
      </c>
      <c r="G466">
        <v>5</v>
      </c>
      <c r="H466">
        <v>5</v>
      </c>
      <c r="I466">
        <v>6</v>
      </c>
      <c r="J466">
        <v>5</v>
      </c>
      <c r="K466">
        <v>12</v>
      </c>
      <c r="L466">
        <v>6</v>
      </c>
      <c r="M466">
        <v>3</v>
      </c>
      <c r="N466">
        <v>5</v>
      </c>
      <c r="O466">
        <v>7</v>
      </c>
      <c r="P466">
        <v>67</v>
      </c>
    </row>
    <row r="467" spans="1:17" x14ac:dyDescent="0.2">
      <c r="A467">
        <v>40537</v>
      </c>
      <c r="B467">
        <v>1</v>
      </c>
      <c r="C467">
        <v>1998</v>
      </c>
      <c r="D467" s="1">
        <v>45609.644965277781</v>
      </c>
      <c r="E467" t="s">
        <v>142</v>
      </c>
      <c r="F467">
        <v>1</v>
      </c>
      <c r="G467">
        <v>5</v>
      </c>
      <c r="H467">
        <v>3</v>
      </c>
      <c r="I467">
        <v>2</v>
      </c>
      <c r="J467">
        <v>1</v>
      </c>
      <c r="K467">
        <v>6</v>
      </c>
      <c r="L467">
        <v>10</v>
      </c>
      <c r="M467">
        <v>4</v>
      </c>
      <c r="N467">
        <v>4</v>
      </c>
      <c r="O467">
        <v>6</v>
      </c>
      <c r="P467">
        <v>21</v>
      </c>
    </row>
    <row r="468" spans="1:17" x14ac:dyDescent="0.2">
      <c r="A468">
        <v>40574</v>
      </c>
      <c r="B468">
        <v>0</v>
      </c>
      <c r="C468">
        <v>2004</v>
      </c>
      <c r="D468" s="1">
        <v>45609.9846875</v>
      </c>
      <c r="E468">
        <v>2</v>
      </c>
      <c r="F468">
        <v>6</v>
      </c>
      <c r="G468">
        <v>3</v>
      </c>
      <c r="H468">
        <v>5</v>
      </c>
      <c r="I468">
        <v>6</v>
      </c>
      <c r="J468">
        <v>3</v>
      </c>
      <c r="K468">
        <v>11</v>
      </c>
      <c r="L468">
        <v>6</v>
      </c>
      <c r="M468">
        <v>3</v>
      </c>
      <c r="N468">
        <v>5</v>
      </c>
      <c r="O468">
        <v>6</v>
      </c>
      <c r="P468">
        <v>90</v>
      </c>
    </row>
    <row r="469" spans="1:17" x14ac:dyDescent="0.2">
      <c r="A469">
        <v>40576</v>
      </c>
      <c r="B469">
        <v>0</v>
      </c>
      <c r="C469">
        <v>1939</v>
      </c>
      <c r="D469" s="1">
        <v>45610.031076388892</v>
      </c>
      <c r="E469" t="s">
        <v>123</v>
      </c>
      <c r="F469">
        <v>5</v>
      </c>
      <c r="G469">
        <v>3</v>
      </c>
      <c r="H469">
        <v>6</v>
      </c>
      <c r="I469">
        <v>5</v>
      </c>
      <c r="J469">
        <v>5</v>
      </c>
      <c r="K469">
        <v>34</v>
      </c>
      <c r="L469">
        <v>26</v>
      </c>
      <c r="M469">
        <v>10</v>
      </c>
      <c r="N469">
        <v>30</v>
      </c>
      <c r="O469">
        <v>7</v>
      </c>
      <c r="P469">
        <v>69</v>
      </c>
    </row>
    <row r="470" spans="1:17" x14ac:dyDescent="0.2">
      <c r="A470">
        <v>40608</v>
      </c>
      <c r="B470">
        <v>0</v>
      </c>
      <c r="C470">
        <v>1940</v>
      </c>
      <c r="D470" s="1">
        <v>45610.831412037034</v>
      </c>
      <c r="E470" t="s">
        <v>143</v>
      </c>
      <c r="F470">
        <v>5</v>
      </c>
      <c r="G470">
        <v>5</v>
      </c>
      <c r="H470">
        <v>5</v>
      </c>
      <c r="I470">
        <v>5</v>
      </c>
      <c r="J470">
        <v>5</v>
      </c>
      <c r="K470">
        <v>27</v>
      </c>
      <c r="L470">
        <v>22</v>
      </c>
      <c r="M470">
        <v>11</v>
      </c>
      <c r="N470">
        <v>2</v>
      </c>
      <c r="O470">
        <v>6</v>
      </c>
      <c r="P470">
        <v>51</v>
      </c>
    </row>
    <row r="471" spans="1:17" x14ac:dyDescent="0.2">
      <c r="A471">
        <v>40610</v>
      </c>
      <c r="B471">
        <v>1</v>
      </c>
      <c r="C471">
        <v>1982</v>
      </c>
      <c r="D471" s="1">
        <v>45610.841273148151</v>
      </c>
      <c r="E471" t="s">
        <v>25</v>
      </c>
      <c r="F471">
        <v>5</v>
      </c>
      <c r="G471">
        <v>5</v>
      </c>
      <c r="H471">
        <v>5</v>
      </c>
      <c r="I471">
        <v>5</v>
      </c>
      <c r="J471">
        <v>5</v>
      </c>
      <c r="K471">
        <v>8</v>
      </c>
      <c r="L471">
        <v>5</v>
      </c>
      <c r="M471">
        <v>5</v>
      </c>
      <c r="N471">
        <v>7</v>
      </c>
      <c r="O471">
        <v>7</v>
      </c>
      <c r="P471">
        <v>51</v>
      </c>
    </row>
    <row r="472" spans="1:17" x14ac:dyDescent="0.2">
      <c r="A472">
        <v>38500</v>
      </c>
      <c r="B472">
        <v>0</v>
      </c>
      <c r="C472">
        <v>1972</v>
      </c>
      <c r="D472" s="1">
        <v>45610.842800925922</v>
      </c>
      <c r="E472">
        <v>2</v>
      </c>
      <c r="F472">
        <v>4</v>
      </c>
      <c r="G472">
        <v>4</v>
      </c>
      <c r="H472">
        <v>5</v>
      </c>
      <c r="I472">
        <v>6</v>
      </c>
      <c r="J472">
        <v>4</v>
      </c>
      <c r="K472">
        <v>6</v>
      </c>
      <c r="L472">
        <v>4</v>
      </c>
      <c r="M472">
        <v>2</v>
      </c>
      <c r="N472">
        <v>5</v>
      </c>
      <c r="O472">
        <v>5</v>
      </c>
      <c r="P472">
        <v>62</v>
      </c>
    </row>
    <row r="473" spans="1:17" x14ac:dyDescent="0.2">
      <c r="A473">
        <v>40623</v>
      </c>
      <c r="B473">
        <v>0</v>
      </c>
      <c r="C473">
        <v>1984</v>
      </c>
      <c r="D473" s="1">
        <v>45611.504548611112</v>
      </c>
      <c r="E473">
        <v>5</v>
      </c>
      <c r="F473">
        <v>4</v>
      </c>
      <c r="G473">
        <v>5</v>
      </c>
      <c r="H473">
        <v>5</v>
      </c>
      <c r="I473">
        <v>5</v>
      </c>
      <c r="J473">
        <v>4</v>
      </c>
      <c r="K473">
        <v>4</v>
      </c>
      <c r="L473">
        <v>2</v>
      </c>
      <c r="M473">
        <v>2</v>
      </c>
      <c r="N473">
        <v>1</v>
      </c>
      <c r="O473">
        <v>3</v>
      </c>
      <c r="P473">
        <v>49</v>
      </c>
    </row>
    <row r="474" spans="1:17" x14ac:dyDescent="0.2">
      <c r="A474">
        <v>40630</v>
      </c>
      <c r="B474">
        <v>1</v>
      </c>
      <c r="C474">
        <v>1978</v>
      </c>
      <c r="D474" s="1">
        <v>45611.566388888888</v>
      </c>
      <c r="E474">
        <v>12</v>
      </c>
      <c r="F474">
        <v>5</v>
      </c>
      <c r="G474">
        <v>5</v>
      </c>
      <c r="H474">
        <v>4</v>
      </c>
      <c r="I474">
        <v>3</v>
      </c>
      <c r="J474">
        <v>5</v>
      </c>
      <c r="K474">
        <v>7</v>
      </c>
      <c r="L474">
        <v>10</v>
      </c>
      <c r="M474">
        <v>7</v>
      </c>
      <c r="N474">
        <v>3</v>
      </c>
      <c r="O474">
        <v>8</v>
      </c>
      <c r="P474">
        <v>57</v>
      </c>
    </row>
    <row r="475" spans="1:17" x14ac:dyDescent="0.2">
      <c r="A475">
        <v>40633</v>
      </c>
      <c r="B475">
        <v>1</v>
      </c>
      <c r="C475">
        <v>1998</v>
      </c>
      <c r="D475" s="1">
        <v>45611.718194444446</v>
      </c>
      <c r="E475">
        <v>4</v>
      </c>
      <c r="F475">
        <v>5</v>
      </c>
      <c r="G475">
        <v>5</v>
      </c>
      <c r="H475">
        <v>5</v>
      </c>
      <c r="I475">
        <v>3</v>
      </c>
      <c r="J475">
        <v>3</v>
      </c>
      <c r="K475">
        <v>13</v>
      </c>
      <c r="L475">
        <v>2</v>
      </c>
      <c r="M475">
        <v>2</v>
      </c>
      <c r="N475">
        <v>11</v>
      </c>
      <c r="O475">
        <v>4</v>
      </c>
      <c r="P475">
        <v>51</v>
      </c>
    </row>
    <row r="476" spans="1:17" x14ac:dyDescent="0.2">
      <c r="A476">
        <v>40648</v>
      </c>
      <c r="B476">
        <v>0</v>
      </c>
      <c r="C476">
        <v>2002</v>
      </c>
      <c r="D476" s="1">
        <v>45612.687708333331</v>
      </c>
      <c r="E476" t="s">
        <v>25</v>
      </c>
      <c r="F476">
        <v>3</v>
      </c>
      <c r="G476">
        <v>2</v>
      </c>
      <c r="H476">
        <v>3</v>
      </c>
      <c r="I476">
        <v>3</v>
      </c>
      <c r="J476">
        <v>2</v>
      </c>
      <c r="K476">
        <v>10</v>
      </c>
      <c r="L476">
        <v>4</v>
      </c>
      <c r="M476">
        <v>3</v>
      </c>
      <c r="N476">
        <v>2</v>
      </c>
      <c r="O476">
        <v>4</v>
      </c>
      <c r="P476">
        <v>20</v>
      </c>
    </row>
    <row r="477" spans="1:17" x14ac:dyDescent="0.2">
      <c r="A477">
        <v>40668</v>
      </c>
      <c r="B477">
        <v>0</v>
      </c>
      <c r="C477">
        <v>1990</v>
      </c>
      <c r="D477" s="1">
        <v>45613.836747685185</v>
      </c>
      <c r="E477">
        <v>7</v>
      </c>
      <c r="F477">
        <v>6</v>
      </c>
      <c r="G477">
        <v>6</v>
      </c>
      <c r="H477">
        <v>7</v>
      </c>
      <c r="I477">
        <v>5</v>
      </c>
      <c r="J477">
        <v>6</v>
      </c>
      <c r="K477">
        <v>8</v>
      </c>
      <c r="L477">
        <v>5</v>
      </c>
      <c r="M477">
        <v>2</v>
      </c>
      <c r="N477">
        <v>4</v>
      </c>
      <c r="O477">
        <v>3</v>
      </c>
      <c r="P477">
        <v>35</v>
      </c>
    </row>
    <row r="478" spans="1:17" x14ac:dyDescent="0.2">
      <c r="A478">
        <v>27908</v>
      </c>
      <c r="B478">
        <v>0</v>
      </c>
      <c r="C478">
        <v>1988</v>
      </c>
      <c r="D478" s="1">
        <v>45613.991863425923</v>
      </c>
      <c r="E478">
        <v>5</v>
      </c>
      <c r="F478">
        <v>6</v>
      </c>
      <c r="G478">
        <v>5</v>
      </c>
      <c r="H478">
        <v>6</v>
      </c>
      <c r="I478">
        <v>5</v>
      </c>
      <c r="J478">
        <v>5</v>
      </c>
      <c r="K478">
        <v>3</v>
      </c>
      <c r="L478">
        <v>2</v>
      </c>
      <c r="M478">
        <v>2</v>
      </c>
      <c r="N478">
        <v>2</v>
      </c>
      <c r="O478">
        <v>4</v>
      </c>
      <c r="P478">
        <v>55</v>
      </c>
    </row>
    <row r="480" spans="1:17" x14ac:dyDescent="0.2">
      <c r="A480" t="s">
        <v>9</v>
      </c>
      <c r="B480" t="s">
        <v>10</v>
      </c>
      <c r="C480" t="s">
        <v>11</v>
      </c>
      <c r="D480" t="s">
        <v>44</v>
      </c>
      <c r="E480" t="s">
        <v>45</v>
      </c>
      <c r="F480" t="s">
        <v>46</v>
      </c>
      <c r="G480" t="s">
        <v>47</v>
      </c>
      <c r="H480" t="s">
        <v>48</v>
      </c>
      <c r="I480" t="s">
        <v>49</v>
      </c>
      <c r="J480" t="s">
        <v>50</v>
      </c>
      <c r="K480" t="s">
        <v>51</v>
      </c>
      <c r="L480" t="s">
        <v>52</v>
      </c>
      <c r="M480" t="s">
        <v>53</v>
      </c>
      <c r="N480" t="s">
        <v>54</v>
      </c>
      <c r="O480" t="s">
        <v>55</v>
      </c>
      <c r="P480" t="s">
        <v>56</v>
      </c>
      <c r="Q480" t="s">
        <v>57</v>
      </c>
    </row>
    <row r="481" spans="1:17" x14ac:dyDescent="0.2">
      <c r="A481">
        <v>35579</v>
      </c>
      <c r="B481">
        <v>1</v>
      </c>
      <c r="C481">
        <v>1988</v>
      </c>
      <c r="D481" s="1">
        <v>45594.230324074073</v>
      </c>
      <c r="E481" s="1">
        <v>45601.788726851853</v>
      </c>
      <c r="F481">
        <v>3</v>
      </c>
      <c r="G481">
        <v>3</v>
      </c>
      <c r="H481">
        <v>6</v>
      </c>
      <c r="I481">
        <v>7</v>
      </c>
      <c r="J481">
        <v>7</v>
      </c>
      <c r="K481">
        <v>5</v>
      </c>
      <c r="L481">
        <v>5</v>
      </c>
      <c r="M481">
        <v>6</v>
      </c>
      <c r="N481">
        <v>7</v>
      </c>
      <c r="O481">
        <v>7</v>
      </c>
      <c r="P481">
        <v>5</v>
      </c>
      <c r="Q481">
        <v>5</v>
      </c>
    </row>
    <row r="482" spans="1:17" x14ac:dyDescent="0.2">
      <c r="A482">
        <v>35594</v>
      </c>
      <c r="B482">
        <v>0</v>
      </c>
      <c r="C482">
        <v>1998</v>
      </c>
      <c r="D482" s="1">
        <v>45594.379652777781</v>
      </c>
      <c r="E482" s="1">
        <v>45601.758599537039</v>
      </c>
      <c r="F482">
        <v>3</v>
      </c>
      <c r="G482">
        <v>3</v>
      </c>
      <c r="H482">
        <v>5</v>
      </c>
      <c r="I482">
        <v>5</v>
      </c>
      <c r="J482">
        <v>6</v>
      </c>
      <c r="K482">
        <v>5</v>
      </c>
      <c r="L482">
        <v>6</v>
      </c>
      <c r="M482">
        <v>5</v>
      </c>
      <c r="N482">
        <v>5</v>
      </c>
      <c r="O482">
        <v>6</v>
      </c>
      <c r="P482">
        <v>5</v>
      </c>
      <c r="Q482">
        <v>6</v>
      </c>
    </row>
    <row r="483" spans="1:17" x14ac:dyDescent="0.2">
      <c r="A483">
        <v>36137</v>
      </c>
      <c r="B483">
        <v>1</v>
      </c>
      <c r="C483">
        <v>2002</v>
      </c>
      <c r="D483" s="1">
        <v>45594.789594907408</v>
      </c>
      <c r="E483" s="1">
        <v>45609.730439814812</v>
      </c>
      <c r="F483">
        <v>6</v>
      </c>
      <c r="G483">
        <v>8</v>
      </c>
      <c r="H483">
        <v>6</v>
      </c>
      <c r="I483">
        <v>6</v>
      </c>
      <c r="J483">
        <v>6</v>
      </c>
      <c r="K483">
        <v>5</v>
      </c>
      <c r="L483">
        <v>6</v>
      </c>
      <c r="M483">
        <v>6</v>
      </c>
      <c r="N483">
        <v>5</v>
      </c>
      <c r="O483">
        <v>5</v>
      </c>
      <c r="P483">
        <v>4</v>
      </c>
      <c r="Q483">
        <v>5</v>
      </c>
    </row>
    <row r="484" spans="1:17" x14ac:dyDescent="0.2">
      <c r="A484">
        <v>36259</v>
      </c>
      <c r="B484">
        <v>0</v>
      </c>
      <c r="C484">
        <v>1998</v>
      </c>
      <c r="D484" s="1">
        <v>45594.905543981484</v>
      </c>
      <c r="E484" s="1">
        <v>45601.944861111115</v>
      </c>
      <c r="F484" t="s">
        <v>25</v>
      </c>
      <c r="G484" t="s">
        <v>25</v>
      </c>
      <c r="H484">
        <v>3</v>
      </c>
      <c r="I484">
        <v>5</v>
      </c>
      <c r="J484">
        <v>5</v>
      </c>
      <c r="K484">
        <v>5</v>
      </c>
      <c r="L484">
        <v>6</v>
      </c>
      <c r="M484">
        <v>5</v>
      </c>
      <c r="N484">
        <v>5</v>
      </c>
      <c r="O484">
        <v>5</v>
      </c>
      <c r="P484">
        <v>5</v>
      </c>
      <c r="Q484">
        <v>6</v>
      </c>
    </row>
    <row r="485" spans="1:17" x14ac:dyDescent="0.2">
      <c r="A485">
        <v>36351</v>
      </c>
      <c r="B485">
        <v>0</v>
      </c>
      <c r="C485">
        <v>1976</v>
      </c>
      <c r="D485" s="1">
        <v>45595.29824074074</v>
      </c>
      <c r="E485" s="1">
        <v>45609.424513888887</v>
      </c>
      <c r="F485">
        <v>10</v>
      </c>
      <c r="G485" t="s">
        <v>58</v>
      </c>
      <c r="H485">
        <v>6</v>
      </c>
      <c r="I485">
        <v>7</v>
      </c>
      <c r="J485">
        <v>6</v>
      </c>
      <c r="K485">
        <v>6</v>
      </c>
      <c r="L485">
        <v>6</v>
      </c>
      <c r="M485">
        <v>6</v>
      </c>
      <c r="N485">
        <v>6</v>
      </c>
      <c r="O485">
        <v>6</v>
      </c>
      <c r="P485">
        <v>6</v>
      </c>
      <c r="Q485">
        <v>6</v>
      </c>
    </row>
    <row r="486" spans="1:17" x14ac:dyDescent="0.2">
      <c r="A486">
        <v>36793</v>
      </c>
      <c r="B486">
        <v>0</v>
      </c>
      <c r="C486">
        <v>1981</v>
      </c>
      <c r="D486" s="1">
        <v>45595.56490740741</v>
      </c>
      <c r="E486" s="1">
        <v>45607.361250000002</v>
      </c>
      <c r="F486" t="s">
        <v>32</v>
      </c>
      <c r="G486">
        <v>2</v>
      </c>
      <c r="H486">
        <v>4</v>
      </c>
      <c r="I486">
        <v>5</v>
      </c>
      <c r="J486">
        <v>5</v>
      </c>
      <c r="K486">
        <v>5</v>
      </c>
      <c r="L486">
        <v>2</v>
      </c>
      <c r="M486">
        <v>2</v>
      </c>
      <c r="N486">
        <v>5</v>
      </c>
      <c r="O486">
        <v>5</v>
      </c>
      <c r="P486">
        <v>6</v>
      </c>
      <c r="Q486">
        <v>5</v>
      </c>
    </row>
    <row r="487" spans="1:17" x14ac:dyDescent="0.2">
      <c r="A487">
        <v>36882</v>
      </c>
      <c r="B487">
        <v>0</v>
      </c>
      <c r="C487">
        <v>1973</v>
      </c>
      <c r="D487" s="1">
        <v>45595.619513888887</v>
      </c>
      <c r="E487" s="1">
        <v>45607.425381944442</v>
      </c>
      <c r="F487" t="s">
        <v>120</v>
      </c>
      <c r="G487" t="s">
        <v>43</v>
      </c>
      <c r="H487">
        <v>6</v>
      </c>
      <c r="I487">
        <v>6</v>
      </c>
      <c r="J487">
        <v>6</v>
      </c>
      <c r="K487">
        <v>6</v>
      </c>
      <c r="L487">
        <v>6</v>
      </c>
      <c r="M487">
        <v>6</v>
      </c>
      <c r="N487">
        <v>6</v>
      </c>
      <c r="O487">
        <v>6</v>
      </c>
      <c r="P487">
        <v>6</v>
      </c>
      <c r="Q487">
        <v>6</v>
      </c>
    </row>
    <row r="488" spans="1:17" x14ac:dyDescent="0.2">
      <c r="A488">
        <v>36905</v>
      </c>
      <c r="B488">
        <v>0</v>
      </c>
      <c r="C488">
        <v>1983</v>
      </c>
      <c r="D488" s="1">
        <v>45595.639131944445</v>
      </c>
      <c r="E488" s="1">
        <v>45602.871099537035</v>
      </c>
      <c r="F488">
        <v>6</v>
      </c>
      <c r="G488">
        <v>5</v>
      </c>
      <c r="H488">
        <v>5</v>
      </c>
      <c r="I488">
        <v>6</v>
      </c>
      <c r="J488">
        <v>6</v>
      </c>
      <c r="K488">
        <v>5</v>
      </c>
      <c r="L488">
        <v>4</v>
      </c>
      <c r="M488">
        <v>4</v>
      </c>
      <c r="N488">
        <v>5</v>
      </c>
      <c r="O488">
        <v>5</v>
      </c>
      <c r="P488">
        <v>3</v>
      </c>
      <c r="Q488">
        <v>6</v>
      </c>
    </row>
    <row r="489" spans="1:17" x14ac:dyDescent="0.2">
      <c r="A489">
        <v>36449</v>
      </c>
      <c r="B489">
        <v>0</v>
      </c>
      <c r="C489">
        <v>1997</v>
      </c>
      <c r="D489" s="1">
        <v>45595.714525462965</v>
      </c>
      <c r="E489" s="1">
        <v>45610.447083333333</v>
      </c>
      <c r="F489">
        <v>5</v>
      </c>
      <c r="G489" t="s">
        <v>59</v>
      </c>
      <c r="H489">
        <v>6</v>
      </c>
      <c r="I489">
        <v>5</v>
      </c>
      <c r="J489">
        <v>7</v>
      </c>
      <c r="K489">
        <v>7</v>
      </c>
      <c r="L489">
        <v>7</v>
      </c>
      <c r="M489">
        <v>6</v>
      </c>
      <c r="N489">
        <v>5</v>
      </c>
      <c r="O489">
        <v>7</v>
      </c>
      <c r="P489">
        <v>6</v>
      </c>
      <c r="Q489">
        <v>5</v>
      </c>
    </row>
    <row r="490" spans="1:17" x14ac:dyDescent="0.2">
      <c r="A490">
        <v>37246</v>
      </c>
      <c r="B490">
        <v>0</v>
      </c>
      <c r="C490">
        <v>1986</v>
      </c>
      <c r="D490" s="1">
        <v>45595.869722222225</v>
      </c>
      <c r="E490" s="1">
        <v>45608.859259259261</v>
      </c>
      <c r="F490" t="s">
        <v>25</v>
      </c>
      <c r="G490" t="s">
        <v>25</v>
      </c>
      <c r="H490">
        <v>4</v>
      </c>
      <c r="I490">
        <v>5</v>
      </c>
      <c r="J490">
        <v>5</v>
      </c>
      <c r="K490">
        <v>4</v>
      </c>
      <c r="L490">
        <v>1</v>
      </c>
      <c r="M490">
        <v>4</v>
      </c>
      <c r="N490">
        <v>4</v>
      </c>
      <c r="O490">
        <v>4</v>
      </c>
      <c r="P490">
        <v>4</v>
      </c>
      <c r="Q490">
        <v>3</v>
      </c>
    </row>
    <row r="491" spans="1:17" x14ac:dyDescent="0.2">
      <c r="A491">
        <v>37373</v>
      </c>
      <c r="B491">
        <v>1</v>
      </c>
      <c r="C491">
        <v>1976</v>
      </c>
      <c r="D491" s="1">
        <v>45595.971585648149</v>
      </c>
      <c r="E491" s="1">
        <v>45613.779895833337</v>
      </c>
      <c r="F491" t="s">
        <v>25</v>
      </c>
      <c r="G491" t="s">
        <v>25</v>
      </c>
      <c r="H491">
        <v>3</v>
      </c>
      <c r="I491">
        <v>3</v>
      </c>
      <c r="J491">
        <v>5</v>
      </c>
      <c r="K491">
        <v>3</v>
      </c>
      <c r="L491">
        <v>3</v>
      </c>
      <c r="M491">
        <v>5</v>
      </c>
      <c r="N491">
        <v>5</v>
      </c>
      <c r="O491">
        <v>5</v>
      </c>
      <c r="P491">
        <v>5</v>
      </c>
      <c r="Q491">
        <v>4</v>
      </c>
    </row>
    <row r="492" spans="1:17" x14ac:dyDescent="0.2">
      <c r="A492">
        <v>37242</v>
      </c>
      <c r="B492">
        <v>0</v>
      </c>
      <c r="C492">
        <v>1999</v>
      </c>
      <c r="D492" s="1">
        <v>45596.527037037034</v>
      </c>
      <c r="E492" s="1">
        <v>45613.785868055558</v>
      </c>
      <c r="F492">
        <v>3</v>
      </c>
      <c r="G492">
        <v>3</v>
      </c>
      <c r="H492">
        <v>5</v>
      </c>
      <c r="I492">
        <v>5</v>
      </c>
      <c r="J492">
        <v>6</v>
      </c>
      <c r="K492">
        <v>5</v>
      </c>
      <c r="L492">
        <v>6</v>
      </c>
      <c r="M492">
        <v>5</v>
      </c>
      <c r="N492">
        <v>5</v>
      </c>
      <c r="O492">
        <v>5</v>
      </c>
      <c r="P492">
        <v>5</v>
      </c>
      <c r="Q492">
        <v>6</v>
      </c>
    </row>
    <row r="493" spans="1:17" x14ac:dyDescent="0.2">
      <c r="A493">
        <v>38129</v>
      </c>
      <c r="B493">
        <v>0</v>
      </c>
      <c r="C493">
        <v>1989</v>
      </c>
      <c r="D493" s="1">
        <v>45596.585451388892</v>
      </c>
      <c r="E493" s="1">
        <v>45605.679525462961</v>
      </c>
      <c r="F493">
        <v>1</v>
      </c>
      <c r="G493">
        <v>1</v>
      </c>
      <c r="H493">
        <v>2</v>
      </c>
      <c r="I493">
        <v>2</v>
      </c>
      <c r="J493">
        <v>3</v>
      </c>
      <c r="K493">
        <v>5</v>
      </c>
      <c r="L493">
        <v>5</v>
      </c>
      <c r="M493">
        <v>3</v>
      </c>
      <c r="N493">
        <v>4</v>
      </c>
      <c r="O493">
        <v>4</v>
      </c>
      <c r="P493">
        <v>5</v>
      </c>
      <c r="Q493">
        <v>5</v>
      </c>
    </row>
    <row r="494" spans="1:17" x14ac:dyDescent="0.2">
      <c r="A494">
        <v>38269</v>
      </c>
      <c r="B494">
        <v>0</v>
      </c>
      <c r="C494">
        <v>2005</v>
      </c>
      <c r="D494" s="1">
        <v>45596.635416666664</v>
      </c>
      <c r="E494" s="1">
        <v>45604.564849537041</v>
      </c>
      <c r="F494" t="s">
        <v>127</v>
      </c>
      <c r="G494" t="s">
        <v>60</v>
      </c>
      <c r="H494">
        <v>4</v>
      </c>
      <c r="I494">
        <v>6</v>
      </c>
      <c r="J494">
        <v>4</v>
      </c>
      <c r="K494">
        <v>4</v>
      </c>
      <c r="L494">
        <v>5</v>
      </c>
      <c r="M494">
        <v>4</v>
      </c>
      <c r="N494">
        <v>6</v>
      </c>
      <c r="O494">
        <v>5</v>
      </c>
      <c r="P494">
        <v>5</v>
      </c>
      <c r="Q494">
        <v>5</v>
      </c>
    </row>
    <row r="495" spans="1:17" x14ac:dyDescent="0.2">
      <c r="A495">
        <v>37877</v>
      </c>
      <c r="B495">
        <v>0</v>
      </c>
      <c r="C495">
        <v>1980</v>
      </c>
      <c r="D495" s="1">
        <v>45596.696886574071</v>
      </c>
      <c r="E495" s="1">
        <v>45607.756423611114</v>
      </c>
      <c r="F495">
        <v>3</v>
      </c>
      <c r="G495">
        <v>3</v>
      </c>
      <c r="H495">
        <v>5</v>
      </c>
      <c r="I495">
        <v>5</v>
      </c>
      <c r="J495">
        <v>5</v>
      </c>
      <c r="K495">
        <v>5</v>
      </c>
      <c r="L495">
        <v>5</v>
      </c>
      <c r="M495">
        <v>5</v>
      </c>
      <c r="N495">
        <v>5</v>
      </c>
      <c r="O495">
        <v>4</v>
      </c>
      <c r="P495">
        <v>5</v>
      </c>
      <c r="Q495">
        <v>5</v>
      </c>
    </row>
    <row r="496" spans="1:17" x14ac:dyDescent="0.2">
      <c r="A496">
        <v>38369</v>
      </c>
      <c r="B496">
        <v>1</v>
      </c>
      <c r="C496">
        <v>2001</v>
      </c>
      <c r="D496" s="1">
        <v>45596.726898148147</v>
      </c>
      <c r="E496" s="1">
        <v>45607.812418981484</v>
      </c>
      <c r="F496">
        <v>3</v>
      </c>
      <c r="G496">
        <v>3</v>
      </c>
      <c r="H496">
        <v>2</v>
      </c>
      <c r="I496">
        <v>5</v>
      </c>
      <c r="J496">
        <v>5</v>
      </c>
      <c r="K496">
        <v>3</v>
      </c>
      <c r="L496">
        <v>5</v>
      </c>
      <c r="M496">
        <v>3</v>
      </c>
      <c r="N496">
        <v>5</v>
      </c>
      <c r="O496">
        <v>5</v>
      </c>
      <c r="P496">
        <v>5</v>
      </c>
      <c r="Q496">
        <v>3</v>
      </c>
    </row>
    <row r="497" spans="1:17" x14ac:dyDescent="0.2">
      <c r="A497">
        <v>38526</v>
      </c>
      <c r="B497">
        <v>0</v>
      </c>
      <c r="C497">
        <v>1996</v>
      </c>
      <c r="D497" s="1">
        <v>45596.805185185185</v>
      </c>
      <c r="E497" s="1">
        <v>45613.783865740741</v>
      </c>
      <c r="F497">
        <v>5</v>
      </c>
      <c r="G497" t="s">
        <v>61</v>
      </c>
      <c r="H497">
        <v>6</v>
      </c>
      <c r="I497">
        <v>5</v>
      </c>
      <c r="J497">
        <v>5</v>
      </c>
      <c r="K497">
        <v>5</v>
      </c>
      <c r="L497">
        <v>5</v>
      </c>
      <c r="M497">
        <v>6</v>
      </c>
      <c r="N497">
        <v>5</v>
      </c>
      <c r="O497">
        <v>5</v>
      </c>
      <c r="P497">
        <v>6</v>
      </c>
      <c r="Q497">
        <v>6</v>
      </c>
    </row>
    <row r="498" spans="1:17" x14ac:dyDescent="0.2">
      <c r="A498">
        <v>38647</v>
      </c>
      <c r="B498">
        <v>0</v>
      </c>
      <c r="C498">
        <v>1970</v>
      </c>
      <c r="D498" s="1">
        <v>45596.901597222219</v>
      </c>
      <c r="E498" s="1">
        <v>45610.869618055556</v>
      </c>
      <c r="F498" t="s">
        <v>25</v>
      </c>
      <c r="G498" t="s">
        <v>144</v>
      </c>
      <c r="H498">
        <v>3</v>
      </c>
      <c r="I498">
        <v>3</v>
      </c>
      <c r="J498">
        <v>5</v>
      </c>
      <c r="K498">
        <v>5</v>
      </c>
      <c r="L498">
        <v>3</v>
      </c>
      <c r="M498">
        <v>3</v>
      </c>
      <c r="N498">
        <v>3</v>
      </c>
      <c r="O498">
        <v>6</v>
      </c>
      <c r="P498">
        <v>3</v>
      </c>
      <c r="Q498">
        <v>1</v>
      </c>
    </row>
    <row r="499" spans="1:17" x14ac:dyDescent="0.2">
      <c r="A499">
        <v>39136</v>
      </c>
      <c r="B499">
        <v>0</v>
      </c>
      <c r="C499">
        <v>1984</v>
      </c>
      <c r="D499" s="1">
        <v>45597.645682870374</v>
      </c>
      <c r="E499" s="1">
        <v>45613.796770833331</v>
      </c>
      <c r="F499">
        <v>5</v>
      </c>
      <c r="G499">
        <v>5</v>
      </c>
      <c r="H499">
        <v>5</v>
      </c>
      <c r="I499">
        <v>5</v>
      </c>
      <c r="J499">
        <v>5</v>
      </c>
      <c r="K499">
        <v>4</v>
      </c>
      <c r="L499">
        <v>3</v>
      </c>
      <c r="M499">
        <v>5</v>
      </c>
      <c r="N499">
        <v>5</v>
      </c>
      <c r="O499">
        <v>5</v>
      </c>
      <c r="P499">
        <v>5</v>
      </c>
      <c r="Q499">
        <v>5</v>
      </c>
    </row>
    <row r="500" spans="1:17" x14ac:dyDescent="0.2">
      <c r="A500">
        <v>39257</v>
      </c>
      <c r="B500">
        <v>0</v>
      </c>
      <c r="C500">
        <v>2004</v>
      </c>
      <c r="D500" s="1">
        <v>45597.811469907407</v>
      </c>
      <c r="E500" s="1">
        <v>45609.616354166668</v>
      </c>
      <c r="F500">
        <v>5</v>
      </c>
      <c r="G500">
        <v>6</v>
      </c>
      <c r="H500">
        <v>5</v>
      </c>
      <c r="I500">
        <v>6</v>
      </c>
      <c r="J500">
        <v>3</v>
      </c>
      <c r="K500">
        <v>4</v>
      </c>
      <c r="L500">
        <v>3</v>
      </c>
      <c r="M500">
        <v>3</v>
      </c>
      <c r="N500">
        <v>6</v>
      </c>
      <c r="O500">
        <v>3</v>
      </c>
      <c r="P500">
        <v>5</v>
      </c>
      <c r="Q500">
        <v>2</v>
      </c>
    </row>
    <row r="501" spans="1:17" x14ac:dyDescent="0.2">
      <c r="A501">
        <v>39668</v>
      </c>
      <c r="B501">
        <v>0</v>
      </c>
      <c r="C501">
        <v>2001</v>
      </c>
      <c r="D501" s="1">
        <v>45599.880335648151</v>
      </c>
      <c r="E501" s="1">
        <v>45606.884236111109</v>
      </c>
      <c r="F501">
        <v>4</v>
      </c>
      <c r="G501">
        <v>4</v>
      </c>
      <c r="H501">
        <v>3</v>
      </c>
      <c r="I501">
        <v>5</v>
      </c>
      <c r="J501">
        <v>5</v>
      </c>
      <c r="K501">
        <v>3</v>
      </c>
      <c r="L501">
        <v>3</v>
      </c>
      <c r="M501">
        <v>5</v>
      </c>
      <c r="N501">
        <v>5</v>
      </c>
      <c r="O501">
        <v>3</v>
      </c>
      <c r="P501">
        <v>5</v>
      </c>
      <c r="Q501">
        <v>3</v>
      </c>
    </row>
    <row r="502" spans="1:17" x14ac:dyDescent="0.2">
      <c r="A502">
        <v>40193</v>
      </c>
      <c r="B502">
        <v>0</v>
      </c>
      <c r="C502">
        <v>2002</v>
      </c>
      <c r="D502" s="1">
        <v>45605.427777777775</v>
      </c>
      <c r="E502" s="1">
        <v>45613.625196759262</v>
      </c>
      <c r="F502">
        <v>6</v>
      </c>
      <c r="G502">
        <v>6</v>
      </c>
      <c r="H502">
        <v>3</v>
      </c>
      <c r="I502">
        <v>5</v>
      </c>
      <c r="J502">
        <v>5</v>
      </c>
      <c r="K502">
        <v>3</v>
      </c>
      <c r="L502">
        <v>2</v>
      </c>
      <c r="M502">
        <v>3</v>
      </c>
      <c r="N502">
        <v>6</v>
      </c>
      <c r="O502">
        <v>6</v>
      </c>
      <c r="P502">
        <v>5</v>
      </c>
      <c r="Q502">
        <v>2</v>
      </c>
    </row>
    <row r="504" spans="1:17" x14ac:dyDescent="0.2">
      <c r="A504" t="s">
        <v>148</v>
      </c>
      <c r="B504" t="s">
        <v>9</v>
      </c>
      <c r="C504" t="s">
        <v>62</v>
      </c>
    </row>
    <row r="505" spans="1:17" x14ac:dyDescent="0.2">
      <c r="A505">
        <v>1</v>
      </c>
      <c r="B505">
        <v>39816</v>
      </c>
      <c r="C505" t="s">
        <v>100</v>
      </c>
    </row>
    <row r="506" spans="1:17" x14ac:dyDescent="0.2">
      <c r="A506">
        <v>1</v>
      </c>
      <c r="B506">
        <v>40141</v>
      </c>
      <c r="C506" t="s">
        <v>101</v>
      </c>
    </row>
    <row r="507" spans="1:17" x14ac:dyDescent="0.2">
      <c r="A507">
        <v>2</v>
      </c>
      <c r="B507">
        <v>38118</v>
      </c>
      <c r="C507" t="s">
        <v>102</v>
      </c>
    </row>
    <row r="508" spans="1:17" x14ac:dyDescent="0.2">
      <c r="A508">
        <v>2</v>
      </c>
      <c r="B508">
        <v>39073</v>
      </c>
      <c r="C508" t="s">
        <v>103</v>
      </c>
    </row>
    <row r="509" spans="1:17" x14ac:dyDescent="0.2">
      <c r="A509">
        <v>3</v>
      </c>
      <c r="B509">
        <v>39073</v>
      </c>
      <c r="C509" t="s">
        <v>104</v>
      </c>
    </row>
    <row r="510" spans="1:17" x14ac:dyDescent="0.2">
      <c r="A510">
        <v>4</v>
      </c>
      <c r="B510">
        <v>38118</v>
      </c>
      <c r="C510" t="s">
        <v>105</v>
      </c>
    </row>
    <row r="511" spans="1:17" x14ac:dyDescent="0.2">
      <c r="A511">
        <v>5</v>
      </c>
      <c r="B511">
        <v>39564</v>
      </c>
      <c r="C511" t="s">
        <v>106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DBDEF-6F31-F54B-846B-5323C536D1DC}">
  <dimension ref="A1:R37"/>
  <sheetViews>
    <sheetView workbookViewId="0">
      <selection activeCell="R3" sqref="R3"/>
    </sheetView>
  </sheetViews>
  <sheetFormatPr baseColWidth="10" defaultColWidth="11.1640625" defaultRowHeight="16" x14ac:dyDescent="0.2"/>
  <cols>
    <col min="4" max="4" width="15" bestFit="1" customWidth="1"/>
  </cols>
  <sheetData>
    <row r="1" spans="1:18" x14ac:dyDescent="0.2">
      <c r="A1" s="2">
        <v>35783</v>
      </c>
      <c r="B1">
        <v>0</v>
      </c>
      <c r="C1">
        <v>1994</v>
      </c>
      <c r="D1" s="1">
        <v>45594.532638888886</v>
      </c>
      <c r="E1" t="s">
        <v>25</v>
      </c>
      <c r="F1">
        <v>5</v>
      </c>
      <c r="G1">
        <v>5</v>
      </c>
      <c r="H1">
        <v>5</v>
      </c>
      <c r="I1">
        <v>5</v>
      </c>
      <c r="J1">
        <v>5</v>
      </c>
      <c r="K1">
        <v>4</v>
      </c>
      <c r="L1">
        <v>2</v>
      </c>
      <c r="M1">
        <v>2</v>
      </c>
      <c r="N1">
        <v>1</v>
      </c>
      <c r="O1">
        <v>4</v>
      </c>
      <c r="P1">
        <v>51</v>
      </c>
      <c r="R1">
        <v>13</v>
      </c>
    </row>
    <row r="2" spans="1:18" x14ac:dyDescent="0.2">
      <c r="A2" s="2">
        <v>36381</v>
      </c>
      <c r="B2">
        <v>1</v>
      </c>
      <c r="C2">
        <v>1966</v>
      </c>
      <c r="D2" s="1">
        <v>45595.379166666666</v>
      </c>
      <c r="E2" t="s">
        <v>25</v>
      </c>
      <c r="F2">
        <v>7</v>
      </c>
      <c r="G2">
        <v>7</v>
      </c>
      <c r="H2">
        <v>1</v>
      </c>
      <c r="I2">
        <v>1</v>
      </c>
      <c r="J2">
        <v>1</v>
      </c>
      <c r="K2">
        <v>1</v>
      </c>
      <c r="L2">
        <v>2</v>
      </c>
      <c r="M2">
        <v>1</v>
      </c>
      <c r="N2">
        <v>2</v>
      </c>
      <c r="O2">
        <v>1</v>
      </c>
      <c r="P2" s="2">
        <v>95</v>
      </c>
      <c r="R2">
        <v>7</v>
      </c>
    </row>
    <row r="3" spans="1:18" x14ac:dyDescent="0.2">
      <c r="A3" s="2">
        <v>36473</v>
      </c>
      <c r="B3">
        <v>0</v>
      </c>
      <c r="C3">
        <v>1998</v>
      </c>
      <c r="D3" s="1">
        <v>45595.429861111108</v>
      </c>
      <c r="E3">
        <v>5</v>
      </c>
      <c r="F3">
        <v>5</v>
      </c>
      <c r="G3">
        <v>5</v>
      </c>
      <c r="H3">
        <v>7</v>
      </c>
      <c r="I3">
        <v>7</v>
      </c>
      <c r="J3">
        <v>6</v>
      </c>
      <c r="K3">
        <v>5</v>
      </c>
      <c r="L3">
        <v>2</v>
      </c>
      <c r="M3">
        <v>1</v>
      </c>
      <c r="N3">
        <v>2</v>
      </c>
      <c r="O3">
        <v>4</v>
      </c>
      <c r="P3">
        <v>47</v>
      </c>
      <c r="R3">
        <v>14</v>
      </c>
    </row>
    <row r="4" spans="1:18" x14ac:dyDescent="0.2">
      <c r="A4" s="2">
        <v>36468</v>
      </c>
      <c r="B4">
        <v>1</v>
      </c>
      <c r="C4">
        <v>1976</v>
      </c>
      <c r="D4" s="1">
        <v>45595.434027777781</v>
      </c>
      <c r="E4">
        <v>5</v>
      </c>
      <c r="F4">
        <v>6</v>
      </c>
      <c r="G4">
        <v>6</v>
      </c>
      <c r="H4">
        <v>6</v>
      </c>
      <c r="I4">
        <v>6</v>
      </c>
      <c r="J4">
        <v>6</v>
      </c>
      <c r="K4">
        <v>3</v>
      </c>
      <c r="L4">
        <v>2</v>
      </c>
      <c r="M4">
        <v>2</v>
      </c>
      <c r="N4">
        <v>1</v>
      </c>
      <c r="O4">
        <v>3</v>
      </c>
      <c r="P4">
        <v>19</v>
      </c>
      <c r="R4">
        <v>11</v>
      </c>
    </row>
    <row r="5" spans="1:18" x14ac:dyDescent="0.2">
      <c r="A5" s="2">
        <v>36605</v>
      </c>
      <c r="B5">
        <v>0</v>
      </c>
      <c r="C5">
        <v>2002</v>
      </c>
      <c r="D5" s="1">
        <v>45595.497916666667</v>
      </c>
      <c r="E5">
        <v>1</v>
      </c>
      <c r="F5">
        <v>6</v>
      </c>
      <c r="G5">
        <v>5</v>
      </c>
      <c r="H5">
        <v>6</v>
      </c>
      <c r="I5">
        <v>5</v>
      </c>
      <c r="J5">
        <v>6</v>
      </c>
      <c r="K5">
        <v>5</v>
      </c>
      <c r="L5">
        <v>2</v>
      </c>
      <c r="M5">
        <v>1</v>
      </c>
      <c r="N5">
        <v>1</v>
      </c>
      <c r="O5">
        <v>3</v>
      </c>
      <c r="P5">
        <v>53</v>
      </c>
      <c r="R5">
        <v>12</v>
      </c>
    </row>
    <row r="6" spans="1:18" x14ac:dyDescent="0.2">
      <c r="A6" s="2">
        <v>37183</v>
      </c>
      <c r="B6">
        <v>0</v>
      </c>
      <c r="C6">
        <v>1976</v>
      </c>
      <c r="D6" s="1">
        <v>45595.805555555555</v>
      </c>
      <c r="E6" t="s">
        <v>25</v>
      </c>
      <c r="F6">
        <v>5</v>
      </c>
      <c r="G6">
        <v>4</v>
      </c>
      <c r="H6">
        <v>4</v>
      </c>
      <c r="I6">
        <v>3</v>
      </c>
      <c r="J6">
        <v>3</v>
      </c>
      <c r="K6">
        <v>6</v>
      </c>
      <c r="L6">
        <v>2</v>
      </c>
      <c r="M6">
        <v>2</v>
      </c>
      <c r="N6">
        <v>2</v>
      </c>
      <c r="O6">
        <v>1</v>
      </c>
      <c r="P6">
        <v>51</v>
      </c>
      <c r="R6">
        <v>13</v>
      </c>
    </row>
    <row r="7" spans="1:18" x14ac:dyDescent="0.2">
      <c r="A7" s="2">
        <v>37552</v>
      </c>
      <c r="B7">
        <v>1</v>
      </c>
      <c r="C7">
        <v>1993</v>
      </c>
      <c r="D7" s="1">
        <v>45596.463888888888</v>
      </c>
      <c r="E7">
        <v>8</v>
      </c>
      <c r="F7">
        <v>6</v>
      </c>
      <c r="G7">
        <v>7</v>
      </c>
      <c r="H7">
        <v>5</v>
      </c>
      <c r="I7">
        <v>6</v>
      </c>
      <c r="J7">
        <v>5</v>
      </c>
      <c r="K7">
        <v>3</v>
      </c>
      <c r="L7">
        <v>3</v>
      </c>
      <c r="M7">
        <v>2</v>
      </c>
      <c r="N7">
        <v>2</v>
      </c>
      <c r="O7">
        <v>3</v>
      </c>
      <c r="P7">
        <v>46</v>
      </c>
      <c r="R7">
        <v>13</v>
      </c>
    </row>
    <row r="8" spans="1:18" x14ac:dyDescent="0.2">
      <c r="A8" s="2">
        <v>37704</v>
      </c>
      <c r="B8">
        <v>1</v>
      </c>
      <c r="C8">
        <v>2002</v>
      </c>
      <c r="D8" s="1">
        <v>45596.504166666666</v>
      </c>
      <c r="E8">
        <v>2</v>
      </c>
      <c r="F8">
        <v>1</v>
      </c>
      <c r="G8">
        <v>1</v>
      </c>
      <c r="H8">
        <v>1</v>
      </c>
      <c r="I8">
        <v>1</v>
      </c>
      <c r="J8">
        <v>1</v>
      </c>
      <c r="K8">
        <v>7</v>
      </c>
      <c r="L8">
        <v>2</v>
      </c>
      <c r="M8">
        <v>1</v>
      </c>
      <c r="N8">
        <v>2</v>
      </c>
      <c r="O8">
        <v>2</v>
      </c>
      <c r="P8">
        <v>5</v>
      </c>
      <c r="R8">
        <v>14</v>
      </c>
    </row>
    <row r="9" spans="1:18" x14ac:dyDescent="0.2">
      <c r="A9" s="2">
        <v>37899</v>
      </c>
      <c r="B9">
        <v>0</v>
      </c>
      <c r="C9">
        <v>1987</v>
      </c>
      <c r="D9" s="1">
        <v>45596.551388888889</v>
      </c>
      <c r="E9">
        <v>0</v>
      </c>
      <c r="F9">
        <v>5</v>
      </c>
      <c r="G9">
        <v>5</v>
      </c>
      <c r="H9">
        <v>5</v>
      </c>
      <c r="I9">
        <v>5</v>
      </c>
      <c r="J9">
        <v>5</v>
      </c>
      <c r="K9">
        <v>4</v>
      </c>
      <c r="L9">
        <v>2</v>
      </c>
      <c r="M9">
        <v>1</v>
      </c>
      <c r="N9">
        <v>2</v>
      </c>
      <c r="O9">
        <v>2</v>
      </c>
      <c r="P9">
        <v>51</v>
      </c>
      <c r="R9">
        <v>11</v>
      </c>
    </row>
    <row r="10" spans="1:18" x14ac:dyDescent="0.2">
      <c r="A10" s="2">
        <v>37829</v>
      </c>
      <c r="B10">
        <v>0</v>
      </c>
      <c r="C10">
        <v>1995</v>
      </c>
      <c r="D10" s="1">
        <v>45596.55972222222</v>
      </c>
      <c r="E10">
        <v>3</v>
      </c>
      <c r="F10">
        <v>4</v>
      </c>
      <c r="G10">
        <v>5</v>
      </c>
      <c r="H10">
        <v>5</v>
      </c>
      <c r="I10">
        <v>2</v>
      </c>
      <c r="J10">
        <v>2</v>
      </c>
      <c r="K10">
        <v>5</v>
      </c>
      <c r="L10">
        <v>3</v>
      </c>
      <c r="M10">
        <v>1</v>
      </c>
      <c r="N10">
        <v>3</v>
      </c>
      <c r="O10">
        <v>2</v>
      </c>
      <c r="P10">
        <v>51</v>
      </c>
      <c r="R10">
        <v>14</v>
      </c>
    </row>
    <row r="11" spans="1:18" x14ac:dyDescent="0.2">
      <c r="A11" s="2">
        <v>38405</v>
      </c>
      <c r="B11">
        <v>0</v>
      </c>
      <c r="C11">
        <v>2008</v>
      </c>
      <c r="D11" s="1">
        <v>45596.706250000003</v>
      </c>
      <c r="E11" t="s">
        <v>25</v>
      </c>
      <c r="F11">
        <v>2</v>
      </c>
      <c r="G11">
        <v>1</v>
      </c>
      <c r="H11">
        <v>2</v>
      </c>
      <c r="I11">
        <v>7</v>
      </c>
      <c r="J11">
        <v>7</v>
      </c>
      <c r="K11">
        <v>10</v>
      </c>
      <c r="L11">
        <v>1</v>
      </c>
      <c r="M11">
        <v>1</v>
      </c>
      <c r="N11">
        <v>1</v>
      </c>
      <c r="O11">
        <v>2</v>
      </c>
      <c r="P11" s="2">
        <v>95</v>
      </c>
      <c r="R11">
        <v>15</v>
      </c>
    </row>
    <row r="12" spans="1:18" x14ac:dyDescent="0.2">
      <c r="A12" s="2">
        <v>38571</v>
      </c>
      <c r="B12">
        <v>0</v>
      </c>
      <c r="C12">
        <v>1996</v>
      </c>
      <c r="D12" s="1">
        <v>45596.828472222223</v>
      </c>
      <c r="E12" t="s">
        <v>25</v>
      </c>
      <c r="F12">
        <v>5</v>
      </c>
      <c r="G12">
        <v>5</v>
      </c>
      <c r="H12">
        <v>6</v>
      </c>
      <c r="I12">
        <v>6</v>
      </c>
      <c r="J12">
        <v>4</v>
      </c>
      <c r="K12">
        <v>4</v>
      </c>
      <c r="L12">
        <v>2</v>
      </c>
      <c r="M12">
        <v>1</v>
      </c>
      <c r="N12">
        <v>3</v>
      </c>
      <c r="O12">
        <v>4</v>
      </c>
      <c r="P12">
        <v>55</v>
      </c>
      <c r="R12">
        <v>14</v>
      </c>
    </row>
    <row r="13" spans="1:18" x14ac:dyDescent="0.2">
      <c r="A13" s="2">
        <v>38804</v>
      </c>
      <c r="B13">
        <v>0</v>
      </c>
      <c r="C13">
        <v>2001</v>
      </c>
      <c r="D13" s="1">
        <v>45597.024305555555</v>
      </c>
      <c r="E13">
        <v>0</v>
      </c>
      <c r="F13">
        <v>2</v>
      </c>
      <c r="G13">
        <v>3</v>
      </c>
      <c r="H13">
        <v>3</v>
      </c>
      <c r="I13">
        <v>2</v>
      </c>
      <c r="J13">
        <v>1</v>
      </c>
      <c r="K13">
        <v>3</v>
      </c>
      <c r="L13">
        <v>3</v>
      </c>
      <c r="M13">
        <v>2</v>
      </c>
      <c r="N13">
        <v>3</v>
      </c>
      <c r="O13">
        <v>3</v>
      </c>
      <c r="P13">
        <v>5</v>
      </c>
      <c r="R13">
        <v>14</v>
      </c>
    </row>
    <row r="14" spans="1:18" x14ac:dyDescent="0.2">
      <c r="A14" s="2">
        <v>38961</v>
      </c>
      <c r="B14">
        <v>0</v>
      </c>
      <c r="C14">
        <v>1996</v>
      </c>
      <c r="D14" s="1">
        <v>45597.423611111109</v>
      </c>
      <c r="E14">
        <v>10</v>
      </c>
      <c r="F14">
        <v>5</v>
      </c>
      <c r="G14">
        <v>7</v>
      </c>
      <c r="H14">
        <v>6</v>
      </c>
      <c r="I14">
        <v>6</v>
      </c>
      <c r="J14">
        <v>5</v>
      </c>
      <c r="K14">
        <v>4</v>
      </c>
      <c r="L14">
        <v>2</v>
      </c>
      <c r="M14">
        <v>1</v>
      </c>
      <c r="N14">
        <v>2</v>
      </c>
      <c r="O14">
        <v>2</v>
      </c>
      <c r="P14">
        <v>37</v>
      </c>
      <c r="R14">
        <v>11</v>
      </c>
    </row>
    <row r="15" spans="1:18" x14ac:dyDescent="0.2">
      <c r="A15" s="2">
        <v>38964</v>
      </c>
      <c r="B15">
        <v>0</v>
      </c>
      <c r="C15">
        <v>1961</v>
      </c>
      <c r="D15" s="1">
        <v>45597.430555555555</v>
      </c>
      <c r="E15" t="s">
        <v>25</v>
      </c>
      <c r="F15">
        <v>5</v>
      </c>
      <c r="G15">
        <v>5</v>
      </c>
      <c r="H15">
        <v>5</v>
      </c>
      <c r="I15">
        <v>5</v>
      </c>
      <c r="J15">
        <v>5</v>
      </c>
      <c r="K15">
        <v>2</v>
      </c>
      <c r="L15">
        <v>3</v>
      </c>
      <c r="M15">
        <v>1</v>
      </c>
      <c r="N15">
        <v>1</v>
      </c>
      <c r="O15">
        <v>3</v>
      </c>
      <c r="P15">
        <v>51</v>
      </c>
      <c r="R15">
        <v>10</v>
      </c>
    </row>
    <row r="16" spans="1:18" x14ac:dyDescent="0.2">
      <c r="A16" s="2">
        <v>39022</v>
      </c>
      <c r="B16">
        <v>1</v>
      </c>
      <c r="C16">
        <v>1966</v>
      </c>
      <c r="D16" s="1">
        <v>45597.570138888892</v>
      </c>
      <c r="E16">
        <v>5</v>
      </c>
      <c r="F16">
        <v>7</v>
      </c>
      <c r="G16">
        <v>7</v>
      </c>
      <c r="H16">
        <v>7</v>
      </c>
      <c r="I16">
        <v>7</v>
      </c>
      <c r="J16">
        <v>7</v>
      </c>
      <c r="K16">
        <v>3</v>
      </c>
      <c r="L16">
        <v>2</v>
      </c>
      <c r="M16">
        <v>1</v>
      </c>
      <c r="N16">
        <v>2</v>
      </c>
      <c r="O16">
        <v>4</v>
      </c>
      <c r="P16">
        <v>5</v>
      </c>
      <c r="R16">
        <v>12</v>
      </c>
    </row>
    <row r="17" spans="1:18" x14ac:dyDescent="0.2">
      <c r="A17" s="2">
        <v>39160</v>
      </c>
      <c r="B17">
        <v>0</v>
      </c>
      <c r="C17">
        <v>1992</v>
      </c>
      <c r="D17" s="1">
        <v>45597.661111111112</v>
      </c>
      <c r="E17" t="s">
        <v>25</v>
      </c>
      <c r="F17">
        <v>6</v>
      </c>
      <c r="G17">
        <v>6</v>
      </c>
      <c r="H17">
        <v>6</v>
      </c>
      <c r="I17">
        <v>7</v>
      </c>
      <c r="J17">
        <v>7</v>
      </c>
      <c r="K17">
        <v>6</v>
      </c>
      <c r="L17">
        <v>2</v>
      </c>
      <c r="M17">
        <v>1</v>
      </c>
      <c r="N17">
        <v>3</v>
      </c>
      <c r="O17">
        <v>2</v>
      </c>
      <c r="P17">
        <v>19</v>
      </c>
      <c r="R17">
        <v>14</v>
      </c>
    </row>
    <row r="18" spans="1:18" x14ac:dyDescent="0.2">
      <c r="A18" s="2">
        <v>39164</v>
      </c>
      <c r="B18">
        <v>0</v>
      </c>
      <c r="C18">
        <v>2002</v>
      </c>
      <c r="D18" s="1">
        <v>45597.668055555558</v>
      </c>
      <c r="E18">
        <v>2</v>
      </c>
      <c r="F18">
        <v>5</v>
      </c>
      <c r="G18">
        <v>7</v>
      </c>
      <c r="H18">
        <v>6</v>
      </c>
      <c r="I18">
        <v>6</v>
      </c>
      <c r="J18">
        <v>3</v>
      </c>
      <c r="K18">
        <v>3</v>
      </c>
      <c r="L18">
        <v>2</v>
      </c>
      <c r="M18">
        <v>2</v>
      </c>
      <c r="N18">
        <v>2</v>
      </c>
      <c r="O18">
        <v>5</v>
      </c>
      <c r="P18">
        <v>59</v>
      </c>
      <c r="R18">
        <v>14</v>
      </c>
    </row>
    <row r="19" spans="1:18" x14ac:dyDescent="0.2">
      <c r="A19" s="2">
        <v>39406</v>
      </c>
      <c r="B19">
        <v>0</v>
      </c>
      <c r="C19">
        <v>1985</v>
      </c>
      <c r="D19" s="1">
        <v>45598.383333333331</v>
      </c>
      <c r="E19">
        <v>2</v>
      </c>
      <c r="F19">
        <v>2</v>
      </c>
      <c r="G19">
        <v>2</v>
      </c>
      <c r="H19">
        <v>2</v>
      </c>
      <c r="I19">
        <v>3</v>
      </c>
      <c r="J19">
        <v>2</v>
      </c>
      <c r="K19">
        <v>5</v>
      </c>
      <c r="L19">
        <v>2</v>
      </c>
      <c r="M19">
        <v>2</v>
      </c>
      <c r="N19">
        <v>2</v>
      </c>
      <c r="O19">
        <v>3</v>
      </c>
      <c r="P19">
        <v>5</v>
      </c>
      <c r="R19">
        <v>14</v>
      </c>
    </row>
    <row r="20" spans="1:18" x14ac:dyDescent="0.2">
      <c r="A20" s="2">
        <v>39441</v>
      </c>
      <c r="B20">
        <v>0</v>
      </c>
      <c r="C20">
        <v>1995</v>
      </c>
      <c r="D20" s="1">
        <v>45598.504166666666</v>
      </c>
      <c r="E20" t="s">
        <v>92</v>
      </c>
      <c r="F20">
        <v>6</v>
      </c>
      <c r="G20">
        <v>6</v>
      </c>
      <c r="H20">
        <v>6</v>
      </c>
      <c r="I20">
        <v>6</v>
      </c>
      <c r="J20">
        <v>5</v>
      </c>
      <c r="K20">
        <v>5</v>
      </c>
      <c r="L20">
        <v>2</v>
      </c>
      <c r="M20">
        <v>1</v>
      </c>
      <c r="N20">
        <v>2</v>
      </c>
      <c r="O20">
        <v>3</v>
      </c>
      <c r="P20">
        <v>33</v>
      </c>
      <c r="R20">
        <v>13</v>
      </c>
    </row>
    <row r="21" spans="1:18" x14ac:dyDescent="0.2">
      <c r="A21" s="2">
        <v>40013</v>
      </c>
      <c r="B21">
        <v>0</v>
      </c>
      <c r="C21">
        <v>1999</v>
      </c>
      <c r="D21" s="1">
        <v>45603.693055555559</v>
      </c>
      <c r="E21">
        <v>10</v>
      </c>
      <c r="F21">
        <v>5</v>
      </c>
      <c r="G21">
        <v>5</v>
      </c>
      <c r="H21">
        <v>6</v>
      </c>
      <c r="I21">
        <v>3</v>
      </c>
      <c r="J21">
        <v>5</v>
      </c>
      <c r="K21">
        <v>3</v>
      </c>
      <c r="L21">
        <v>2</v>
      </c>
      <c r="M21">
        <v>2</v>
      </c>
      <c r="N21">
        <v>4</v>
      </c>
      <c r="O21">
        <v>3</v>
      </c>
      <c r="P21">
        <v>64</v>
      </c>
      <c r="R21">
        <v>14</v>
      </c>
    </row>
    <row r="22" spans="1:18" x14ac:dyDescent="0.2">
      <c r="A22" s="2">
        <v>40036</v>
      </c>
      <c r="B22">
        <v>0</v>
      </c>
      <c r="C22">
        <v>1997</v>
      </c>
      <c r="D22" s="1">
        <v>45603.84375</v>
      </c>
      <c r="E22">
        <v>2</v>
      </c>
      <c r="F22">
        <v>5</v>
      </c>
      <c r="G22">
        <v>5</v>
      </c>
      <c r="H22">
        <v>5</v>
      </c>
      <c r="I22">
        <v>5</v>
      </c>
      <c r="J22">
        <v>2</v>
      </c>
      <c r="K22">
        <v>5</v>
      </c>
      <c r="L22">
        <v>1</v>
      </c>
      <c r="M22">
        <v>2</v>
      </c>
      <c r="N22">
        <v>1</v>
      </c>
      <c r="O22">
        <v>6</v>
      </c>
      <c r="P22">
        <v>59</v>
      </c>
      <c r="R22">
        <v>15</v>
      </c>
    </row>
    <row r="23" spans="1:18" x14ac:dyDescent="0.2">
      <c r="A23" s="2">
        <v>40175</v>
      </c>
      <c r="B23">
        <v>0</v>
      </c>
      <c r="C23">
        <v>1988</v>
      </c>
      <c r="D23" s="1">
        <v>45604.931250000001</v>
      </c>
      <c r="E23">
        <v>4</v>
      </c>
      <c r="F23">
        <v>5</v>
      </c>
      <c r="G23">
        <v>5</v>
      </c>
      <c r="H23">
        <v>5</v>
      </c>
      <c r="I23">
        <v>5</v>
      </c>
      <c r="J23">
        <v>3</v>
      </c>
      <c r="K23">
        <v>5</v>
      </c>
      <c r="L23">
        <v>2</v>
      </c>
      <c r="M23">
        <v>1</v>
      </c>
      <c r="N23">
        <v>2</v>
      </c>
      <c r="O23">
        <v>3</v>
      </c>
      <c r="P23">
        <v>51</v>
      </c>
      <c r="R23">
        <v>13</v>
      </c>
    </row>
    <row r="24" spans="1:18" x14ac:dyDescent="0.2">
      <c r="A24" s="2">
        <v>40193</v>
      </c>
      <c r="B24">
        <v>0</v>
      </c>
      <c r="C24">
        <v>2002</v>
      </c>
      <c r="D24" s="1">
        <v>45605.427777777775</v>
      </c>
      <c r="E24">
        <v>6</v>
      </c>
      <c r="F24">
        <v>3</v>
      </c>
      <c r="G24">
        <v>5</v>
      </c>
      <c r="H24">
        <v>5</v>
      </c>
      <c r="I24">
        <v>3</v>
      </c>
      <c r="J24">
        <v>2</v>
      </c>
      <c r="K24">
        <v>5</v>
      </c>
      <c r="L24">
        <v>2</v>
      </c>
      <c r="M24">
        <v>2</v>
      </c>
      <c r="N24">
        <v>2</v>
      </c>
      <c r="O24">
        <v>3</v>
      </c>
      <c r="P24">
        <v>42</v>
      </c>
      <c r="R24">
        <v>14</v>
      </c>
    </row>
    <row r="25" spans="1:18" x14ac:dyDescent="0.2">
      <c r="A25" s="2">
        <v>40303</v>
      </c>
      <c r="B25">
        <v>0</v>
      </c>
      <c r="C25">
        <v>1965</v>
      </c>
      <c r="D25" s="1">
        <v>45607.914583333331</v>
      </c>
      <c r="E25">
        <v>6</v>
      </c>
      <c r="F25">
        <v>6</v>
      </c>
      <c r="G25">
        <v>6</v>
      </c>
      <c r="H25">
        <v>7</v>
      </c>
      <c r="I25">
        <v>7</v>
      </c>
      <c r="J25">
        <v>7</v>
      </c>
      <c r="K25">
        <v>5</v>
      </c>
      <c r="L25">
        <v>2</v>
      </c>
      <c r="M25">
        <v>1</v>
      </c>
      <c r="N25">
        <v>3</v>
      </c>
      <c r="O25">
        <v>3</v>
      </c>
      <c r="P25">
        <v>7</v>
      </c>
      <c r="R25">
        <v>14</v>
      </c>
    </row>
    <row r="26" spans="1:18" x14ac:dyDescent="0.2">
      <c r="A26" s="2">
        <v>40311</v>
      </c>
      <c r="B26">
        <v>0</v>
      </c>
      <c r="C26">
        <v>1992</v>
      </c>
      <c r="D26" s="1">
        <v>45608.26458333333</v>
      </c>
      <c r="E26" t="s">
        <v>25</v>
      </c>
      <c r="F26">
        <v>1</v>
      </c>
      <c r="G26">
        <v>1</v>
      </c>
      <c r="H26">
        <v>1</v>
      </c>
      <c r="I26">
        <v>1</v>
      </c>
      <c r="J26">
        <v>1</v>
      </c>
      <c r="K26">
        <v>7</v>
      </c>
      <c r="L26">
        <v>2</v>
      </c>
      <c r="M26">
        <v>2</v>
      </c>
      <c r="N26">
        <v>1</v>
      </c>
      <c r="O26">
        <v>3</v>
      </c>
      <c r="P26">
        <v>5</v>
      </c>
      <c r="R26">
        <v>15</v>
      </c>
    </row>
    <row r="27" spans="1:18" x14ac:dyDescent="0.2">
      <c r="A27" s="2">
        <v>40407</v>
      </c>
      <c r="B27">
        <v>0</v>
      </c>
      <c r="C27">
        <v>1982</v>
      </c>
      <c r="D27" s="1">
        <v>45608.598611111112</v>
      </c>
      <c r="E27" t="s">
        <v>25</v>
      </c>
      <c r="F27">
        <v>3</v>
      </c>
      <c r="G27">
        <v>5</v>
      </c>
      <c r="H27">
        <v>3</v>
      </c>
      <c r="I27">
        <v>2</v>
      </c>
      <c r="J27">
        <v>1</v>
      </c>
      <c r="K27">
        <v>3</v>
      </c>
      <c r="L27">
        <v>4</v>
      </c>
      <c r="M27">
        <v>2</v>
      </c>
      <c r="N27">
        <v>3</v>
      </c>
      <c r="O27">
        <v>3</v>
      </c>
      <c r="P27">
        <v>33</v>
      </c>
      <c r="R27">
        <v>15</v>
      </c>
    </row>
    <row r="28" spans="1:18" x14ac:dyDescent="0.2">
      <c r="A28" s="2">
        <v>40466</v>
      </c>
      <c r="B28">
        <v>0</v>
      </c>
      <c r="C28">
        <v>1984</v>
      </c>
      <c r="D28" s="1">
        <v>45608.770138888889</v>
      </c>
      <c r="E28">
        <v>2</v>
      </c>
      <c r="F28">
        <v>5</v>
      </c>
      <c r="G28">
        <v>5</v>
      </c>
      <c r="H28">
        <v>5</v>
      </c>
      <c r="I28">
        <v>5</v>
      </c>
      <c r="J28">
        <v>2</v>
      </c>
      <c r="K28">
        <v>6</v>
      </c>
      <c r="L28">
        <v>2</v>
      </c>
      <c r="M28">
        <v>2</v>
      </c>
      <c r="N28">
        <v>2</v>
      </c>
      <c r="O28">
        <v>4</v>
      </c>
      <c r="P28">
        <v>59</v>
      </c>
      <c r="R28">
        <v>16</v>
      </c>
    </row>
    <row r="29" spans="1:18" x14ac:dyDescent="0.2">
      <c r="A29" s="2">
        <v>40623</v>
      </c>
      <c r="B29">
        <v>0</v>
      </c>
      <c r="C29">
        <v>1984</v>
      </c>
      <c r="D29" s="1">
        <v>45611.504166666666</v>
      </c>
      <c r="E29">
        <v>5</v>
      </c>
      <c r="F29">
        <v>4</v>
      </c>
      <c r="G29">
        <v>5</v>
      </c>
      <c r="H29">
        <v>5</v>
      </c>
      <c r="I29">
        <v>5</v>
      </c>
      <c r="J29">
        <v>4</v>
      </c>
      <c r="K29">
        <v>4</v>
      </c>
      <c r="L29">
        <v>2</v>
      </c>
      <c r="M29">
        <v>2</v>
      </c>
      <c r="N29">
        <v>1</v>
      </c>
      <c r="O29">
        <v>3</v>
      </c>
      <c r="P29">
        <v>49</v>
      </c>
      <c r="R29">
        <v>12</v>
      </c>
    </row>
    <row r="30" spans="1:18" x14ac:dyDescent="0.2">
      <c r="A30" s="2">
        <v>27908</v>
      </c>
      <c r="B30">
        <v>0</v>
      </c>
      <c r="C30">
        <v>1988</v>
      </c>
      <c r="D30" s="1">
        <v>45613.991666666669</v>
      </c>
      <c r="E30">
        <v>5</v>
      </c>
      <c r="F30">
        <v>6</v>
      </c>
      <c r="G30">
        <v>5</v>
      </c>
      <c r="H30">
        <v>6</v>
      </c>
      <c r="I30">
        <v>5</v>
      </c>
      <c r="J30">
        <v>5</v>
      </c>
      <c r="K30">
        <v>3</v>
      </c>
      <c r="L30">
        <v>2</v>
      </c>
      <c r="M30">
        <v>2</v>
      </c>
      <c r="N30">
        <v>2</v>
      </c>
      <c r="O30">
        <v>4</v>
      </c>
      <c r="P30">
        <v>55</v>
      </c>
      <c r="R30">
        <v>13</v>
      </c>
    </row>
    <row r="31" spans="1:18" x14ac:dyDescent="0.2">
      <c r="A31" s="2">
        <v>37932</v>
      </c>
      <c r="B31">
        <v>0</v>
      </c>
      <c r="C31">
        <v>1981</v>
      </c>
      <c r="D31" s="1">
        <v>45596.539583333331</v>
      </c>
      <c r="E31">
        <v>0</v>
      </c>
      <c r="F31">
        <v>1</v>
      </c>
      <c r="G31">
        <v>1</v>
      </c>
      <c r="H31">
        <v>1</v>
      </c>
      <c r="I31">
        <v>1</v>
      </c>
      <c r="J31">
        <v>1</v>
      </c>
      <c r="K31">
        <v>5</v>
      </c>
      <c r="L31">
        <v>3</v>
      </c>
      <c r="M31">
        <v>3</v>
      </c>
      <c r="N31">
        <v>3</v>
      </c>
      <c r="O31">
        <v>3</v>
      </c>
      <c r="P31">
        <v>5</v>
      </c>
      <c r="R31">
        <f t="shared" ref="R31:R34" si="0">SUM(K31:O31)</f>
        <v>17</v>
      </c>
    </row>
    <row r="32" spans="1:18" x14ac:dyDescent="0.2">
      <c r="A32" s="2">
        <v>36388</v>
      </c>
      <c r="B32">
        <v>0</v>
      </c>
      <c r="C32">
        <v>2000</v>
      </c>
      <c r="D32" s="1">
        <v>45595.375694444447</v>
      </c>
      <c r="E32" t="s">
        <v>25</v>
      </c>
      <c r="F32">
        <v>7</v>
      </c>
      <c r="G32">
        <v>5</v>
      </c>
      <c r="H32">
        <v>6</v>
      </c>
      <c r="I32">
        <v>5</v>
      </c>
      <c r="J32">
        <v>5</v>
      </c>
      <c r="K32">
        <v>4</v>
      </c>
      <c r="L32">
        <v>2</v>
      </c>
      <c r="M32">
        <v>1</v>
      </c>
      <c r="N32">
        <v>4</v>
      </c>
      <c r="O32">
        <v>2</v>
      </c>
      <c r="P32">
        <v>55</v>
      </c>
      <c r="R32">
        <f t="shared" si="0"/>
        <v>13</v>
      </c>
    </row>
    <row r="33" spans="1:18" x14ac:dyDescent="0.2">
      <c r="A33" s="2">
        <v>36408</v>
      </c>
      <c r="B33">
        <v>0</v>
      </c>
      <c r="C33">
        <v>1998</v>
      </c>
      <c r="D33" s="1">
        <v>45595.39166666667</v>
      </c>
      <c r="E33" t="s">
        <v>25</v>
      </c>
      <c r="F33">
        <v>5</v>
      </c>
      <c r="G33">
        <v>6</v>
      </c>
      <c r="H33">
        <v>6</v>
      </c>
      <c r="I33">
        <v>6</v>
      </c>
      <c r="J33">
        <v>6</v>
      </c>
      <c r="K33">
        <v>7</v>
      </c>
      <c r="L33">
        <v>2</v>
      </c>
      <c r="M33">
        <v>2</v>
      </c>
      <c r="N33">
        <v>1</v>
      </c>
      <c r="O33">
        <v>3</v>
      </c>
      <c r="P33">
        <v>34</v>
      </c>
      <c r="R33">
        <f t="shared" si="0"/>
        <v>15</v>
      </c>
    </row>
    <row r="34" spans="1:18" x14ac:dyDescent="0.2">
      <c r="A34" s="2">
        <v>36526</v>
      </c>
      <c r="B34">
        <v>0</v>
      </c>
      <c r="C34">
        <v>1992</v>
      </c>
      <c r="D34" s="1">
        <v>45595.478472222225</v>
      </c>
      <c r="E34">
        <v>5</v>
      </c>
      <c r="F34">
        <v>5</v>
      </c>
      <c r="G34">
        <v>5</v>
      </c>
      <c r="H34">
        <v>6</v>
      </c>
      <c r="I34">
        <v>6</v>
      </c>
      <c r="J34">
        <v>6</v>
      </c>
      <c r="K34">
        <v>5</v>
      </c>
      <c r="L34">
        <v>3</v>
      </c>
      <c r="M34">
        <v>1</v>
      </c>
      <c r="N34">
        <v>3</v>
      </c>
      <c r="O34">
        <v>3</v>
      </c>
      <c r="P34">
        <v>48</v>
      </c>
      <c r="R34">
        <f t="shared" si="0"/>
        <v>15</v>
      </c>
    </row>
    <row r="35" spans="1:18" x14ac:dyDescent="0.2">
      <c r="A35" s="2">
        <v>37246</v>
      </c>
      <c r="B35">
        <v>0</v>
      </c>
      <c r="C35">
        <v>1986</v>
      </c>
      <c r="D35" s="1">
        <v>45595.869444444441</v>
      </c>
      <c r="E35" t="s">
        <v>25</v>
      </c>
      <c r="F35">
        <v>4</v>
      </c>
      <c r="G35">
        <v>5</v>
      </c>
      <c r="H35">
        <v>5</v>
      </c>
      <c r="I35">
        <v>4</v>
      </c>
      <c r="J35">
        <v>1</v>
      </c>
      <c r="K35">
        <v>6</v>
      </c>
      <c r="L35">
        <v>2</v>
      </c>
      <c r="M35">
        <v>1</v>
      </c>
      <c r="N35">
        <v>2</v>
      </c>
      <c r="O35">
        <v>4</v>
      </c>
      <c r="P35">
        <v>48</v>
      </c>
      <c r="R35">
        <f>SUM(K35:O35)</f>
        <v>15</v>
      </c>
    </row>
    <row r="36" spans="1:18" x14ac:dyDescent="0.2">
      <c r="A36" s="2">
        <v>39104</v>
      </c>
      <c r="B36">
        <v>0</v>
      </c>
      <c r="C36">
        <v>2004</v>
      </c>
      <c r="D36" s="1">
        <v>45597.571527777778</v>
      </c>
      <c r="E36">
        <v>5</v>
      </c>
      <c r="F36">
        <v>5</v>
      </c>
      <c r="G36">
        <v>6</v>
      </c>
      <c r="H36">
        <v>6</v>
      </c>
      <c r="I36">
        <v>5</v>
      </c>
      <c r="J36">
        <v>5</v>
      </c>
      <c r="K36">
        <v>6</v>
      </c>
      <c r="L36">
        <v>2</v>
      </c>
      <c r="M36">
        <v>1</v>
      </c>
      <c r="N36">
        <v>3</v>
      </c>
      <c r="O36">
        <v>3</v>
      </c>
      <c r="P36">
        <v>46</v>
      </c>
      <c r="R36">
        <f t="shared" ref="R36:R37" si="1">SUM(K36:O36)</f>
        <v>15</v>
      </c>
    </row>
    <row r="37" spans="1:18" x14ac:dyDescent="0.2">
      <c r="A37" s="2">
        <v>39208</v>
      </c>
      <c r="B37">
        <v>0</v>
      </c>
      <c r="C37">
        <v>1986</v>
      </c>
      <c r="D37" s="1">
        <v>45597.727777777778</v>
      </c>
      <c r="E37" t="s">
        <v>25</v>
      </c>
      <c r="F37">
        <v>1</v>
      </c>
      <c r="G37">
        <v>1</v>
      </c>
      <c r="H37">
        <v>1</v>
      </c>
      <c r="I37">
        <v>1</v>
      </c>
      <c r="J37">
        <v>1</v>
      </c>
      <c r="K37">
        <v>8</v>
      </c>
      <c r="L37">
        <v>2</v>
      </c>
      <c r="M37">
        <v>1</v>
      </c>
      <c r="N37">
        <v>2</v>
      </c>
      <c r="O37">
        <v>3</v>
      </c>
      <c r="P37">
        <v>5</v>
      </c>
      <c r="R37">
        <f t="shared" si="1"/>
        <v>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B49E-5D46-134D-9191-4B2527639AC2}">
  <dimension ref="A1:AC421"/>
  <sheetViews>
    <sheetView tabSelected="1" zoomScaleNormal="70" workbookViewId="0">
      <selection activeCell="U60" sqref="U60"/>
    </sheetView>
  </sheetViews>
  <sheetFormatPr baseColWidth="10" defaultColWidth="11.1640625" defaultRowHeight="16" x14ac:dyDescent="0.2"/>
  <cols>
    <col min="6" max="6" width="10.83203125" style="12"/>
    <col min="7" max="7" width="12.5" style="12" bestFit="1" customWidth="1"/>
    <col min="8" max="8" width="11.1640625" style="39"/>
    <col min="21" max="21" width="7.83203125" customWidth="1"/>
    <col min="22" max="22" width="12" customWidth="1"/>
    <col min="23" max="24" width="12.83203125" customWidth="1"/>
    <col min="28" max="28" width="16.6640625" customWidth="1"/>
    <col min="29" max="29" width="20" customWidth="1"/>
  </cols>
  <sheetData>
    <row r="1" spans="1:29" x14ac:dyDescent="0.2">
      <c r="A1" s="9" t="s">
        <v>9</v>
      </c>
      <c r="B1" s="9" t="s">
        <v>10</v>
      </c>
      <c r="C1" s="9" t="s">
        <v>10</v>
      </c>
      <c r="D1" s="9" t="s">
        <v>11</v>
      </c>
      <c r="E1" s="9" t="s">
        <v>158</v>
      </c>
      <c r="F1" s="9" t="s">
        <v>160</v>
      </c>
      <c r="G1" s="9" t="s">
        <v>169</v>
      </c>
      <c r="H1" s="38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145</v>
      </c>
      <c r="O1" s="9" t="s">
        <v>179</v>
      </c>
      <c r="P1" s="9" t="s">
        <v>180</v>
      </c>
    </row>
    <row r="2" spans="1:29" x14ac:dyDescent="0.2">
      <c r="A2">
        <v>35579</v>
      </c>
      <c r="B2">
        <v>1</v>
      </c>
      <c r="C2" t="str">
        <f>IF(B2=1,"Muži","Ženy")</f>
        <v>Muži</v>
      </c>
      <c r="D2">
        <v>1988</v>
      </c>
      <c r="E2">
        <f t="shared" ref="E2:E65" si="0">2024-D2</f>
        <v>36</v>
      </c>
      <c r="F2" s="12" t="str">
        <f>IF(E2&lt;=25,"15-25 let",IF(E2&lt;=40,"26-40 let",IF(E2&lt;=55,"41-55 let","56-85 let")))</f>
        <v>26-40 let</v>
      </c>
      <c r="G2" s="12" t="str">
        <f>_xlfn.CONCAT(C2," ",F2)</f>
        <v>Muži 26-40 let</v>
      </c>
      <c r="H2" s="39">
        <v>3</v>
      </c>
      <c r="I2">
        <v>6</v>
      </c>
      <c r="J2">
        <v>7</v>
      </c>
      <c r="K2">
        <v>7</v>
      </c>
      <c r="L2">
        <v>5</v>
      </c>
      <c r="M2">
        <v>5</v>
      </c>
      <c r="N2">
        <f>SUM(I2:M2)</f>
        <v>30</v>
      </c>
      <c r="O2" s="11">
        <f>N2-$S$118</f>
        <v>25.508378833325132</v>
      </c>
      <c r="P2" s="11">
        <f>N2+$S$118</f>
        <v>34.491621166674868</v>
      </c>
      <c r="S2" t="s">
        <v>150</v>
      </c>
      <c r="T2" s="11">
        <f>AVERAGE(N:N)</f>
        <v>22.485714285714284</v>
      </c>
      <c r="V2" t="s">
        <v>159</v>
      </c>
      <c r="W2" s="11">
        <f>AVERAGE(E:E)</f>
        <v>33.245238095238093</v>
      </c>
    </row>
    <row r="3" spans="1:29" x14ac:dyDescent="0.2">
      <c r="A3">
        <v>35589</v>
      </c>
      <c r="B3">
        <v>0</v>
      </c>
      <c r="C3" t="str">
        <f t="shared" ref="C3:C66" si="1">IF(B3=1,"Muži","Ženy")</f>
        <v>Ženy</v>
      </c>
      <c r="D3">
        <v>1983</v>
      </c>
      <c r="E3">
        <f t="shared" si="0"/>
        <v>41</v>
      </c>
      <c r="F3" s="12" t="str">
        <f t="shared" ref="F3:F66" si="2">IF(E3&lt;=25,"15-25 let",IF(E3&lt;=40,"26-40 let",IF(E3&lt;=55,"41-55 let","56-85 let")))</f>
        <v>41-55 let</v>
      </c>
      <c r="G3" s="12" t="str">
        <f t="shared" ref="G3:G66" si="3">_xlfn.CONCAT(C3," ",F3)</f>
        <v>Ženy 41-55 let</v>
      </c>
      <c r="H3" s="39" t="s">
        <v>25</v>
      </c>
      <c r="I3">
        <v>5</v>
      </c>
      <c r="J3">
        <v>5</v>
      </c>
      <c r="K3">
        <v>5</v>
      </c>
      <c r="L3">
        <v>6</v>
      </c>
      <c r="M3">
        <v>5</v>
      </c>
      <c r="N3">
        <f t="shared" ref="N3:N66" si="4">SUM(I3:M3)</f>
        <v>26</v>
      </c>
      <c r="O3" s="11">
        <f t="shared" ref="O3:O66" si="5">N3-$S$118</f>
        <v>21.508378833325132</v>
      </c>
      <c r="P3" s="11">
        <f t="shared" ref="P3:P66" si="6">N3+$S$118</f>
        <v>30.491621166674868</v>
      </c>
      <c r="S3" t="s">
        <v>151</v>
      </c>
      <c r="T3" s="11">
        <f>STDEV(N:N)</f>
        <v>6.0358741155047477</v>
      </c>
      <c r="V3" t="s">
        <v>170</v>
      </c>
      <c r="W3" s="13">
        <f>SKEW(N:N)</f>
        <v>-0.48303253827840648</v>
      </c>
    </row>
    <row r="4" spans="1:29" x14ac:dyDescent="0.2">
      <c r="A4">
        <v>35591</v>
      </c>
      <c r="B4">
        <v>1</v>
      </c>
      <c r="C4" t="str">
        <f t="shared" si="1"/>
        <v>Muži</v>
      </c>
      <c r="D4">
        <v>1984</v>
      </c>
      <c r="E4">
        <f t="shared" si="0"/>
        <v>40</v>
      </c>
      <c r="F4" s="12" t="str">
        <f t="shared" si="2"/>
        <v>26-40 let</v>
      </c>
      <c r="G4" s="12" t="str">
        <f t="shared" si="3"/>
        <v>Muži 26-40 let</v>
      </c>
      <c r="H4" s="39" t="s">
        <v>25</v>
      </c>
      <c r="I4">
        <v>5</v>
      </c>
      <c r="J4">
        <v>5</v>
      </c>
      <c r="K4">
        <v>5</v>
      </c>
      <c r="L4">
        <v>6</v>
      </c>
      <c r="M4">
        <v>3</v>
      </c>
      <c r="N4">
        <f t="shared" si="4"/>
        <v>24</v>
      </c>
      <c r="O4" s="11">
        <f t="shared" si="5"/>
        <v>19.508378833325132</v>
      </c>
      <c r="P4" s="11">
        <f t="shared" si="6"/>
        <v>28.491621166674868</v>
      </c>
      <c r="S4" t="s">
        <v>205</v>
      </c>
      <c r="T4" s="11">
        <f>CORREL(H:H,N:N)</f>
        <v>0.2156485413091917</v>
      </c>
      <c r="V4" t="s">
        <v>171</v>
      </c>
      <c r="W4" s="13">
        <f>KURT(N:N)</f>
        <v>-0.2141180848823816</v>
      </c>
    </row>
    <row r="5" spans="1:29" x14ac:dyDescent="0.2">
      <c r="A5">
        <v>35594</v>
      </c>
      <c r="B5">
        <v>0</v>
      </c>
      <c r="C5" t="str">
        <f t="shared" si="1"/>
        <v>Ženy</v>
      </c>
      <c r="D5">
        <v>1998</v>
      </c>
      <c r="E5">
        <f t="shared" si="0"/>
        <v>26</v>
      </c>
      <c r="F5" s="12" t="str">
        <f t="shared" si="2"/>
        <v>26-40 let</v>
      </c>
      <c r="G5" s="12" t="str">
        <f t="shared" si="3"/>
        <v>Ženy 26-40 let</v>
      </c>
      <c r="H5" s="39">
        <v>3</v>
      </c>
      <c r="I5">
        <v>5</v>
      </c>
      <c r="J5">
        <v>5</v>
      </c>
      <c r="K5">
        <v>6</v>
      </c>
      <c r="L5">
        <v>5</v>
      </c>
      <c r="M5">
        <v>6</v>
      </c>
      <c r="N5">
        <f t="shared" si="4"/>
        <v>27</v>
      </c>
      <c r="O5" s="11">
        <f t="shared" si="5"/>
        <v>22.508378833325132</v>
      </c>
      <c r="P5" s="11">
        <f t="shared" si="6"/>
        <v>31.491621166674868</v>
      </c>
      <c r="R5" s="9" t="s">
        <v>152</v>
      </c>
      <c r="S5" s="9" t="s">
        <v>155</v>
      </c>
      <c r="T5" s="9" t="s">
        <v>149</v>
      </c>
      <c r="U5" s="9" t="s">
        <v>154</v>
      </c>
      <c r="V5" s="9" t="s">
        <v>153</v>
      </c>
      <c r="W5" s="9" t="s">
        <v>149</v>
      </c>
      <c r="X5" s="9" t="s">
        <v>154</v>
      </c>
      <c r="AA5" s="9" t="s">
        <v>154</v>
      </c>
      <c r="AB5" s="9" t="s">
        <v>156</v>
      </c>
      <c r="AC5" s="9" t="s">
        <v>157</v>
      </c>
    </row>
    <row r="6" spans="1:29" x14ac:dyDescent="0.2">
      <c r="A6">
        <v>35622</v>
      </c>
      <c r="B6">
        <v>0</v>
      </c>
      <c r="C6" t="str">
        <f t="shared" si="1"/>
        <v>Ženy</v>
      </c>
      <c r="D6">
        <v>2003</v>
      </c>
      <c r="E6">
        <f t="shared" si="0"/>
        <v>21</v>
      </c>
      <c r="F6" s="12" t="str">
        <f t="shared" si="2"/>
        <v>15-25 let</v>
      </c>
      <c r="G6" s="12" t="str">
        <f t="shared" si="3"/>
        <v>Ženy 15-25 let</v>
      </c>
      <c r="H6" s="39" t="s">
        <v>25</v>
      </c>
      <c r="I6">
        <v>2</v>
      </c>
      <c r="J6">
        <v>3</v>
      </c>
      <c r="K6">
        <v>4</v>
      </c>
      <c r="L6">
        <v>4</v>
      </c>
      <c r="M6">
        <v>2</v>
      </c>
      <c r="N6">
        <f t="shared" si="4"/>
        <v>15</v>
      </c>
      <c r="O6" s="11">
        <f t="shared" si="5"/>
        <v>10.508378833325132</v>
      </c>
      <c r="P6" s="11">
        <f t="shared" si="6"/>
        <v>19.491621166674868</v>
      </c>
      <c r="R6" s="8">
        <v>4</v>
      </c>
      <c r="S6" s="8">
        <f t="shared" ref="S6:S38" si="7">COUNTIF(N:N,R6)</f>
        <v>0</v>
      </c>
      <c r="T6">
        <f>(R6-$T$2)/$T$3</f>
        <v>-3.0626407926946011</v>
      </c>
      <c r="U6">
        <v>1</v>
      </c>
      <c r="V6" s="10" t="e">
        <f t="shared" ref="V6:V38" si="8">_xlfn.PERCENTRANK.EXC(N:N,R6)</f>
        <v>#N/A</v>
      </c>
      <c r="W6" t="e">
        <f>_xlfn.NORM.S.INV(V6)</f>
        <v>#N/A</v>
      </c>
      <c r="X6">
        <v>1</v>
      </c>
      <c r="AA6">
        <v>1</v>
      </c>
      <c r="AB6">
        <f t="shared" ref="AB6:AB14" si="9">SUMIFS(S:S,U:U,AA6)</f>
        <v>22.379677494724142</v>
      </c>
      <c r="AC6">
        <f t="shared" ref="AC6:AC14" si="10">SUMIFS(S:S,X:X,AA6)</f>
        <v>17</v>
      </c>
    </row>
    <row r="7" spans="1:29" x14ac:dyDescent="0.2">
      <c r="A7">
        <v>35627</v>
      </c>
      <c r="B7">
        <v>0</v>
      </c>
      <c r="C7" t="str">
        <f t="shared" si="1"/>
        <v>Ženy</v>
      </c>
      <c r="D7">
        <v>2001</v>
      </c>
      <c r="E7">
        <f t="shared" si="0"/>
        <v>23</v>
      </c>
      <c r="F7" s="12" t="str">
        <f t="shared" si="2"/>
        <v>15-25 let</v>
      </c>
      <c r="G7" s="12" t="str">
        <f t="shared" si="3"/>
        <v>Ženy 15-25 let</v>
      </c>
      <c r="H7" s="39">
        <v>2</v>
      </c>
      <c r="I7">
        <v>3</v>
      </c>
      <c r="J7">
        <v>7</v>
      </c>
      <c r="K7">
        <v>6</v>
      </c>
      <c r="L7">
        <v>6</v>
      </c>
      <c r="M7">
        <v>5</v>
      </c>
      <c r="N7">
        <f t="shared" si="4"/>
        <v>27</v>
      </c>
      <c r="O7" s="11">
        <f t="shared" si="5"/>
        <v>22.508378833325132</v>
      </c>
      <c r="P7" s="11">
        <f t="shared" si="6"/>
        <v>31.491621166674868</v>
      </c>
      <c r="R7" s="8">
        <v>5</v>
      </c>
      <c r="S7" s="8">
        <f t="shared" si="7"/>
        <v>1</v>
      </c>
      <c r="T7">
        <f>(R7-$T$2)/$T$3</f>
        <v>-2.8969647065364694</v>
      </c>
      <c r="U7">
        <v>1</v>
      </c>
      <c r="V7" s="10">
        <f t="shared" si="8"/>
        <v>2E-3</v>
      </c>
      <c r="W7" s="11">
        <f t="shared" ref="W7:W38" si="11">_xlfn.NORM.S.INV(V7)</f>
        <v>-2.8781617390954826</v>
      </c>
      <c r="X7">
        <v>1</v>
      </c>
      <c r="AA7">
        <v>2</v>
      </c>
      <c r="AB7">
        <f t="shared" si="9"/>
        <v>29.035874115504747</v>
      </c>
      <c r="AC7">
        <f t="shared" si="10"/>
        <v>28</v>
      </c>
    </row>
    <row r="8" spans="1:29" x14ac:dyDescent="0.2">
      <c r="A8">
        <v>35623</v>
      </c>
      <c r="B8">
        <v>1</v>
      </c>
      <c r="C8" t="str">
        <f t="shared" si="1"/>
        <v>Muži</v>
      </c>
      <c r="D8">
        <v>2000</v>
      </c>
      <c r="E8">
        <f t="shared" si="0"/>
        <v>24</v>
      </c>
      <c r="F8" s="12" t="str">
        <f t="shared" si="2"/>
        <v>15-25 let</v>
      </c>
      <c r="G8" s="12" t="str">
        <f t="shared" si="3"/>
        <v>Muži 15-25 let</v>
      </c>
      <c r="H8" s="39" t="s">
        <v>25</v>
      </c>
      <c r="I8">
        <v>5</v>
      </c>
      <c r="J8">
        <v>6</v>
      </c>
      <c r="K8">
        <v>6</v>
      </c>
      <c r="L8">
        <v>5</v>
      </c>
      <c r="M8">
        <v>5</v>
      </c>
      <c r="N8">
        <f t="shared" si="4"/>
        <v>27</v>
      </c>
      <c r="O8" s="11">
        <f t="shared" si="5"/>
        <v>22.508378833325132</v>
      </c>
      <c r="P8" s="11">
        <f t="shared" si="6"/>
        <v>31.491621166674868</v>
      </c>
      <c r="R8" s="8">
        <v>6</v>
      </c>
      <c r="S8" s="8">
        <f t="shared" si="7"/>
        <v>1</v>
      </c>
      <c r="T8">
        <f t="shared" ref="T8:T38" si="12">(R8-$T$2)/$T$3</f>
        <v>-2.7312886203783382</v>
      </c>
      <c r="U8">
        <v>1</v>
      </c>
      <c r="V8" s="10">
        <f t="shared" si="8"/>
        <v>4.0000000000000001E-3</v>
      </c>
      <c r="W8" s="11">
        <f t="shared" si="11"/>
        <v>-2.6520698079021954</v>
      </c>
      <c r="X8">
        <v>1</v>
      </c>
      <c r="AA8">
        <v>3</v>
      </c>
      <c r="AB8">
        <f t="shared" si="9"/>
        <v>48.291685562645135</v>
      </c>
      <c r="AC8">
        <f t="shared" si="10"/>
        <v>62</v>
      </c>
    </row>
    <row r="9" spans="1:29" x14ac:dyDescent="0.2">
      <c r="A9">
        <v>35653</v>
      </c>
      <c r="B9">
        <v>1</v>
      </c>
      <c r="C9" t="str">
        <f t="shared" si="1"/>
        <v>Muži</v>
      </c>
      <c r="D9">
        <v>1995</v>
      </c>
      <c r="E9">
        <f t="shared" si="0"/>
        <v>29</v>
      </c>
      <c r="F9" s="12" t="str">
        <f t="shared" si="2"/>
        <v>26-40 let</v>
      </c>
      <c r="G9" s="12" t="str">
        <f t="shared" si="3"/>
        <v>Muži 26-40 let</v>
      </c>
      <c r="H9" s="39">
        <v>6</v>
      </c>
      <c r="I9">
        <v>5</v>
      </c>
      <c r="J9">
        <v>6</v>
      </c>
      <c r="K9">
        <v>6</v>
      </c>
      <c r="L9">
        <v>5</v>
      </c>
      <c r="M9">
        <v>3</v>
      </c>
      <c r="N9">
        <f t="shared" si="4"/>
        <v>25</v>
      </c>
      <c r="O9" s="11">
        <f t="shared" si="5"/>
        <v>20.508378833325132</v>
      </c>
      <c r="P9" s="11">
        <f t="shared" si="6"/>
        <v>29.491621166674868</v>
      </c>
      <c r="R9" s="8">
        <v>7</v>
      </c>
      <c r="S9" s="8">
        <f t="shared" si="7"/>
        <v>4</v>
      </c>
      <c r="T9">
        <f t="shared" si="12"/>
        <v>-2.5656125342202065</v>
      </c>
      <c r="U9">
        <v>1</v>
      </c>
      <c r="V9" s="10">
        <f t="shared" si="8"/>
        <v>7.0000000000000001E-3</v>
      </c>
      <c r="W9" s="11">
        <f t="shared" si="11"/>
        <v>-2.4572633902054375</v>
      </c>
      <c r="X9">
        <v>1</v>
      </c>
      <c r="AA9">
        <v>4</v>
      </c>
      <c r="AB9">
        <f t="shared" si="9"/>
        <v>45</v>
      </c>
      <c r="AC9">
        <f t="shared" si="10"/>
        <v>82</v>
      </c>
    </row>
    <row r="10" spans="1:29" x14ac:dyDescent="0.2">
      <c r="A10">
        <v>35680</v>
      </c>
      <c r="B10">
        <v>0</v>
      </c>
      <c r="C10" t="str">
        <f t="shared" si="1"/>
        <v>Ženy</v>
      </c>
      <c r="D10">
        <v>1999</v>
      </c>
      <c r="E10">
        <f t="shared" si="0"/>
        <v>25</v>
      </c>
      <c r="F10" s="12" t="str">
        <f t="shared" si="2"/>
        <v>15-25 let</v>
      </c>
      <c r="G10" s="12" t="str">
        <f t="shared" si="3"/>
        <v>Ženy 15-25 let</v>
      </c>
      <c r="H10" s="39">
        <v>6</v>
      </c>
      <c r="I10">
        <v>3</v>
      </c>
      <c r="J10">
        <v>5</v>
      </c>
      <c r="K10">
        <v>5</v>
      </c>
      <c r="L10">
        <v>5</v>
      </c>
      <c r="M10">
        <v>3</v>
      </c>
      <c r="N10">
        <f t="shared" si="4"/>
        <v>21</v>
      </c>
      <c r="O10" s="11">
        <f t="shared" si="5"/>
        <v>16.508378833325132</v>
      </c>
      <c r="P10" s="11">
        <f t="shared" si="6"/>
        <v>25.491621166674868</v>
      </c>
      <c r="R10" s="8">
        <v>8</v>
      </c>
      <c r="S10" s="8">
        <f t="shared" si="7"/>
        <v>2</v>
      </c>
      <c r="T10">
        <f t="shared" si="12"/>
        <v>-2.3999364480620753</v>
      </c>
      <c r="U10">
        <v>1</v>
      </c>
      <c r="V10" s="10">
        <f t="shared" si="8"/>
        <v>1.6E-2</v>
      </c>
      <c r="W10" s="11">
        <f t="shared" si="11"/>
        <v>-2.1444106209118399</v>
      </c>
      <c r="X10">
        <f t="shared" ref="X10:X36" si="13">ROUND(W10*2+5,0)</f>
        <v>1</v>
      </c>
      <c r="AA10">
        <v>5</v>
      </c>
      <c r="AB10">
        <f t="shared" si="9"/>
        <v>88.05</v>
      </c>
      <c r="AC10">
        <f t="shared" si="10"/>
        <v>85</v>
      </c>
    </row>
    <row r="11" spans="1:29" x14ac:dyDescent="0.2">
      <c r="A11">
        <v>35684</v>
      </c>
      <c r="B11">
        <v>0</v>
      </c>
      <c r="C11" t="str">
        <f t="shared" si="1"/>
        <v>Ženy</v>
      </c>
      <c r="D11">
        <v>1975</v>
      </c>
      <c r="E11">
        <f t="shared" si="0"/>
        <v>49</v>
      </c>
      <c r="F11" s="12" t="str">
        <f t="shared" si="2"/>
        <v>41-55 let</v>
      </c>
      <c r="G11" s="12" t="str">
        <f t="shared" si="3"/>
        <v>Ženy 41-55 let</v>
      </c>
      <c r="H11" s="39">
        <v>11</v>
      </c>
      <c r="I11">
        <v>7</v>
      </c>
      <c r="J11">
        <v>6</v>
      </c>
      <c r="K11">
        <v>7</v>
      </c>
      <c r="L11">
        <v>7</v>
      </c>
      <c r="M11">
        <v>3</v>
      </c>
      <c r="N11">
        <f t="shared" si="4"/>
        <v>30</v>
      </c>
      <c r="O11" s="11">
        <f t="shared" si="5"/>
        <v>25.508378833325132</v>
      </c>
      <c r="P11" s="11">
        <f t="shared" si="6"/>
        <v>34.491621166674868</v>
      </c>
      <c r="R11" s="8">
        <v>9</v>
      </c>
      <c r="S11" s="8">
        <f t="shared" si="7"/>
        <v>5</v>
      </c>
      <c r="T11">
        <f t="shared" si="12"/>
        <v>-2.2342603619039436</v>
      </c>
      <c r="U11">
        <f t="shared" ref="U11:U38" si="14">ROUND(T11*2+5,0)</f>
        <v>1</v>
      </c>
      <c r="V11" s="10">
        <f t="shared" si="8"/>
        <v>2.1000000000000001E-2</v>
      </c>
      <c r="W11" s="11">
        <f t="shared" si="11"/>
        <v>-2.0335201492530506</v>
      </c>
      <c r="X11">
        <f t="shared" ref="X11" si="15">ROUND(W11*2+5,0)</f>
        <v>1</v>
      </c>
      <c r="AA11">
        <v>6</v>
      </c>
      <c r="AB11">
        <f t="shared" si="9"/>
        <v>106</v>
      </c>
      <c r="AC11">
        <f t="shared" si="10"/>
        <v>56</v>
      </c>
    </row>
    <row r="12" spans="1:29" x14ac:dyDescent="0.2">
      <c r="A12">
        <v>35656</v>
      </c>
      <c r="B12">
        <v>1</v>
      </c>
      <c r="C12" t="str">
        <f t="shared" si="1"/>
        <v>Muži</v>
      </c>
      <c r="D12">
        <v>1975</v>
      </c>
      <c r="E12">
        <f t="shared" si="0"/>
        <v>49</v>
      </c>
      <c r="F12" s="12" t="str">
        <f t="shared" si="2"/>
        <v>41-55 let</v>
      </c>
      <c r="G12" s="12" t="str">
        <f t="shared" si="3"/>
        <v>Muži 41-55 let</v>
      </c>
      <c r="H12" s="39">
        <v>3</v>
      </c>
      <c r="I12">
        <v>3</v>
      </c>
      <c r="J12">
        <v>3</v>
      </c>
      <c r="K12">
        <v>3</v>
      </c>
      <c r="L12">
        <v>3</v>
      </c>
      <c r="M12">
        <v>1</v>
      </c>
      <c r="N12">
        <f t="shared" si="4"/>
        <v>13</v>
      </c>
      <c r="O12" s="11">
        <f t="shared" si="5"/>
        <v>8.508378833325132</v>
      </c>
      <c r="P12" s="11">
        <f t="shared" si="6"/>
        <v>17.491621166674868</v>
      </c>
      <c r="R12" s="8">
        <v>10</v>
      </c>
      <c r="S12" s="8">
        <f t="shared" si="7"/>
        <v>4</v>
      </c>
      <c r="T12">
        <f t="shared" si="12"/>
        <v>-2.0685842757458124</v>
      </c>
      <c r="U12">
        <f t="shared" si="14"/>
        <v>1</v>
      </c>
      <c r="V12" s="10">
        <f t="shared" si="8"/>
        <v>3.3000000000000002E-2</v>
      </c>
      <c r="W12" s="11">
        <f t="shared" si="11"/>
        <v>-1.8384236692477767</v>
      </c>
      <c r="X12">
        <f t="shared" si="13"/>
        <v>1</v>
      </c>
      <c r="AA12">
        <v>7</v>
      </c>
      <c r="AB12">
        <f t="shared" si="9"/>
        <v>63</v>
      </c>
      <c r="AC12">
        <f t="shared" si="10"/>
        <v>63</v>
      </c>
    </row>
    <row r="13" spans="1:29" x14ac:dyDescent="0.2">
      <c r="A13">
        <v>35705</v>
      </c>
      <c r="B13">
        <v>0</v>
      </c>
      <c r="C13" t="str">
        <f t="shared" si="1"/>
        <v>Ženy</v>
      </c>
      <c r="D13">
        <v>1966</v>
      </c>
      <c r="E13">
        <f t="shared" si="0"/>
        <v>58</v>
      </c>
      <c r="F13" s="12" t="str">
        <f t="shared" si="2"/>
        <v>56-85 let</v>
      </c>
      <c r="G13" s="12" t="str">
        <f t="shared" si="3"/>
        <v>Ženy 56-85 let</v>
      </c>
      <c r="H13" s="39">
        <v>4</v>
      </c>
      <c r="I13">
        <v>5</v>
      </c>
      <c r="J13">
        <v>5</v>
      </c>
      <c r="K13">
        <v>6</v>
      </c>
      <c r="L13">
        <v>6</v>
      </c>
      <c r="M13">
        <v>4</v>
      </c>
      <c r="N13">
        <f t="shared" si="4"/>
        <v>26</v>
      </c>
      <c r="O13" s="11">
        <f t="shared" si="5"/>
        <v>21.508378833325132</v>
      </c>
      <c r="P13" s="11">
        <f t="shared" si="6"/>
        <v>30.491621166674868</v>
      </c>
      <c r="R13" s="8">
        <v>11</v>
      </c>
      <c r="S13" s="8">
        <f t="shared" si="7"/>
        <v>5</v>
      </c>
      <c r="T13">
        <f t="shared" si="12"/>
        <v>-1.9029081895876809</v>
      </c>
      <c r="U13">
        <f t="shared" si="14"/>
        <v>1</v>
      </c>
      <c r="V13" s="10">
        <f t="shared" si="8"/>
        <v>4.2000000000000003E-2</v>
      </c>
      <c r="W13" s="11">
        <f t="shared" si="11"/>
        <v>-1.7279343223884183</v>
      </c>
      <c r="X13">
        <f t="shared" si="13"/>
        <v>2</v>
      </c>
      <c r="AA13">
        <v>8</v>
      </c>
      <c r="AB13">
        <f t="shared" si="9"/>
        <v>20</v>
      </c>
      <c r="AC13">
        <f t="shared" si="10"/>
        <v>17</v>
      </c>
    </row>
    <row r="14" spans="1:29" x14ac:dyDescent="0.2">
      <c r="A14">
        <v>35687</v>
      </c>
      <c r="B14">
        <v>0</v>
      </c>
      <c r="C14" t="str">
        <f t="shared" si="1"/>
        <v>Ženy</v>
      </c>
      <c r="D14">
        <v>1956</v>
      </c>
      <c r="E14">
        <f t="shared" si="0"/>
        <v>68</v>
      </c>
      <c r="F14" s="12" t="str">
        <f t="shared" si="2"/>
        <v>56-85 let</v>
      </c>
      <c r="G14" s="12" t="str">
        <f t="shared" si="3"/>
        <v>Ženy 56-85 let</v>
      </c>
      <c r="H14" s="39" t="s">
        <v>25</v>
      </c>
      <c r="I14">
        <v>7</v>
      </c>
      <c r="J14">
        <v>6</v>
      </c>
      <c r="K14">
        <v>6</v>
      </c>
      <c r="L14">
        <v>7</v>
      </c>
      <c r="M14">
        <v>6</v>
      </c>
      <c r="N14">
        <f t="shared" si="4"/>
        <v>32</v>
      </c>
      <c r="O14" s="11">
        <f t="shared" si="5"/>
        <v>27.508378833325132</v>
      </c>
      <c r="P14" s="11">
        <f t="shared" si="6"/>
        <v>36.491621166674868</v>
      </c>
      <c r="R14" s="8">
        <v>12</v>
      </c>
      <c r="S14" s="8">
        <f t="shared" si="7"/>
        <v>8</v>
      </c>
      <c r="T14">
        <f t="shared" si="12"/>
        <v>-1.7372321034295495</v>
      </c>
      <c r="U14">
        <f t="shared" si="14"/>
        <v>2</v>
      </c>
      <c r="V14" s="10">
        <f t="shared" si="8"/>
        <v>5.3999999999999999E-2</v>
      </c>
      <c r="W14" s="11">
        <f t="shared" si="11"/>
        <v>-1.607247891900218</v>
      </c>
      <c r="X14">
        <f t="shared" si="13"/>
        <v>2</v>
      </c>
      <c r="AA14">
        <v>9</v>
      </c>
      <c r="AB14">
        <f t="shared" si="9"/>
        <v>7</v>
      </c>
      <c r="AC14">
        <f t="shared" si="10"/>
        <v>10</v>
      </c>
    </row>
    <row r="15" spans="1:29" x14ac:dyDescent="0.2">
      <c r="A15">
        <v>35712</v>
      </c>
      <c r="B15">
        <v>1</v>
      </c>
      <c r="C15" t="str">
        <f t="shared" si="1"/>
        <v>Muži</v>
      </c>
      <c r="D15">
        <v>1996</v>
      </c>
      <c r="E15">
        <f t="shared" si="0"/>
        <v>28</v>
      </c>
      <c r="F15" s="12" t="str">
        <f t="shared" si="2"/>
        <v>26-40 let</v>
      </c>
      <c r="G15" s="12" t="str">
        <f t="shared" si="3"/>
        <v>Muži 26-40 let</v>
      </c>
      <c r="H15" s="39">
        <v>5</v>
      </c>
      <c r="I15">
        <v>4</v>
      </c>
      <c r="J15">
        <v>5</v>
      </c>
      <c r="K15">
        <v>5</v>
      </c>
      <c r="L15">
        <v>5</v>
      </c>
      <c r="M15">
        <v>4</v>
      </c>
      <c r="N15">
        <f t="shared" si="4"/>
        <v>23</v>
      </c>
      <c r="O15" s="11">
        <f t="shared" si="5"/>
        <v>18.508378833325132</v>
      </c>
      <c r="P15" s="11">
        <f t="shared" si="6"/>
        <v>27.491621166674868</v>
      </c>
      <c r="R15" s="8">
        <v>13</v>
      </c>
      <c r="S15" s="8">
        <f t="shared" si="7"/>
        <v>7</v>
      </c>
      <c r="T15">
        <f t="shared" si="12"/>
        <v>-1.571556017271418</v>
      </c>
      <c r="U15">
        <f t="shared" si="14"/>
        <v>2</v>
      </c>
      <c r="V15" s="10">
        <f t="shared" si="8"/>
        <v>7.2999999999999995E-2</v>
      </c>
      <c r="W15" s="11">
        <f t="shared" si="11"/>
        <v>-1.4538063589405745</v>
      </c>
      <c r="X15">
        <f t="shared" si="13"/>
        <v>2</v>
      </c>
    </row>
    <row r="16" spans="1:29" x14ac:dyDescent="0.2">
      <c r="A16">
        <v>35710</v>
      </c>
      <c r="B16">
        <v>1</v>
      </c>
      <c r="C16" t="str">
        <f t="shared" si="1"/>
        <v>Muži</v>
      </c>
      <c r="D16">
        <v>1998</v>
      </c>
      <c r="E16">
        <f t="shared" si="0"/>
        <v>26</v>
      </c>
      <c r="F16" s="12" t="str">
        <f t="shared" si="2"/>
        <v>26-40 let</v>
      </c>
      <c r="G16" s="12" t="str">
        <f t="shared" si="3"/>
        <v>Muži 26-40 let</v>
      </c>
      <c r="H16" s="39" t="s">
        <v>25</v>
      </c>
      <c r="I16">
        <v>3</v>
      </c>
      <c r="J16">
        <v>3</v>
      </c>
      <c r="K16">
        <v>2</v>
      </c>
      <c r="L16">
        <v>5</v>
      </c>
      <c r="M16">
        <v>3</v>
      </c>
      <c r="N16">
        <f t="shared" si="4"/>
        <v>16</v>
      </c>
      <c r="O16" s="11">
        <f t="shared" si="5"/>
        <v>11.508378833325132</v>
      </c>
      <c r="P16" s="11">
        <f t="shared" si="6"/>
        <v>20.491621166674868</v>
      </c>
      <c r="R16" s="8">
        <v>14</v>
      </c>
      <c r="S16" s="8">
        <f t="shared" si="7"/>
        <v>8</v>
      </c>
      <c r="T16">
        <f t="shared" si="12"/>
        <v>-1.4058799311132866</v>
      </c>
      <c r="U16">
        <f t="shared" si="14"/>
        <v>2</v>
      </c>
      <c r="V16" s="10">
        <f t="shared" si="8"/>
        <v>0.09</v>
      </c>
      <c r="W16" s="11">
        <f t="shared" si="11"/>
        <v>-1.3407550336902161</v>
      </c>
      <c r="X16">
        <f t="shared" si="13"/>
        <v>2</v>
      </c>
    </row>
    <row r="17" spans="1:24" x14ac:dyDescent="0.2">
      <c r="A17">
        <v>35730</v>
      </c>
      <c r="B17">
        <v>0</v>
      </c>
      <c r="C17" t="str">
        <f t="shared" si="1"/>
        <v>Ženy</v>
      </c>
      <c r="D17">
        <v>2000</v>
      </c>
      <c r="E17">
        <f t="shared" si="0"/>
        <v>24</v>
      </c>
      <c r="F17" s="12" t="str">
        <f t="shared" si="2"/>
        <v>15-25 let</v>
      </c>
      <c r="G17" s="12" t="str">
        <f t="shared" si="3"/>
        <v>Ženy 15-25 let</v>
      </c>
      <c r="H17" s="39">
        <v>4</v>
      </c>
      <c r="I17">
        <v>3</v>
      </c>
      <c r="J17">
        <v>3</v>
      </c>
      <c r="K17">
        <v>4</v>
      </c>
      <c r="L17">
        <v>5</v>
      </c>
      <c r="M17">
        <v>5</v>
      </c>
      <c r="N17">
        <f t="shared" si="4"/>
        <v>20</v>
      </c>
      <c r="O17" s="11">
        <f t="shared" si="5"/>
        <v>15.508378833325132</v>
      </c>
      <c r="P17" s="11">
        <f t="shared" si="6"/>
        <v>24.491621166674868</v>
      </c>
      <c r="R17" s="8">
        <v>15</v>
      </c>
      <c r="S17" s="8">
        <f t="shared" si="7"/>
        <v>14</v>
      </c>
      <c r="T17">
        <f t="shared" si="12"/>
        <v>-1.2402038449551551</v>
      </c>
      <c r="U17">
        <f t="shared" si="14"/>
        <v>3</v>
      </c>
      <c r="V17" s="10">
        <f t="shared" si="8"/>
        <v>0.109</v>
      </c>
      <c r="W17" s="11">
        <f t="shared" si="11"/>
        <v>-1.2318637087349826</v>
      </c>
      <c r="X17">
        <f t="shared" si="13"/>
        <v>3</v>
      </c>
    </row>
    <row r="18" spans="1:24" x14ac:dyDescent="0.2">
      <c r="A18">
        <v>35746</v>
      </c>
      <c r="B18">
        <v>0</v>
      </c>
      <c r="C18" t="str">
        <f t="shared" si="1"/>
        <v>Ženy</v>
      </c>
      <c r="D18">
        <v>2003</v>
      </c>
      <c r="E18">
        <f t="shared" si="0"/>
        <v>21</v>
      </c>
      <c r="F18" s="12" t="str">
        <f t="shared" si="2"/>
        <v>15-25 let</v>
      </c>
      <c r="G18" s="12" t="str">
        <f t="shared" si="3"/>
        <v>Ženy 15-25 let</v>
      </c>
      <c r="H18" s="39" t="s">
        <v>25</v>
      </c>
      <c r="I18">
        <v>3</v>
      </c>
      <c r="J18">
        <v>4</v>
      </c>
      <c r="K18">
        <v>4</v>
      </c>
      <c r="L18">
        <v>3</v>
      </c>
      <c r="M18">
        <v>3</v>
      </c>
      <c r="N18">
        <f t="shared" si="4"/>
        <v>17</v>
      </c>
      <c r="O18" s="11">
        <f t="shared" si="5"/>
        <v>12.508378833325132</v>
      </c>
      <c r="P18" s="11">
        <f t="shared" si="6"/>
        <v>21.491621166674868</v>
      </c>
      <c r="R18" s="8">
        <v>16</v>
      </c>
      <c r="S18" s="8">
        <f t="shared" si="7"/>
        <v>13</v>
      </c>
      <c r="T18">
        <f t="shared" si="12"/>
        <v>-1.0745277587970237</v>
      </c>
      <c r="U18">
        <f t="shared" si="14"/>
        <v>3</v>
      </c>
      <c r="V18" s="10">
        <f t="shared" si="8"/>
        <v>0.14199999999999999</v>
      </c>
      <c r="W18" s="11">
        <f t="shared" si="11"/>
        <v>-1.0713768892802134</v>
      </c>
      <c r="X18">
        <f t="shared" si="13"/>
        <v>3</v>
      </c>
    </row>
    <row r="19" spans="1:24" x14ac:dyDescent="0.2">
      <c r="A19">
        <v>35731</v>
      </c>
      <c r="B19">
        <v>0</v>
      </c>
      <c r="C19" t="str">
        <f t="shared" si="1"/>
        <v>Ženy</v>
      </c>
      <c r="D19">
        <v>2001</v>
      </c>
      <c r="E19">
        <f t="shared" si="0"/>
        <v>23</v>
      </c>
      <c r="F19" s="12" t="str">
        <f t="shared" si="2"/>
        <v>15-25 let</v>
      </c>
      <c r="G19" s="12" t="str">
        <f t="shared" si="3"/>
        <v>Ženy 15-25 let</v>
      </c>
      <c r="H19" s="39">
        <v>5</v>
      </c>
      <c r="I19">
        <v>1</v>
      </c>
      <c r="J19">
        <v>5</v>
      </c>
      <c r="K19">
        <v>2</v>
      </c>
      <c r="L19">
        <v>3</v>
      </c>
      <c r="M19">
        <v>3</v>
      </c>
      <c r="N19">
        <f t="shared" si="4"/>
        <v>14</v>
      </c>
      <c r="O19" s="11">
        <f t="shared" si="5"/>
        <v>9.508378833325132</v>
      </c>
      <c r="P19" s="11">
        <f t="shared" si="6"/>
        <v>18.491621166674868</v>
      </c>
      <c r="R19" s="8">
        <v>17</v>
      </c>
      <c r="S19" s="8">
        <f t="shared" si="7"/>
        <v>19</v>
      </c>
      <c r="T19">
        <f t="shared" si="12"/>
        <v>-0.90885167263889222</v>
      </c>
      <c r="U19">
        <f t="shared" si="14"/>
        <v>3</v>
      </c>
      <c r="V19" s="10">
        <f t="shared" si="8"/>
        <v>0.17299999999999999</v>
      </c>
      <c r="W19" s="11">
        <f t="shared" si="11"/>
        <v>-0.94237633259795117</v>
      </c>
      <c r="X19">
        <f t="shared" si="13"/>
        <v>3</v>
      </c>
    </row>
    <row r="20" spans="1:24" x14ac:dyDescent="0.2">
      <c r="A20">
        <v>35758</v>
      </c>
      <c r="B20">
        <v>1</v>
      </c>
      <c r="C20" t="str">
        <f t="shared" si="1"/>
        <v>Muži</v>
      </c>
      <c r="D20">
        <v>1991</v>
      </c>
      <c r="E20">
        <f t="shared" si="0"/>
        <v>33</v>
      </c>
      <c r="F20" s="12" t="str">
        <f t="shared" si="2"/>
        <v>26-40 let</v>
      </c>
      <c r="G20" s="12" t="str">
        <f t="shared" si="3"/>
        <v>Muži 26-40 let</v>
      </c>
      <c r="H20" s="39">
        <v>2</v>
      </c>
      <c r="I20">
        <v>4</v>
      </c>
      <c r="J20">
        <v>6</v>
      </c>
      <c r="K20">
        <v>6</v>
      </c>
      <c r="L20">
        <v>6</v>
      </c>
      <c r="M20">
        <v>6</v>
      </c>
      <c r="N20">
        <f t="shared" si="4"/>
        <v>28</v>
      </c>
      <c r="O20" s="11">
        <f t="shared" si="5"/>
        <v>23.508378833325132</v>
      </c>
      <c r="P20" s="11">
        <f t="shared" si="6"/>
        <v>32.491621166674868</v>
      </c>
      <c r="R20" s="8">
        <v>18</v>
      </c>
      <c r="S20" s="8">
        <f t="shared" si="7"/>
        <v>16</v>
      </c>
      <c r="T20">
        <f t="shared" si="12"/>
        <v>-0.74317558648076076</v>
      </c>
      <c r="U20">
        <f t="shared" si="14"/>
        <v>4</v>
      </c>
      <c r="V20" s="10">
        <f t="shared" si="8"/>
        <v>0.218</v>
      </c>
      <c r="W20" s="11">
        <f t="shared" si="11"/>
        <v>-0.77896556434754571</v>
      </c>
      <c r="X20">
        <f t="shared" si="13"/>
        <v>3</v>
      </c>
    </row>
    <row r="21" spans="1:24" x14ac:dyDescent="0.2">
      <c r="A21">
        <v>35777</v>
      </c>
      <c r="B21">
        <v>0</v>
      </c>
      <c r="C21" t="str">
        <f t="shared" si="1"/>
        <v>Ženy</v>
      </c>
      <c r="D21">
        <v>1993</v>
      </c>
      <c r="E21">
        <f t="shared" si="0"/>
        <v>31</v>
      </c>
      <c r="F21" s="12" t="str">
        <f t="shared" si="2"/>
        <v>26-40 let</v>
      </c>
      <c r="G21" s="12" t="str">
        <f t="shared" si="3"/>
        <v>Ženy 26-40 let</v>
      </c>
      <c r="H21" s="39">
        <v>3</v>
      </c>
      <c r="I21">
        <v>5</v>
      </c>
      <c r="J21">
        <v>4</v>
      </c>
      <c r="K21">
        <v>7</v>
      </c>
      <c r="L21">
        <v>4</v>
      </c>
      <c r="M21">
        <v>3</v>
      </c>
      <c r="N21">
        <f t="shared" si="4"/>
        <v>23</v>
      </c>
      <c r="O21" s="11">
        <f t="shared" si="5"/>
        <v>18.508378833325132</v>
      </c>
      <c r="P21" s="11">
        <f t="shared" si="6"/>
        <v>27.491621166674868</v>
      </c>
      <c r="R21" s="8">
        <v>19</v>
      </c>
      <c r="S21" s="8">
        <f t="shared" si="7"/>
        <v>14</v>
      </c>
      <c r="T21">
        <f t="shared" si="12"/>
        <v>-0.57749950032262931</v>
      </c>
      <c r="U21">
        <f t="shared" si="14"/>
        <v>4</v>
      </c>
      <c r="V21" s="10">
        <f t="shared" si="8"/>
        <v>0.25600000000000001</v>
      </c>
      <c r="W21" s="11">
        <f t="shared" si="11"/>
        <v>-0.65572667879825364</v>
      </c>
      <c r="X21">
        <f t="shared" si="13"/>
        <v>4</v>
      </c>
    </row>
    <row r="22" spans="1:24" x14ac:dyDescent="0.2">
      <c r="A22">
        <v>35776</v>
      </c>
      <c r="B22">
        <v>0</v>
      </c>
      <c r="C22" t="str">
        <f t="shared" si="1"/>
        <v>Ženy</v>
      </c>
      <c r="D22">
        <v>2005</v>
      </c>
      <c r="E22">
        <f t="shared" si="0"/>
        <v>19</v>
      </c>
      <c r="F22" s="12" t="str">
        <f t="shared" si="2"/>
        <v>15-25 let</v>
      </c>
      <c r="G22" s="12" t="str">
        <f t="shared" si="3"/>
        <v>Ženy 15-25 let</v>
      </c>
      <c r="H22" s="39" t="s">
        <v>25</v>
      </c>
      <c r="I22">
        <v>3</v>
      </c>
      <c r="J22">
        <v>5</v>
      </c>
      <c r="K22">
        <v>5</v>
      </c>
      <c r="L22">
        <v>3</v>
      </c>
      <c r="M22">
        <v>4</v>
      </c>
      <c r="N22">
        <f t="shared" si="4"/>
        <v>20</v>
      </c>
      <c r="O22" s="11">
        <f t="shared" si="5"/>
        <v>15.508378833325132</v>
      </c>
      <c r="P22" s="11">
        <f t="shared" si="6"/>
        <v>24.491621166674868</v>
      </c>
      <c r="R22" s="8">
        <v>20</v>
      </c>
      <c r="S22" s="8">
        <f t="shared" si="7"/>
        <v>15</v>
      </c>
      <c r="T22">
        <f t="shared" si="12"/>
        <v>-0.41182341416449786</v>
      </c>
      <c r="U22">
        <f t="shared" si="14"/>
        <v>4</v>
      </c>
      <c r="V22" s="10">
        <f t="shared" si="8"/>
        <v>0.28899999999999998</v>
      </c>
      <c r="W22" s="11">
        <f t="shared" si="11"/>
        <v>-0.55630846695891834</v>
      </c>
      <c r="X22">
        <f t="shared" si="13"/>
        <v>4</v>
      </c>
    </row>
    <row r="23" spans="1:24" x14ac:dyDescent="0.2">
      <c r="A23">
        <v>35792</v>
      </c>
      <c r="B23">
        <v>1</v>
      </c>
      <c r="C23" t="str">
        <f t="shared" si="1"/>
        <v>Muži</v>
      </c>
      <c r="D23">
        <v>2002</v>
      </c>
      <c r="E23">
        <f t="shared" si="0"/>
        <v>22</v>
      </c>
      <c r="F23" s="12" t="str">
        <f t="shared" si="2"/>
        <v>15-25 let</v>
      </c>
      <c r="G23" s="12" t="str">
        <f t="shared" si="3"/>
        <v>Muži 15-25 let</v>
      </c>
      <c r="H23" s="39">
        <v>9</v>
      </c>
      <c r="I23">
        <v>6</v>
      </c>
      <c r="J23">
        <v>7</v>
      </c>
      <c r="K23">
        <v>7</v>
      </c>
      <c r="L23">
        <v>5</v>
      </c>
      <c r="M23">
        <v>5</v>
      </c>
      <c r="N23">
        <f t="shared" si="4"/>
        <v>30</v>
      </c>
      <c r="O23" s="11">
        <f t="shared" si="5"/>
        <v>25.508378833325132</v>
      </c>
      <c r="P23" s="11">
        <f t="shared" si="6"/>
        <v>34.491621166674868</v>
      </c>
      <c r="R23" s="8">
        <v>21</v>
      </c>
      <c r="S23" s="8">
        <f t="shared" si="7"/>
        <v>25</v>
      </c>
      <c r="T23">
        <f t="shared" si="12"/>
        <v>-0.24614732800636643</v>
      </c>
      <c r="U23">
        <f t="shared" si="14"/>
        <v>5</v>
      </c>
      <c r="V23" s="10">
        <f t="shared" si="8"/>
        <v>0.32500000000000001</v>
      </c>
      <c r="W23" s="11">
        <f t="shared" si="11"/>
        <v>-0.45376219016987951</v>
      </c>
      <c r="X23">
        <f t="shared" si="13"/>
        <v>4</v>
      </c>
    </row>
    <row r="24" spans="1:24" x14ac:dyDescent="0.2">
      <c r="A24">
        <v>35803</v>
      </c>
      <c r="B24">
        <v>0</v>
      </c>
      <c r="C24" t="str">
        <f t="shared" si="1"/>
        <v>Ženy</v>
      </c>
      <c r="D24">
        <v>1993</v>
      </c>
      <c r="E24">
        <f t="shared" si="0"/>
        <v>31</v>
      </c>
      <c r="F24" s="12" t="str">
        <f t="shared" si="2"/>
        <v>26-40 let</v>
      </c>
      <c r="G24" s="12" t="str">
        <f t="shared" si="3"/>
        <v>Ženy 26-40 let</v>
      </c>
      <c r="H24" s="39" t="s">
        <v>25</v>
      </c>
      <c r="I24">
        <v>4</v>
      </c>
      <c r="J24">
        <v>5</v>
      </c>
      <c r="K24">
        <v>5</v>
      </c>
      <c r="L24">
        <v>5</v>
      </c>
      <c r="M24">
        <v>4</v>
      </c>
      <c r="N24">
        <f t="shared" si="4"/>
        <v>23</v>
      </c>
      <c r="O24" s="11">
        <f t="shared" si="5"/>
        <v>18.508378833325132</v>
      </c>
      <c r="P24" s="11">
        <f t="shared" si="6"/>
        <v>27.491621166674868</v>
      </c>
      <c r="R24" s="8">
        <v>22</v>
      </c>
      <c r="S24" s="8">
        <f t="shared" si="7"/>
        <v>28</v>
      </c>
      <c r="T24">
        <f t="shared" si="12"/>
        <v>-8.0471241848234981E-2</v>
      </c>
      <c r="U24">
        <f t="shared" si="14"/>
        <v>5</v>
      </c>
      <c r="V24" s="10">
        <f t="shared" si="8"/>
        <v>0.38400000000000001</v>
      </c>
      <c r="W24" s="11">
        <f t="shared" si="11"/>
        <v>-0.29499198822262629</v>
      </c>
      <c r="X24">
        <f t="shared" si="13"/>
        <v>4</v>
      </c>
    </row>
    <row r="25" spans="1:24" x14ac:dyDescent="0.2">
      <c r="A25">
        <v>35806</v>
      </c>
      <c r="B25">
        <v>1</v>
      </c>
      <c r="C25" t="str">
        <f t="shared" si="1"/>
        <v>Muži</v>
      </c>
      <c r="D25">
        <v>2000</v>
      </c>
      <c r="E25">
        <f t="shared" si="0"/>
        <v>24</v>
      </c>
      <c r="F25" s="12" t="str">
        <f t="shared" si="2"/>
        <v>15-25 let</v>
      </c>
      <c r="G25" s="12" t="str">
        <f t="shared" si="3"/>
        <v>Muži 15-25 let</v>
      </c>
      <c r="H25" s="39">
        <v>5</v>
      </c>
      <c r="I25">
        <v>2</v>
      </c>
      <c r="J25">
        <v>5</v>
      </c>
      <c r="K25">
        <v>3</v>
      </c>
      <c r="L25">
        <v>5</v>
      </c>
      <c r="M25">
        <v>2</v>
      </c>
      <c r="N25">
        <f t="shared" si="4"/>
        <v>17</v>
      </c>
      <c r="O25" s="11">
        <f t="shared" si="5"/>
        <v>12.508378833325132</v>
      </c>
      <c r="P25" s="11">
        <f t="shared" si="6"/>
        <v>21.491621166674868</v>
      </c>
      <c r="R25" s="8">
        <v>23</v>
      </c>
      <c r="S25" s="8">
        <f t="shared" si="7"/>
        <v>35</v>
      </c>
      <c r="T25">
        <f t="shared" si="12"/>
        <v>8.5204844309896458E-2</v>
      </c>
      <c r="U25">
        <f t="shared" si="14"/>
        <v>5</v>
      </c>
      <c r="V25" s="10">
        <f t="shared" si="8"/>
        <v>0.45100000000000001</v>
      </c>
      <c r="W25" s="11">
        <f t="shared" si="11"/>
        <v>-0.12313524773483653</v>
      </c>
      <c r="X25">
        <f t="shared" si="13"/>
        <v>5</v>
      </c>
    </row>
    <row r="26" spans="1:24" x14ac:dyDescent="0.2">
      <c r="A26">
        <v>35799</v>
      </c>
      <c r="B26">
        <v>0</v>
      </c>
      <c r="C26" t="str">
        <f t="shared" si="1"/>
        <v>Ženy</v>
      </c>
      <c r="D26">
        <v>2001</v>
      </c>
      <c r="E26">
        <f t="shared" si="0"/>
        <v>23</v>
      </c>
      <c r="F26" s="12" t="str">
        <f t="shared" si="2"/>
        <v>15-25 let</v>
      </c>
      <c r="G26" s="12" t="str">
        <f t="shared" si="3"/>
        <v>Ženy 15-25 let</v>
      </c>
      <c r="H26" s="39">
        <v>3</v>
      </c>
      <c r="I26">
        <v>3</v>
      </c>
      <c r="J26">
        <v>3</v>
      </c>
      <c r="K26">
        <v>3</v>
      </c>
      <c r="L26">
        <v>3</v>
      </c>
      <c r="M26">
        <v>4</v>
      </c>
      <c r="N26">
        <f t="shared" si="4"/>
        <v>16</v>
      </c>
      <c r="O26" s="11">
        <f t="shared" si="5"/>
        <v>11.508378833325132</v>
      </c>
      <c r="P26" s="11">
        <f t="shared" si="6"/>
        <v>20.491621166674868</v>
      </c>
      <c r="R26" s="8">
        <v>24</v>
      </c>
      <c r="S26" s="8">
        <f t="shared" si="7"/>
        <v>21</v>
      </c>
      <c r="T26">
        <f t="shared" si="12"/>
        <v>0.2508809304680279</v>
      </c>
      <c r="U26">
        <f t="shared" si="14"/>
        <v>6</v>
      </c>
      <c r="V26" s="10">
        <f t="shared" si="8"/>
        <v>0.53400000000000003</v>
      </c>
      <c r="W26" s="11">
        <f t="shared" si="11"/>
        <v>8.5328794885629167E-2</v>
      </c>
      <c r="X26">
        <f t="shared" si="13"/>
        <v>5</v>
      </c>
    </row>
    <row r="27" spans="1:24" x14ac:dyDescent="0.2">
      <c r="A27">
        <v>35820</v>
      </c>
      <c r="B27">
        <v>0</v>
      </c>
      <c r="C27" t="str">
        <f t="shared" si="1"/>
        <v>Ženy</v>
      </c>
      <c r="D27">
        <v>1984</v>
      </c>
      <c r="E27">
        <f t="shared" si="0"/>
        <v>40</v>
      </c>
      <c r="F27" s="12" t="str">
        <f t="shared" si="2"/>
        <v>26-40 let</v>
      </c>
      <c r="G27" s="12" t="str">
        <f t="shared" si="3"/>
        <v>Ženy 26-40 let</v>
      </c>
      <c r="H27" s="39">
        <v>5</v>
      </c>
      <c r="I27">
        <v>5</v>
      </c>
      <c r="J27">
        <v>5</v>
      </c>
      <c r="K27">
        <v>5</v>
      </c>
      <c r="L27">
        <v>5</v>
      </c>
      <c r="M27">
        <v>3</v>
      </c>
      <c r="N27">
        <f t="shared" si="4"/>
        <v>23</v>
      </c>
      <c r="O27" s="11">
        <f t="shared" si="5"/>
        <v>18.508378833325132</v>
      </c>
      <c r="P27" s="11">
        <f t="shared" si="6"/>
        <v>27.491621166674868</v>
      </c>
      <c r="R27" s="8">
        <v>25</v>
      </c>
      <c r="S27" s="8">
        <f t="shared" si="7"/>
        <v>29</v>
      </c>
      <c r="T27">
        <f t="shared" si="12"/>
        <v>0.41655701662615935</v>
      </c>
      <c r="U27">
        <f t="shared" si="14"/>
        <v>6</v>
      </c>
      <c r="V27" s="10">
        <f t="shared" si="8"/>
        <v>0.58399999999999996</v>
      </c>
      <c r="W27" s="11">
        <f t="shared" si="11"/>
        <v>0.21213719831752414</v>
      </c>
      <c r="X27">
        <f t="shared" si="13"/>
        <v>5</v>
      </c>
    </row>
    <row r="28" spans="1:24" x14ac:dyDescent="0.2">
      <c r="A28">
        <v>35826</v>
      </c>
      <c r="B28">
        <v>1</v>
      </c>
      <c r="C28" t="str">
        <f t="shared" si="1"/>
        <v>Muži</v>
      </c>
      <c r="D28">
        <v>1994</v>
      </c>
      <c r="E28">
        <f t="shared" si="0"/>
        <v>30</v>
      </c>
      <c r="F28" s="12" t="str">
        <f t="shared" si="2"/>
        <v>26-40 let</v>
      </c>
      <c r="G28" s="12" t="str">
        <f t="shared" si="3"/>
        <v>Muži 26-40 let</v>
      </c>
      <c r="H28" s="39">
        <v>5</v>
      </c>
      <c r="I28">
        <v>3</v>
      </c>
      <c r="J28">
        <v>3</v>
      </c>
      <c r="K28">
        <v>3</v>
      </c>
      <c r="L28">
        <v>4</v>
      </c>
      <c r="M28">
        <v>4</v>
      </c>
      <c r="N28">
        <f t="shared" si="4"/>
        <v>17</v>
      </c>
      <c r="O28" s="11">
        <f t="shared" si="5"/>
        <v>12.508378833325132</v>
      </c>
      <c r="P28" s="11">
        <f t="shared" si="6"/>
        <v>21.491621166674868</v>
      </c>
      <c r="R28" s="8">
        <v>26</v>
      </c>
      <c r="S28" s="8">
        <f t="shared" si="7"/>
        <v>28</v>
      </c>
      <c r="T28">
        <f t="shared" si="12"/>
        <v>0.58223310278429075</v>
      </c>
      <c r="U28">
        <f t="shared" si="14"/>
        <v>6</v>
      </c>
      <c r="V28" s="10">
        <f t="shared" si="8"/>
        <v>0.65300000000000002</v>
      </c>
      <c r="W28" s="11">
        <f t="shared" si="11"/>
        <v>0.39343259411096659</v>
      </c>
      <c r="X28">
        <f t="shared" si="13"/>
        <v>6</v>
      </c>
    </row>
    <row r="29" spans="1:24" x14ac:dyDescent="0.2">
      <c r="A29">
        <v>35828</v>
      </c>
      <c r="B29">
        <v>0</v>
      </c>
      <c r="C29" t="str">
        <f t="shared" si="1"/>
        <v>Ženy</v>
      </c>
      <c r="D29">
        <v>1988</v>
      </c>
      <c r="E29">
        <f t="shared" si="0"/>
        <v>36</v>
      </c>
      <c r="F29" s="12" t="str">
        <f t="shared" si="2"/>
        <v>26-40 let</v>
      </c>
      <c r="G29" s="12" t="str">
        <f t="shared" si="3"/>
        <v>Ženy 26-40 let</v>
      </c>
      <c r="I29">
        <v>5</v>
      </c>
      <c r="J29">
        <v>6</v>
      </c>
      <c r="K29">
        <v>5</v>
      </c>
      <c r="L29">
        <v>5</v>
      </c>
      <c r="M29">
        <v>5</v>
      </c>
      <c r="N29">
        <f t="shared" si="4"/>
        <v>26</v>
      </c>
      <c r="O29" s="11">
        <f t="shared" si="5"/>
        <v>21.508378833325132</v>
      </c>
      <c r="P29" s="11">
        <f t="shared" si="6"/>
        <v>30.491621166674868</v>
      </c>
      <c r="R29" s="8">
        <v>27</v>
      </c>
      <c r="S29" s="8">
        <f t="shared" si="7"/>
        <v>28</v>
      </c>
      <c r="T29">
        <f t="shared" si="12"/>
        <v>0.7479091889424222</v>
      </c>
      <c r="U29">
        <f t="shared" si="14"/>
        <v>6</v>
      </c>
      <c r="V29" s="10">
        <f t="shared" si="8"/>
        <v>0.71899999999999997</v>
      </c>
      <c r="W29" s="11">
        <f t="shared" si="11"/>
        <v>0.57987339242770475</v>
      </c>
      <c r="X29">
        <f t="shared" si="13"/>
        <v>6</v>
      </c>
    </row>
    <row r="30" spans="1:24" x14ac:dyDescent="0.2">
      <c r="A30">
        <v>35852</v>
      </c>
      <c r="B30">
        <v>0</v>
      </c>
      <c r="C30" t="str">
        <f t="shared" si="1"/>
        <v>Ženy</v>
      </c>
      <c r="D30">
        <v>1957</v>
      </c>
      <c r="E30">
        <f t="shared" si="0"/>
        <v>67</v>
      </c>
      <c r="F30" s="12" t="str">
        <f t="shared" si="2"/>
        <v>56-85 let</v>
      </c>
      <c r="G30" s="12" t="str">
        <f t="shared" si="3"/>
        <v>Ženy 56-85 let</v>
      </c>
      <c r="H30" s="39" t="s">
        <v>25</v>
      </c>
      <c r="I30">
        <v>6</v>
      </c>
      <c r="J30">
        <v>6</v>
      </c>
      <c r="K30">
        <v>6</v>
      </c>
      <c r="L30">
        <v>6</v>
      </c>
      <c r="M30">
        <v>6</v>
      </c>
      <c r="N30">
        <f t="shared" si="4"/>
        <v>30</v>
      </c>
      <c r="O30" s="11">
        <f t="shared" si="5"/>
        <v>25.508378833325132</v>
      </c>
      <c r="P30" s="11">
        <f t="shared" si="6"/>
        <v>34.491621166674868</v>
      </c>
      <c r="R30" s="8">
        <v>28</v>
      </c>
      <c r="S30" s="8">
        <f t="shared" si="7"/>
        <v>25</v>
      </c>
      <c r="T30">
        <f t="shared" si="12"/>
        <v>0.91358527510055365</v>
      </c>
      <c r="U30">
        <f t="shared" si="14"/>
        <v>7</v>
      </c>
      <c r="V30" s="10">
        <f t="shared" si="8"/>
        <v>0.78600000000000003</v>
      </c>
      <c r="W30" s="11">
        <f t="shared" si="11"/>
        <v>0.79261871770171222</v>
      </c>
      <c r="X30">
        <f t="shared" si="13"/>
        <v>7</v>
      </c>
    </row>
    <row r="31" spans="1:24" x14ac:dyDescent="0.2">
      <c r="A31">
        <v>35863</v>
      </c>
      <c r="B31">
        <v>0</v>
      </c>
      <c r="C31" t="str">
        <f t="shared" si="1"/>
        <v>Ženy</v>
      </c>
      <c r="D31">
        <v>1964</v>
      </c>
      <c r="E31">
        <f t="shared" si="0"/>
        <v>60</v>
      </c>
      <c r="F31" s="12" t="str">
        <f t="shared" si="2"/>
        <v>56-85 let</v>
      </c>
      <c r="G31" s="12" t="str">
        <f t="shared" si="3"/>
        <v>Ženy 56-85 let</v>
      </c>
      <c r="H31" s="39">
        <v>3</v>
      </c>
      <c r="I31">
        <v>3</v>
      </c>
      <c r="J31">
        <v>3</v>
      </c>
      <c r="K31">
        <v>4</v>
      </c>
      <c r="L31">
        <v>3</v>
      </c>
      <c r="M31">
        <v>2</v>
      </c>
      <c r="N31">
        <f t="shared" si="4"/>
        <v>15</v>
      </c>
      <c r="O31" s="11">
        <f t="shared" si="5"/>
        <v>10.508378833325132</v>
      </c>
      <c r="P31" s="11">
        <f t="shared" si="6"/>
        <v>19.491621166674868</v>
      </c>
      <c r="R31" s="8">
        <v>29</v>
      </c>
      <c r="S31" s="8">
        <f t="shared" si="7"/>
        <v>16</v>
      </c>
      <c r="T31">
        <f t="shared" si="12"/>
        <v>1.0792613612586852</v>
      </c>
      <c r="U31">
        <f t="shared" si="14"/>
        <v>7</v>
      </c>
      <c r="V31" s="10">
        <f t="shared" si="8"/>
        <v>0.84499999999999997</v>
      </c>
      <c r="W31" s="11">
        <f t="shared" si="11"/>
        <v>1.0152220332170301</v>
      </c>
      <c r="X31">
        <f t="shared" si="13"/>
        <v>7</v>
      </c>
    </row>
    <row r="32" spans="1:24" x14ac:dyDescent="0.2">
      <c r="A32">
        <v>35854</v>
      </c>
      <c r="B32">
        <v>0</v>
      </c>
      <c r="C32" t="str">
        <f t="shared" si="1"/>
        <v>Ženy</v>
      </c>
      <c r="D32">
        <v>1998</v>
      </c>
      <c r="E32">
        <f t="shared" si="0"/>
        <v>26</v>
      </c>
      <c r="F32" s="12" t="str">
        <f t="shared" si="2"/>
        <v>26-40 let</v>
      </c>
      <c r="G32" s="12" t="str">
        <f t="shared" si="3"/>
        <v>Ženy 26-40 let</v>
      </c>
      <c r="H32" s="39">
        <v>2</v>
      </c>
      <c r="I32">
        <v>5</v>
      </c>
      <c r="J32">
        <v>5</v>
      </c>
      <c r="K32">
        <v>5</v>
      </c>
      <c r="L32">
        <v>5</v>
      </c>
      <c r="M32">
        <v>3</v>
      </c>
      <c r="N32">
        <f t="shared" si="4"/>
        <v>23</v>
      </c>
      <c r="O32" s="11">
        <f t="shared" si="5"/>
        <v>18.508378833325132</v>
      </c>
      <c r="P32" s="11">
        <f t="shared" si="6"/>
        <v>27.491621166674868</v>
      </c>
      <c r="R32" s="8">
        <v>30</v>
      </c>
      <c r="S32" s="8">
        <f t="shared" si="7"/>
        <v>22</v>
      </c>
      <c r="T32">
        <f t="shared" si="12"/>
        <v>1.2449374474168164</v>
      </c>
      <c r="U32">
        <f t="shared" si="14"/>
        <v>7</v>
      </c>
      <c r="V32" s="10">
        <f t="shared" si="8"/>
        <v>0.88300000000000001</v>
      </c>
      <c r="W32" s="11">
        <f t="shared" si="11"/>
        <v>1.1901180418964232</v>
      </c>
      <c r="X32">
        <f t="shared" si="13"/>
        <v>7</v>
      </c>
    </row>
    <row r="33" spans="1:24" x14ac:dyDescent="0.2">
      <c r="A33">
        <v>35909</v>
      </c>
      <c r="B33">
        <v>1</v>
      </c>
      <c r="C33" t="str">
        <f t="shared" si="1"/>
        <v>Muži</v>
      </c>
      <c r="D33">
        <v>2000</v>
      </c>
      <c r="E33">
        <f t="shared" si="0"/>
        <v>24</v>
      </c>
      <c r="F33" s="12" t="str">
        <f t="shared" si="2"/>
        <v>15-25 let</v>
      </c>
      <c r="G33" s="12" t="str">
        <f t="shared" si="3"/>
        <v>Muži 15-25 let</v>
      </c>
      <c r="H33" s="39">
        <v>3</v>
      </c>
      <c r="I33">
        <v>6</v>
      </c>
      <c r="J33">
        <v>6</v>
      </c>
      <c r="K33">
        <v>6</v>
      </c>
      <c r="L33">
        <v>6</v>
      </c>
      <c r="M33">
        <v>7</v>
      </c>
      <c r="N33">
        <f t="shared" si="4"/>
        <v>31</v>
      </c>
      <c r="O33" s="11">
        <f t="shared" si="5"/>
        <v>26.508378833325132</v>
      </c>
      <c r="P33" s="11">
        <f t="shared" si="6"/>
        <v>35.491621166674868</v>
      </c>
      <c r="R33" s="8">
        <v>31</v>
      </c>
      <c r="S33" s="8">
        <f t="shared" si="7"/>
        <v>10</v>
      </c>
      <c r="T33">
        <f t="shared" si="12"/>
        <v>1.4106135335749479</v>
      </c>
      <c r="U33">
        <f t="shared" si="14"/>
        <v>8</v>
      </c>
      <c r="V33" s="10">
        <f t="shared" si="8"/>
        <v>0.93500000000000005</v>
      </c>
      <c r="W33" s="11">
        <f t="shared" si="11"/>
        <v>1.5141018876192844</v>
      </c>
      <c r="X33">
        <f t="shared" si="13"/>
        <v>8</v>
      </c>
    </row>
    <row r="34" spans="1:24" x14ac:dyDescent="0.2">
      <c r="A34">
        <v>35911</v>
      </c>
      <c r="B34">
        <v>0</v>
      </c>
      <c r="C34" t="str">
        <f t="shared" si="1"/>
        <v>Ženy</v>
      </c>
      <c r="D34">
        <v>2005</v>
      </c>
      <c r="E34">
        <f t="shared" si="0"/>
        <v>19</v>
      </c>
      <c r="F34" s="12" t="str">
        <f t="shared" si="2"/>
        <v>15-25 let</v>
      </c>
      <c r="G34" s="12" t="str">
        <f t="shared" si="3"/>
        <v>Ženy 15-25 let</v>
      </c>
      <c r="I34">
        <v>4</v>
      </c>
      <c r="J34">
        <v>3</v>
      </c>
      <c r="K34">
        <v>5</v>
      </c>
      <c r="L34">
        <v>3</v>
      </c>
      <c r="M34">
        <v>5</v>
      </c>
      <c r="N34">
        <f t="shared" si="4"/>
        <v>20</v>
      </c>
      <c r="O34" s="11">
        <f t="shared" si="5"/>
        <v>15.508378833325132</v>
      </c>
      <c r="P34" s="11">
        <f t="shared" si="6"/>
        <v>24.491621166674868</v>
      </c>
      <c r="R34" s="8">
        <v>32</v>
      </c>
      <c r="S34" s="8">
        <f t="shared" si="7"/>
        <v>7</v>
      </c>
      <c r="T34">
        <f t="shared" si="12"/>
        <v>1.5762896197330794</v>
      </c>
      <c r="U34">
        <f t="shared" si="14"/>
        <v>8</v>
      </c>
      <c r="V34" s="10">
        <f t="shared" si="8"/>
        <v>0.95899999999999996</v>
      </c>
      <c r="W34" s="11">
        <f t="shared" si="11"/>
        <v>1.7391976652852514</v>
      </c>
      <c r="X34">
        <f t="shared" si="13"/>
        <v>8</v>
      </c>
    </row>
    <row r="35" spans="1:24" x14ac:dyDescent="0.2">
      <c r="A35">
        <v>35916</v>
      </c>
      <c r="B35">
        <v>1</v>
      </c>
      <c r="C35" t="str">
        <f t="shared" si="1"/>
        <v>Muži</v>
      </c>
      <c r="D35">
        <v>2000</v>
      </c>
      <c r="E35">
        <f t="shared" si="0"/>
        <v>24</v>
      </c>
      <c r="F35" s="12" t="str">
        <f t="shared" si="2"/>
        <v>15-25 let</v>
      </c>
      <c r="G35" s="12" t="str">
        <f t="shared" si="3"/>
        <v>Muži 15-25 let</v>
      </c>
      <c r="H35" s="39">
        <v>3</v>
      </c>
      <c r="I35">
        <v>3</v>
      </c>
      <c r="J35">
        <v>5</v>
      </c>
      <c r="K35">
        <v>3</v>
      </c>
      <c r="L35">
        <v>3</v>
      </c>
      <c r="M35">
        <v>2</v>
      </c>
      <c r="N35">
        <f t="shared" si="4"/>
        <v>16</v>
      </c>
      <c r="O35" s="11">
        <f t="shared" si="5"/>
        <v>11.508378833325132</v>
      </c>
      <c r="P35" s="11">
        <f t="shared" si="6"/>
        <v>20.491621166674868</v>
      </c>
      <c r="R35" s="8">
        <v>33</v>
      </c>
      <c r="S35" s="8">
        <f t="shared" si="7"/>
        <v>3</v>
      </c>
      <c r="T35">
        <f t="shared" si="12"/>
        <v>1.7419657058912108</v>
      </c>
      <c r="U35">
        <f t="shared" si="14"/>
        <v>8</v>
      </c>
      <c r="V35" s="10">
        <f t="shared" si="8"/>
        <v>0.97599999999999998</v>
      </c>
      <c r="W35" s="11">
        <f t="shared" si="11"/>
        <v>1.9773684281819461</v>
      </c>
      <c r="X35">
        <f t="shared" si="13"/>
        <v>9</v>
      </c>
    </row>
    <row r="36" spans="1:24" x14ac:dyDescent="0.2">
      <c r="A36">
        <v>35720</v>
      </c>
      <c r="B36">
        <v>0</v>
      </c>
      <c r="C36" t="str">
        <f t="shared" si="1"/>
        <v>Ženy</v>
      </c>
      <c r="D36">
        <v>2002</v>
      </c>
      <c r="E36">
        <f t="shared" si="0"/>
        <v>22</v>
      </c>
      <c r="F36" s="12" t="str">
        <f t="shared" si="2"/>
        <v>15-25 let</v>
      </c>
      <c r="G36" s="12" t="str">
        <f t="shared" si="3"/>
        <v>Ženy 15-25 let</v>
      </c>
      <c r="H36" s="39">
        <v>5</v>
      </c>
      <c r="I36">
        <v>5</v>
      </c>
      <c r="J36">
        <v>6</v>
      </c>
      <c r="K36">
        <v>5</v>
      </c>
      <c r="L36">
        <v>6</v>
      </c>
      <c r="M36">
        <v>5</v>
      </c>
      <c r="N36">
        <f t="shared" si="4"/>
        <v>27</v>
      </c>
      <c r="O36" s="11">
        <f t="shared" si="5"/>
        <v>22.508378833325132</v>
      </c>
      <c r="P36" s="11">
        <f t="shared" si="6"/>
        <v>31.491621166674868</v>
      </c>
      <c r="R36" s="8">
        <v>34</v>
      </c>
      <c r="S36" s="8">
        <f t="shared" si="7"/>
        <v>6</v>
      </c>
      <c r="T36">
        <f t="shared" si="12"/>
        <v>1.9076417920493423</v>
      </c>
      <c r="U36">
        <f t="shared" si="14"/>
        <v>9</v>
      </c>
      <c r="V36" s="10">
        <f t="shared" si="8"/>
        <v>0.98299999999999998</v>
      </c>
      <c r="W36" s="11">
        <f t="shared" si="11"/>
        <v>2.1200716897421503</v>
      </c>
      <c r="X36">
        <f t="shared" si="13"/>
        <v>9</v>
      </c>
    </row>
    <row r="37" spans="1:24" x14ac:dyDescent="0.2">
      <c r="A37">
        <v>35925</v>
      </c>
      <c r="B37">
        <v>0</v>
      </c>
      <c r="C37" t="str">
        <f t="shared" si="1"/>
        <v>Ženy</v>
      </c>
      <c r="D37">
        <v>2004</v>
      </c>
      <c r="E37">
        <f t="shared" si="0"/>
        <v>20</v>
      </c>
      <c r="F37" s="12" t="str">
        <f t="shared" si="2"/>
        <v>15-25 let</v>
      </c>
      <c r="G37" s="12" t="str">
        <f t="shared" si="3"/>
        <v>Ženy 15-25 let</v>
      </c>
      <c r="I37">
        <v>3</v>
      </c>
      <c r="J37">
        <v>6</v>
      </c>
      <c r="K37">
        <v>5</v>
      </c>
      <c r="L37">
        <v>4</v>
      </c>
      <c r="M37">
        <v>3</v>
      </c>
      <c r="N37">
        <f t="shared" si="4"/>
        <v>21</v>
      </c>
      <c r="O37" s="11">
        <f t="shared" si="5"/>
        <v>16.508378833325132</v>
      </c>
      <c r="P37" s="11">
        <f t="shared" si="6"/>
        <v>25.491621166674868</v>
      </c>
      <c r="R37" s="8">
        <v>35</v>
      </c>
      <c r="S37" s="8">
        <f t="shared" si="7"/>
        <v>1</v>
      </c>
      <c r="T37">
        <f t="shared" si="12"/>
        <v>2.0733178782074737</v>
      </c>
      <c r="U37">
        <f t="shared" si="14"/>
        <v>9</v>
      </c>
      <c r="V37" s="10">
        <f t="shared" si="8"/>
        <v>0.997</v>
      </c>
      <c r="W37" s="11">
        <f t="shared" si="11"/>
        <v>2.7477813854449917</v>
      </c>
      <c r="X37">
        <v>9</v>
      </c>
    </row>
    <row r="38" spans="1:24" x14ac:dyDescent="0.2">
      <c r="A38">
        <v>35943</v>
      </c>
      <c r="B38">
        <v>0</v>
      </c>
      <c r="C38" t="str">
        <f t="shared" si="1"/>
        <v>Ženy</v>
      </c>
      <c r="D38">
        <v>1990</v>
      </c>
      <c r="E38">
        <f t="shared" si="0"/>
        <v>34</v>
      </c>
      <c r="F38" s="12" t="str">
        <f t="shared" si="2"/>
        <v>26-40 let</v>
      </c>
      <c r="G38" s="12" t="str">
        <f t="shared" si="3"/>
        <v>Ženy 26-40 let</v>
      </c>
      <c r="H38" s="39">
        <v>5</v>
      </c>
      <c r="I38">
        <v>5</v>
      </c>
      <c r="J38">
        <v>3</v>
      </c>
      <c r="K38">
        <v>5</v>
      </c>
      <c r="L38">
        <v>5</v>
      </c>
      <c r="M38">
        <v>5</v>
      </c>
      <c r="N38">
        <f t="shared" si="4"/>
        <v>23</v>
      </c>
      <c r="O38" s="11">
        <f t="shared" si="5"/>
        <v>18.508378833325132</v>
      </c>
      <c r="P38" s="11">
        <f t="shared" si="6"/>
        <v>27.491621166674868</v>
      </c>
      <c r="R38" s="8">
        <v>36</v>
      </c>
      <c r="S38" s="8">
        <f t="shared" si="7"/>
        <v>0</v>
      </c>
      <c r="T38">
        <f t="shared" si="12"/>
        <v>2.2389939643656054</v>
      </c>
      <c r="U38">
        <f t="shared" si="14"/>
        <v>9</v>
      </c>
      <c r="V38" s="10" t="e">
        <f t="shared" si="8"/>
        <v>#N/A</v>
      </c>
      <c r="W38" t="e">
        <f t="shared" si="11"/>
        <v>#N/A</v>
      </c>
      <c r="X38">
        <v>9</v>
      </c>
    </row>
    <row r="39" spans="1:24" x14ac:dyDescent="0.2">
      <c r="A39">
        <v>35910</v>
      </c>
      <c r="B39">
        <v>0</v>
      </c>
      <c r="C39" t="str">
        <f t="shared" si="1"/>
        <v>Ženy</v>
      </c>
      <c r="D39">
        <v>1962</v>
      </c>
      <c r="E39">
        <f t="shared" si="0"/>
        <v>62</v>
      </c>
      <c r="F39" s="12" t="str">
        <f t="shared" si="2"/>
        <v>56-85 let</v>
      </c>
      <c r="G39" s="12" t="str">
        <f t="shared" si="3"/>
        <v>Ženy 56-85 let</v>
      </c>
      <c r="H39" s="39">
        <v>10</v>
      </c>
      <c r="I39">
        <v>3</v>
      </c>
      <c r="J39">
        <v>5</v>
      </c>
      <c r="K39">
        <v>5</v>
      </c>
      <c r="L39">
        <v>5</v>
      </c>
      <c r="M39">
        <v>3</v>
      </c>
      <c r="N39">
        <f t="shared" si="4"/>
        <v>21</v>
      </c>
      <c r="O39" s="11">
        <f t="shared" si="5"/>
        <v>16.508378833325132</v>
      </c>
      <c r="P39" s="11">
        <f t="shared" si="6"/>
        <v>25.491621166674868</v>
      </c>
    </row>
    <row r="40" spans="1:24" x14ac:dyDescent="0.2">
      <c r="A40">
        <v>35928</v>
      </c>
      <c r="B40">
        <v>0</v>
      </c>
      <c r="C40" t="str">
        <f t="shared" si="1"/>
        <v>Ženy</v>
      </c>
      <c r="D40">
        <v>1975</v>
      </c>
      <c r="E40">
        <f t="shared" si="0"/>
        <v>49</v>
      </c>
      <c r="F40" s="12" t="str">
        <f t="shared" si="2"/>
        <v>41-55 let</v>
      </c>
      <c r="G40" s="12" t="str">
        <f t="shared" si="3"/>
        <v>Ženy 41-55 let</v>
      </c>
      <c r="I40">
        <v>2</v>
      </c>
      <c r="J40">
        <v>2</v>
      </c>
      <c r="K40">
        <v>2</v>
      </c>
      <c r="L40">
        <v>2</v>
      </c>
      <c r="M40">
        <v>2</v>
      </c>
      <c r="N40">
        <f t="shared" si="4"/>
        <v>10</v>
      </c>
      <c r="O40" s="11">
        <f t="shared" si="5"/>
        <v>5.5083788333251311</v>
      </c>
      <c r="P40" s="11">
        <f t="shared" si="6"/>
        <v>14.491621166674868</v>
      </c>
    </row>
    <row r="41" spans="1:24" x14ac:dyDescent="0.2">
      <c r="A41">
        <v>35934</v>
      </c>
      <c r="B41">
        <v>0</v>
      </c>
      <c r="C41" t="str">
        <f t="shared" si="1"/>
        <v>Ženy</v>
      </c>
      <c r="D41">
        <v>1985</v>
      </c>
      <c r="E41">
        <f t="shared" si="0"/>
        <v>39</v>
      </c>
      <c r="F41" s="12" t="str">
        <f t="shared" si="2"/>
        <v>26-40 let</v>
      </c>
      <c r="G41" s="12" t="str">
        <f t="shared" si="3"/>
        <v>Ženy 26-40 let</v>
      </c>
      <c r="H41" s="39">
        <v>5</v>
      </c>
      <c r="I41">
        <v>5</v>
      </c>
      <c r="J41">
        <v>5</v>
      </c>
      <c r="K41">
        <v>5</v>
      </c>
      <c r="L41">
        <v>5</v>
      </c>
      <c r="M41">
        <v>5</v>
      </c>
      <c r="N41">
        <f t="shared" si="4"/>
        <v>25</v>
      </c>
      <c r="O41" s="11">
        <f t="shared" si="5"/>
        <v>20.508378833325132</v>
      </c>
      <c r="P41" s="11">
        <f t="shared" si="6"/>
        <v>29.491621166674868</v>
      </c>
    </row>
    <row r="42" spans="1:24" x14ac:dyDescent="0.2">
      <c r="A42">
        <v>35963</v>
      </c>
      <c r="B42">
        <v>0</v>
      </c>
      <c r="C42" t="str">
        <f t="shared" si="1"/>
        <v>Ženy</v>
      </c>
      <c r="D42">
        <v>1974</v>
      </c>
      <c r="E42">
        <f t="shared" si="0"/>
        <v>50</v>
      </c>
      <c r="F42" s="12" t="str">
        <f t="shared" si="2"/>
        <v>41-55 let</v>
      </c>
      <c r="G42" s="12" t="str">
        <f t="shared" si="3"/>
        <v>Ženy 41-55 let</v>
      </c>
      <c r="H42" s="39">
        <v>8</v>
      </c>
      <c r="I42">
        <v>4</v>
      </c>
      <c r="J42">
        <v>5</v>
      </c>
      <c r="K42">
        <v>5</v>
      </c>
      <c r="L42">
        <v>5</v>
      </c>
      <c r="M42">
        <v>4</v>
      </c>
      <c r="N42">
        <f t="shared" si="4"/>
        <v>23</v>
      </c>
      <c r="O42" s="11">
        <f t="shared" si="5"/>
        <v>18.508378833325132</v>
      </c>
      <c r="P42" s="11">
        <f t="shared" si="6"/>
        <v>27.491621166674868</v>
      </c>
    </row>
    <row r="43" spans="1:24" x14ac:dyDescent="0.2">
      <c r="A43">
        <v>35997</v>
      </c>
      <c r="B43">
        <v>0</v>
      </c>
      <c r="C43" t="str">
        <f t="shared" si="1"/>
        <v>Ženy</v>
      </c>
      <c r="D43">
        <v>1998</v>
      </c>
      <c r="E43">
        <f t="shared" si="0"/>
        <v>26</v>
      </c>
      <c r="F43" s="12" t="str">
        <f t="shared" si="2"/>
        <v>26-40 let</v>
      </c>
      <c r="G43" s="12" t="str">
        <f t="shared" si="3"/>
        <v>Ženy 26-40 let</v>
      </c>
      <c r="I43">
        <v>3</v>
      </c>
      <c r="J43">
        <v>6</v>
      </c>
      <c r="K43">
        <v>4</v>
      </c>
      <c r="L43">
        <v>5</v>
      </c>
      <c r="M43">
        <v>3</v>
      </c>
      <c r="N43">
        <f t="shared" si="4"/>
        <v>21</v>
      </c>
      <c r="O43" s="11">
        <f t="shared" si="5"/>
        <v>16.508378833325132</v>
      </c>
      <c r="P43" s="11">
        <f t="shared" si="6"/>
        <v>25.491621166674868</v>
      </c>
    </row>
    <row r="44" spans="1:24" x14ac:dyDescent="0.2">
      <c r="A44">
        <v>35996</v>
      </c>
      <c r="B44">
        <v>0</v>
      </c>
      <c r="C44" t="str">
        <f t="shared" si="1"/>
        <v>Ženy</v>
      </c>
      <c r="D44">
        <v>2001</v>
      </c>
      <c r="E44">
        <f t="shared" si="0"/>
        <v>23</v>
      </c>
      <c r="F44" s="12" t="str">
        <f t="shared" si="2"/>
        <v>15-25 let</v>
      </c>
      <c r="G44" s="12" t="str">
        <f t="shared" si="3"/>
        <v>Ženy 15-25 let</v>
      </c>
      <c r="H44" s="39">
        <v>4</v>
      </c>
      <c r="I44">
        <v>6</v>
      </c>
      <c r="J44">
        <v>6</v>
      </c>
      <c r="K44">
        <v>6</v>
      </c>
      <c r="L44">
        <v>5</v>
      </c>
      <c r="M44">
        <v>5</v>
      </c>
      <c r="N44">
        <f t="shared" si="4"/>
        <v>28</v>
      </c>
      <c r="O44" s="11">
        <f t="shared" si="5"/>
        <v>23.508378833325132</v>
      </c>
      <c r="P44" s="11">
        <f t="shared" si="6"/>
        <v>32.491621166674868</v>
      </c>
    </row>
    <row r="45" spans="1:24" x14ac:dyDescent="0.2">
      <c r="A45">
        <v>36001</v>
      </c>
      <c r="B45">
        <v>1</v>
      </c>
      <c r="C45" t="str">
        <f t="shared" si="1"/>
        <v>Muži</v>
      </c>
      <c r="D45">
        <v>2002</v>
      </c>
      <c r="E45">
        <f t="shared" si="0"/>
        <v>22</v>
      </c>
      <c r="F45" s="12" t="str">
        <f t="shared" si="2"/>
        <v>15-25 let</v>
      </c>
      <c r="G45" s="12" t="str">
        <f t="shared" si="3"/>
        <v>Muži 15-25 let</v>
      </c>
      <c r="H45" s="39" t="s">
        <v>25</v>
      </c>
      <c r="I45">
        <v>5</v>
      </c>
      <c r="J45">
        <v>5</v>
      </c>
      <c r="K45">
        <v>5</v>
      </c>
      <c r="L45">
        <v>6</v>
      </c>
      <c r="M45">
        <v>6</v>
      </c>
      <c r="N45">
        <f t="shared" si="4"/>
        <v>27</v>
      </c>
      <c r="O45" s="11">
        <f t="shared" si="5"/>
        <v>22.508378833325132</v>
      </c>
      <c r="P45" s="11">
        <f t="shared" si="6"/>
        <v>31.491621166674868</v>
      </c>
    </row>
    <row r="46" spans="1:24" x14ac:dyDescent="0.2">
      <c r="A46">
        <v>36032</v>
      </c>
      <c r="B46">
        <v>1</v>
      </c>
      <c r="C46" t="str">
        <f t="shared" si="1"/>
        <v>Muži</v>
      </c>
      <c r="D46">
        <v>1993</v>
      </c>
      <c r="E46">
        <f t="shared" si="0"/>
        <v>31</v>
      </c>
      <c r="F46" s="12" t="str">
        <f t="shared" si="2"/>
        <v>26-40 let</v>
      </c>
      <c r="G46" s="12" t="str">
        <f t="shared" si="3"/>
        <v>Muži 26-40 let</v>
      </c>
      <c r="H46" s="39">
        <v>0</v>
      </c>
      <c r="I46">
        <v>2</v>
      </c>
      <c r="J46">
        <v>6</v>
      </c>
      <c r="K46">
        <v>5</v>
      </c>
      <c r="L46">
        <v>4</v>
      </c>
      <c r="M46">
        <v>6</v>
      </c>
      <c r="N46">
        <f t="shared" si="4"/>
        <v>23</v>
      </c>
      <c r="O46" s="11">
        <f t="shared" si="5"/>
        <v>18.508378833325132</v>
      </c>
      <c r="P46" s="11">
        <f t="shared" si="6"/>
        <v>27.491621166674868</v>
      </c>
    </row>
    <row r="47" spans="1:24" x14ac:dyDescent="0.2">
      <c r="A47">
        <v>36039</v>
      </c>
      <c r="B47">
        <v>0</v>
      </c>
      <c r="C47" t="str">
        <f t="shared" si="1"/>
        <v>Ženy</v>
      </c>
      <c r="D47">
        <v>1999</v>
      </c>
      <c r="E47">
        <f t="shared" si="0"/>
        <v>25</v>
      </c>
      <c r="F47" s="12" t="str">
        <f t="shared" si="2"/>
        <v>15-25 let</v>
      </c>
      <c r="G47" s="12" t="str">
        <f t="shared" si="3"/>
        <v>Ženy 15-25 let</v>
      </c>
      <c r="H47" s="39">
        <v>3</v>
      </c>
      <c r="I47">
        <v>5</v>
      </c>
      <c r="J47">
        <v>6</v>
      </c>
      <c r="K47">
        <v>6</v>
      </c>
      <c r="L47">
        <v>6</v>
      </c>
      <c r="M47">
        <v>4</v>
      </c>
      <c r="N47">
        <f t="shared" si="4"/>
        <v>27</v>
      </c>
      <c r="O47" s="11">
        <f t="shared" si="5"/>
        <v>22.508378833325132</v>
      </c>
      <c r="P47" s="11">
        <f t="shared" si="6"/>
        <v>31.491621166674868</v>
      </c>
    </row>
    <row r="48" spans="1:24" x14ac:dyDescent="0.2">
      <c r="A48">
        <v>36008</v>
      </c>
      <c r="B48">
        <v>0</v>
      </c>
      <c r="C48" t="str">
        <f t="shared" si="1"/>
        <v>Ženy</v>
      </c>
      <c r="D48">
        <v>1970</v>
      </c>
      <c r="E48">
        <f t="shared" si="0"/>
        <v>54</v>
      </c>
      <c r="F48" s="12" t="str">
        <f t="shared" si="2"/>
        <v>41-55 let</v>
      </c>
      <c r="G48" s="12" t="str">
        <f t="shared" si="3"/>
        <v>Ženy 41-55 let</v>
      </c>
      <c r="H48" s="39">
        <v>10</v>
      </c>
      <c r="I48">
        <v>6</v>
      </c>
      <c r="J48">
        <v>5</v>
      </c>
      <c r="K48">
        <v>6</v>
      </c>
      <c r="L48">
        <v>7</v>
      </c>
      <c r="M48">
        <v>2</v>
      </c>
      <c r="N48">
        <f t="shared" si="4"/>
        <v>26</v>
      </c>
      <c r="O48" s="11">
        <f t="shared" si="5"/>
        <v>21.508378833325132</v>
      </c>
      <c r="P48" s="11">
        <f t="shared" si="6"/>
        <v>30.491621166674868</v>
      </c>
    </row>
    <row r="49" spans="1:20" x14ac:dyDescent="0.2">
      <c r="A49">
        <v>36043</v>
      </c>
      <c r="B49">
        <v>0</v>
      </c>
      <c r="C49" t="str">
        <f t="shared" si="1"/>
        <v>Ženy</v>
      </c>
      <c r="D49">
        <v>1959</v>
      </c>
      <c r="E49">
        <f t="shared" si="0"/>
        <v>65</v>
      </c>
      <c r="F49" s="12" t="str">
        <f t="shared" si="2"/>
        <v>56-85 let</v>
      </c>
      <c r="G49" s="12" t="str">
        <f t="shared" si="3"/>
        <v>Ženy 56-85 let</v>
      </c>
      <c r="H49" s="39">
        <v>3</v>
      </c>
      <c r="I49">
        <v>4</v>
      </c>
      <c r="J49">
        <v>3</v>
      </c>
      <c r="K49">
        <v>3</v>
      </c>
      <c r="L49">
        <v>3</v>
      </c>
      <c r="M49">
        <v>3</v>
      </c>
      <c r="N49">
        <f t="shared" si="4"/>
        <v>16</v>
      </c>
      <c r="O49" s="11">
        <f t="shared" si="5"/>
        <v>11.508378833325132</v>
      </c>
      <c r="P49" s="11">
        <f t="shared" si="6"/>
        <v>20.491621166674868</v>
      </c>
    </row>
    <row r="50" spans="1:20" x14ac:dyDescent="0.2">
      <c r="A50">
        <v>36065</v>
      </c>
      <c r="B50">
        <v>1</v>
      </c>
      <c r="C50" t="str">
        <f t="shared" si="1"/>
        <v>Muži</v>
      </c>
      <c r="D50">
        <v>1995</v>
      </c>
      <c r="E50">
        <f t="shared" si="0"/>
        <v>29</v>
      </c>
      <c r="F50" s="12" t="str">
        <f t="shared" si="2"/>
        <v>26-40 let</v>
      </c>
      <c r="G50" s="12" t="str">
        <f t="shared" si="3"/>
        <v>Muži 26-40 let</v>
      </c>
      <c r="H50" s="39">
        <v>5</v>
      </c>
      <c r="I50">
        <v>5</v>
      </c>
      <c r="J50">
        <v>7</v>
      </c>
      <c r="K50">
        <v>6</v>
      </c>
      <c r="L50">
        <v>5</v>
      </c>
      <c r="M50">
        <v>7</v>
      </c>
      <c r="N50">
        <f t="shared" si="4"/>
        <v>30</v>
      </c>
      <c r="O50" s="11">
        <f t="shared" si="5"/>
        <v>25.508378833325132</v>
      </c>
      <c r="P50" s="11">
        <f t="shared" si="6"/>
        <v>34.491621166674868</v>
      </c>
    </row>
    <row r="51" spans="1:20" x14ac:dyDescent="0.2">
      <c r="A51">
        <v>36091</v>
      </c>
      <c r="B51">
        <v>0</v>
      </c>
      <c r="C51" t="str">
        <f t="shared" si="1"/>
        <v>Ženy</v>
      </c>
      <c r="D51">
        <v>1993</v>
      </c>
      <c r="E51">
        <f t="shared" si="0"/>
        <v>31</v>
      </c>
      <c r="F51" s="12" t="str">
        <f t="shared" si="2"/>
        <v>26-40 let</v>
      </c>
      <c r="G51" s="12" t="str">
        <f t="shared" si="3"/>
        <v>Ženy 26-40 let</v>
      </c>
      <c r="H51" s="39">
        <v>0</v>
      </c>
      <c r="I51">
        <v>2</v>
      </c>
      <c r="J51">
        <v>2</v>
      </c>
      <c r="K51">
        <v>5</v>
      </c>
      <c r="L51">
        <v>1</v>
      </c>
      <c r="M51">
        <v>2</v>
      </c>
      <c r="N51">
        <f t="shared" si="4"/>
        <v>12</v>
      </c>
      <c r="O51" s="11">
        <f t="shared" si="5"/>
        <v>7.5083788333251311</v>
      </c>
      <c r="P51" s="11">
        <f t="shared" si="6"/>
        <v>16.491621166674868</v>
      </c>
    </row>
    <row r="52" spans="1:20" x14ac:dyDescent="0.2">
      <c r="A52">
        <v>36076</v>
      </c>
      <c r="B52">
        <v>1</v>
      </c>
      <c r="C52" t="str">
        <f t="shared" si="1"/>
        <v>Muži</v>
      </c>
      <c r="D52">
        <v>2004</v>
      </c>
      <c r="E52">
        <f t="shared" si="0"/>
        <v>20</v>
      </c>
      <c r="F52" s="12" t="str">
        <f t="shared" si="2"/>
        <v>15-25 let</v>
      </c>
      <c r="G52" s="12" t="str">
        <f t="shared" si="3"/>
        <v>Muži 15-25 let</v>
      </c>
      <c r="H52" s="39">
        <v>2</v>
      </c>
      <c r="I52">
        <v>5</v>
      </c>
      <c r="J52">
        <v>6</v>
      </c>
      <c r="K52">
        <v>6</v>
      </c>
      <c r="L52">
        <v>2</v>
      </c>
      <c r="M52">
        <v>3</v>
      </c>
      <c r="N52">
        <f t="shared" si="4"/>
        <v>22</v>
      </c>
      <c r="O52" s="11">
        <f t="shared" si="5"/>
        <v>17.508378833325132</v>
      </c>
      <c r="P52" s="11">
        <f t="shared" si="6"/>
        <v>26.491621166674868</v>
      </c>
    </row>
    <row r="53" spans="1:20" x14ac:dyDescent="0.2">
      <c r="A53">
        <v>36101</v>
      </c>
      <c r="B53">
        <v>0</v>
      </c>
      <c r="C53" t="str">
        <f t="shared" si="1"/>
        <v>Ženy</v>
      </c>
      <c r="D53">
        <v>2003</v>
      </c>
      <c r="E53">
        <f t="shared" si="0"/>
        <v>21</v>
      </c>
      <c r="F53" s="12" t="str">
        <f t="shared" si="2"/>
        <v>15-25 let</v>
      </c>
      <c r="G53" s="12" t="str">
        <f t="shared" si="3"/>
        <v>Ženy 15-25 let</v>
      </c>
      <c r="H53" s="39">
        <v>1</v>
      </c>
      <c r="I53">
        <v>3</v>
      </c>
      <c r="J53">
        <v>3</v>
      </c>
      <c r="K53">
        <v>3</v>
      </c>
      <c r="L53">
        <v>4</v>
      </c>
      <c r="M53">
        <v>5</v>
      </c>
      <c r="N53">
        <f t="shared" si="4"/>
        <v>18</v>
      </c>
      <c r="O53" s="11">
        <f t="shared" si="5"/>
        <v>13.508378833325132</v>
      </c>
      <c r="P53" s="11">
        <f t="shared" si="6"/>
        <v>22.491621166674868</v>
      </c>
    </row>
    <row r="54" spans="1:20" x14ac:dyDescent="0.2">
      <c r="A54">
        <v>36112</v>
      </c>
      <c r="B54">
        <v>0</v>
      </c>
      <c r="C54" t="str">
        <f t="shared" si="1"/>
        <v>Ženy</v>
      </c>
      <c r="D54">
        <v>2001</v>
      </c>
      <c r="E54">
        <f t="shared" si="0"/>
        <v>23</v>
      </c>
      <c r="F54" s="12" t="str">
        <f t="shared" si="2"/>
        <v>15-25 let</v>
      </c>
      <c r="G54" s="12" t="str">
        <f t="shared" si="3"/>
        <v>Ženy 15-25 let</v>
      </c>
      <c r="H54" s="39">
        <v>5</v>
      </c>
      <c r="I54">
        <v>2</v>
      </c>
      <c r="J54">
        <v>5</v>
      </c>
      <c r="K54">
        <v>3</v>
      </c>
      <c r="L54">
        <v>1</v>
      </c>
      <c r="M54">
        <v>1</v>
      </c>
      <c r="N54">
        <f t="shared" si="4"/>
        <v>12</v>
      </c>
      <c r="O54" s="11">
        <f t="shared" si="5"/>
        <v>7.5083788333251311</v>
      </c>
      <c r="P54" s="11">
        <f t="shared" si="6"/>
        <v>16.491621166674868</v>
      </c>
    </row>
    <row r="55" spans="1:20" x14ac:dyDescent="0.2">
      <c r="A55">
        <v>36104</v>
      </c>
      <c r="B55">
        <v>0</v>
      </c>
      <c r="C55" t="str">
        <f t="shared" si="1"/>
        <v>Ženy</v>
      </c>
      <c r="D55">
        <v>1970</v>
      </c>
      <c r="E55">
        <f t="shared" si="0"/>
        <v>54</v>
      </c>
      <c r="F55" s="12" t="str">
        <f t="shared" si="2"/>
        <v>41-55 let</v>
      </c>
      <c r="G55" s="12" t="str">
        <f t="shared" si="3"/>
        <v>Ženy 41-55 let</v>
      </c>
      <c r="H55" s="39">
        <v>6</v>
      </c>
      <c r="I55">
        <v>1</v>
      </c>
      <c r="J55">
        <v>1</v>
      </c>
      <c r="K55">
        <v>1</v>
      </c>
      <c r="L55">
        <v>1</v>
      </c>
      <c r="M55">
        <v>1</v>
      </c>
      <c r="N55">
        <f t="shared" si="4"/>
        <v>5</v>
      </c>
      <c r="O55" s="11">
        <f t="shared" si="5"/>
        <v>0.50837883332513112</v>
      </c>
      <c r="P55" s="11">
        <f t="shared" si="6"/>
        <v>9.491621166674868</v>
      </c>
    </row>
    <row r="56" spans="1:20" x14ac:dyDescent="0.2">
      <c r="A56">
        <v>36137</v>
      </c>
      <c r="B56">
        <v>1</v>
      </c>
      <c r="C56" t="str">
        <f t="shared" si="1"/>
        <v>Muži</v>
      </c>
      <c r="D56">
        <v>2002</v>
      </c>
      <c r="E56">
        <f t="shared" si="0"/>
        <v>22</v>
      </c>
      <c r="F56" s="12" t="str">
        <f t="shared" si="2"/>
        <v>15-25 let</v>
      </c>
      <c r="G56" s="12" t="str">
        <f t="shared" si="3"/>
        <v>Muži 15-25 let</v>
      </c>
      <c r="H56" s="39">
        <v>6</v>
      </c>
      <c r="I56">
        <v>6</v>
      </c>
      <c r="J56">
        <v>6</v>
      </c>
      <c r="K56">
        <v>6</v>
      </c>
      <c r="L56">
        <v>5</v>
      </c>
      <c r="M56">
        <v>6</v>
      </c>
      <c r="N56">
        <f t="shared" si="4"/>
        <v>29</v>
      </c>
      <c r="O56" s="11">
        <f t="shared" si="5"/>
        <v>24.508378833325132</v>
      </c>
      <c r="P56" s="11">
        <f t="shared" si="6"/>
        <v>33.491621166674868</v>
      </c>
    </row>
    <row r="57" spans="1:20" x14ac:dyDescent="0.2">
      <c r="A57">
        <v>36148</v>
      </c>
      <c r="B57">
        <v>1</v>
      </c>
      <c r="C57" t="str">
        <f t="shared" si="1"/>
        <v>Muži</v>
      </c>
      <c r="D57">
        <v>1985</v>
      </c>
      <c r="E57">
        <f t="shared" si="0"/>
        <v>39</v>
      </c>
      <c r="F57" s="12" t="str">
        <f t="shared" si="2"/>
        <v>26-40 let</v>
      </c>
      <c r="G57" s="12" t="str">
        <f t="shared" si="3"/>
        <v>Muži 26-40 let</v>
      </c>
      <c r="H57" s="39" t="s">
        <v>25</v>
      </c>
      <c r="I57">
        <v>6</v>
      </c>
      <c r="J57">
        <v>6</v>
      </c>
      <c r="K57">
        <v>6</v>
      </c>
      <c r="L57">
        <v>6</v>
      </c>
      <c r="M57">
        <v>6</v>
      </c>
      <c r="N57">
        <f t="shared" si="4"/>
        <v>30</v>
      </c>
      <c r="O57" s="11">
        <f t="shared" si="5"/>
        <v>25.508378833325132</v>
      </c>
      <c r="P57" s="11">
        <f t="shared" si="6"/>
        <v>34.491621166674868</v>
      </c>
    </row>
    <row r="58" spans="1:20" x14ac:dyDescent="0.2">
      <c r="A58">
        <v>36149</v>
      </c>
      <c r="B58">
        <v>0</v>
      </c>
      <c r="C58" t="str">
        <f t="shared" si="1"/>
        <v>Ženy</v>
      </c>
      <c r="D58">
        <v>1992</v>
      </c>
      <c r="E58">
        <f t="shared" si="0"/>
        <v>32</v>
      </c>
      <c r="F58" s="12" t="str">
        <f t="shared" si="2"/>
        <v>26-40 let</v>
      </c>
      <c r="G58" s="12" t="str">
        <f t="shared" si="3"/>
        <v>Ženy 26-40 let</v>
      </c>
      <c r="H58" s="39">
        <v>1</v>
      </c>
      <c r="I58">
        <v>5</v>
      </c>
      <c r="J58">
        <v>6</v>
      </c>
      <c r="K58">
        <v>5</v>
      </c>
      <c r="L58">
        <v>3</v>
      </c>
      <c r="M58">
        <v>4</v>
      </c>
      <c r="N58">
        <f t="shared" si="4"/>
        <v>23</v>
      </c>
      <c r="O58" s="11">
        <f t="shared" si="5"/>
        <v>18.508378833325132</v>
      </c>
      <c r="P58" s="11">
        <f t="shared" si="6"/>
        <v>27.491621166674868</v>
      </c>
    </row>
    <row r="59" spans="1:20" x14ac:dyDescent="0.2">
      <c r="A59">
        <v>36062</v>
      </c>
      <c r="B59">
        <v>0</v>
      </c>
      <c r="C59" t="str">
        <f t="shared" si="1"/>
        <v>Ženy</v>
      </c>
      <c r="D59">
        <v>1979</v>
      </c>
      <c r="E59">
        <f t="shared" si="0"/>
        <v>45</v>
      </c>
      <c r="F59" s="12" t="str">
        <f t="shared" si="2"/>
        <v>41-55 let</v>
      </c>
      <c r="G59" s="12" t="str">
        <f t="shared" si="3"/>
        <v>Ženy 41-55 let</v>
      </c>
      <c r="I59">
        <v>5</v>
      </c>
      <c r="J59">
        <v>5</v>
      </c>
      <c r="K59">
        <v>5</v>
      </c>
      <c r="L59">
        <v>5</v>
      </c>
      <c r="M59">
        <v>4</v>
      </c>
      <c r="N59">
        <f t="shared" si="4"/>
        <v>24</v>
      </c>
      <c r="O59" s="11">
        <f t="shared" si="5"/>
        <v>19.508378833325132</v>
      </c>
      <c r="P59" s="11">
        <f t="shared" si="6"/>
        <v>28.491621166674868</v>
      </c>
    </row>
    <row r="60" spans="1:20" x14ac:dyDescent="0.2">
      <c r="A60">
        <v>36143</v>
      </c>
      <c r="B60">
        <v>0</v>
      </c>
      <c r="C60" t="str">
        <f t="shared" si="1"/>
        <v>Ženy</v>
      </c>
      <c r="D60">
        <v>2003</v>
      </c>
      <c r="E60">
        <f t="shared" si="0"/>
        <v>21</v>
      </c>
      <c r="F60" s="12" t="str">
        <f t="shared" si="2"/>
        <v>15-25 let</v>
      </c>
      <c r="G60" s="12" t="str">
        <f t="shared" si="3"/>
        <v>Ženy 15-25 let</v>
      </c>
      <c r="H60" s="39">
        <v>3</v>
      </c>
      <c r="I60">
        <v>5</v>
      </c>
      <c r="J60">
        <v>5</v>
      </c>
      <c r="K60">
        <v>5</v>
      </c>
      <c r="L60">
        <v>5</v>
      </c>
      <c r="M60">
        <v>3</v>
      </c>
      <c r="N60">
        <f t="shared" si="4"/>
        <v>23</v>
      </c>
      <c r="O60" s="11">
        <f t="shared" si="5"/>
        <v>18.508378833325132</v>
      </c>
      <c r="P60" s="11">
        <f t="shared" si="6"/>
        <v>27.491621166674868</v>
      </c>
      <c r="R60" t="s">
        <v>161</v>
      </c>
    </row>
    <row r="61" spans="1:20" x14ac:dyDescent="0.2">
      <c r="A61">
        <v>36135</v>
      </c>
      <c r="B61">
        <v>0</v>
      </c>
      <c r="C61" t="str">
        <f t="shared" si="1"/>
        <v>Ženy</v>
      </c>
      <c r="D61">
        <v>1999</v>
      </c>
      <c r="E61">
        <f t="shared" si="0"/>
        <v>25</v>
      </c>
      <c r="F61" s="12" t="str">
        <f t="shared" si="2"/>
        <v>15-25 let</v>
      </c>
      <c r="G61" s="12" t="str">
        <f t="shared" si="3"/>
        <v>Ženy 15-25 let</v>
      </c>
      <c r="H61" s="39">
        <v>6</v>
      </c>
      <c r="I61">
        <v>5</v>
      </c>
      <c r="J61">
        <v>3</v>
      </c>
      <c r="K61">
        <v>6</v>
      </c>
      <c r="L61">
        <v>7</v>
      </c>
      <c r="M61">
        <v>5</v>
      </c>
      <c r="N61">
        <f t="shared" si="4"/>
        <v>26</v>
      </c>
      <c r="O61" s="11">
        <f t="shared" si="5"/>
        <v>21.508378833325132</v>
      </c>
      <c r="P61" s="11">
        <f t="shared" si="6"/>
        <v>30.491621166674868</v>
      </c>
      <c r="R61" t="s">
        <v>162</v>
      </c>
      <c r="S61" t="s">
        <v>164</v>
      </c>
      <c r="T61" t="str">
        <f>_xlfn.CONCAT(R61,S61)</f>
        <v>M15-25</v>
      </c>
    </row>
    <row r="62" spans="1:20" x14ac:dyDescent="0.2">
      <c r="A62">
        <v>36133</v>
      </c>
      <c r="B62">
        <v>1</v>
      </c>
      <c r="C62" t="str">
        <f t="shared" si="1"/>
        <v>Muži</v>
      </c>
      <c r="D62">
        <v>1980</v>
      </c>
      <c r="E62">
        <f t="shared" si="0"/>
        <v>44</v>
      </c>
      <c r="F62" s="12" t="str">
        <f t="shared" si="2"/>
        <v>41-55 let</v>
      </c>
      <c r="G62" s="12" t="str">
        <f t="shared" si="3"/>
        <v>Muži 41-55 let</v>
      </c>
      <c r="H62" s="39">
        <v>5</v>
      </c>
      <c r="I62">
        <v>6</v>
      </c>
      <c r="J62">
        <v>6</v>
      </c>
      <c r="K62">
        <v>6</v>
      </c>
      <c r="L62">
        <v>5</v>
      </c>
      <c r="M62">
        <v>6</v>
      </c>
      <c r="N62">
        <f t="shared" si="4"/>
        <v>29</v>
      </c>
      <c r="O62" s="11">
        <f t="shared" si="5"/>
        <v>24.508378833325132</v>
      </c>
      <c r="P62" s="11">
        <f t="shared" si="6"/>
        <v>33.491621166674868</v>
      </c>
      <c r="R62" t="s">
        <v>162</v>
      </c>
      <c r="S62" t="s">
        <v>165</v>
      </c>
      <c r="T62" t="str">
        <f t="shared" ref="T62:T68" si="16">_xlfn.CONCAT(R62,S62)</f>
        <v>M26-40</v>
      </c>
    </row>
    <row r="63" spans="1:20" x14ac:dyDescent="0.2">
      <c r="A63">
        <v>36198</v>
      </c>
      <c r="B63">
        <v>0</v>
      </c>
      <c r="C63" t="str">
        <f t="shared" si="1"/>
        <v>Ženy</v>
      </c>
      <c r="D63">
        <v>2000</v>
      </c>
      <c r="E63">
        <f t="shared" si="0"/>
        <v>24</v>
      </c>
      <c r="F63" s="12" t="str">
        <f t="shared" si="2"/>
        <v>15-25 let</v>
      </c>
      <c r="G63" s="12" t="str">
        <f t="shared" si="3"/>
        <v>Ženy 15-25 let</v>
      </c>
      <c r="H63" s="39">
        <v>5</v>
      </c>
      <c r="I63">
        <v>6</v>
      </c>
      <c r="J63">
        <v>3</v>
      </c>
      <c r="K63">
        <v>6</v>
      </c>
      <c r="L63">
        <v>2</v>
      </c>
      <c r="M63">
        <v>3</v>
      </c>
      <c r="N63">
        <f t="shared" si="4"/>
        <v>20</v>
      </c>
      <c r="O63" s="11">
        <f t="shared" si="5"/>
        <v>15.508378833325132</v>
      </c>
      <c r="P63" s="11">
        <f t="shared" si="6"/>
        <v>24.491621166674868</v>
      </c>
      <c r="R63" t="s">
        <v>162</v>
      </c>
      <c r="S63" t="s">
        <v>166</v>
      </c>
      <c r="T63" t="str">
        <f t="shared" si="16"/>
        <v>M41-55</v>
      </c>
    </row>
    <row r="64" spans="1:20" x14ac:dyDescent="0.2">
      <c r="A64">
        <v>36201</v>
      </c>
      <c r="B64">
        <v>0</v>
      </c>
      <c r="C64" t="str">
        <f t="shared" si="1"/>
        <v>Ženy</v>
      </c>
      <c r="D64">
        <v>1966</v>
      </c>
      <c r="E64">
        <f t="shared" si="0"/>
        <v>58</v>
      </c>
      <c r="F64" s="12" t="str">
        <f t="shared" si="2"/>
        <v>56-85 let</v>
      </c>
      <c r="G64" s="12" t="str">
        <f t="shared" si="3"/>
        <v>Ženy 56-85 let</v>
      </c>
      <c r="H64" s="39">
        <v>5</v>
      </c>
      <c r="I64">
        <v>3</v>
      </c>
      <c r="J64">
        <v>6</v>
      </c>
      <c r="K64">
        <v>6</v>
      </c>
      <c r="L64">
        <v>6</v>
      </c>
      <c r="M64">
        <v>5</v>
      </c>
      <c r="N64">
        <f t="shared" si="4"/>
        <v>26</v>
      </c>
      <c r="O64" s="11">
        <f t="shared" si="5"/>
        <v>21.508378833325132</v>
      </c>
      <c r="P64" s="11">
        <f t="shared" si="6"/>
        <v>30.491621166674868</v>
      </c>
      <c r="R64" t="s">
        <v>162</v>
      </c>
      <c r="S64" t="s">
        <v>167</v>
      </c>
      <c r="T64" t="str">
        <f t="shared" si="16"/>
        <v>M56-85</v>
      </c>
    </row>
    <row r="65" spans="1:20" x14ac:dyDescent="0.2">
      <c r="A65">
        <v>36236</v>
      </c>
      <c r="B65">
        <v>1</v>
      </c>
      <c r="C65" t="str">
        <f t="shared" si="1"/>
        <v>Muži</v>
      </c>
      <c r="D65">
        <v>1998</v>
      </c>
      <c r="E65">
        <f t="shared" si="0"/>
        <v>26</v>
      </c>
      <c r="F65" s="12" t="str">
        <f t="shared" si="2"/>
        <v>26-40 let</v>
      </c>
      <c r="G65" s="12" t="str">
        <f t="shared" si="3"/>
        <v>Muži 26-40 let</v>
      </c>
      <c r="H65" s="39">
        <v>4</v>
      </c>
      <c r="I65">
        <v>2</v>
      </c>
      <c r="J65">
        <v>5</v>
      </c>
      <c r="K65">
        <v>5</v>
      </c>
      <c r="L65">
        <v>5</v>
      </c>
      <c r="M65">
        <v>1</v>
      </c>
      <c r="N65">
        <f t="shared" si="4"/>
        <v>18</v>
      </c>
      <c r="O65" s="11">
        <f t="shared" si="5"/>
        <v>13.508378833325132</v>
      </c>
      <c r="P65" s="11">
        <f t="shared" si="6"/>
        <v>22.491621166674868</v>
      </c>
      <c r="R65" t="s">
        <v>163</v>
      </c>
      <c r="S65" t="s">
        <v>164</v>
      </c>
      <c r="T65" t="str">
        <f t="shared" si="16"/>
        <v>Z15-25</v>
      </c>
    </row>
    <row r="66" spans="1:20" x14ac:dyDescent="0.2">
      <c r="A66">
        <v>36227</v>
      </c>
      <c r="B66">
        <v>0</v>
      </c>
      <c r="C66" t="str">
        <f t="shared" si="1"/>
        <v>Ženy</v>
      </c>
      <c r="D66">
        <v>1988</v>
      </c>
      <c r="E66">
        <f t="shared" ref="E66:E129" si="17">2024-D66</f>
        <v>36</v>
      </c>
      <c r="F66" s="12" t="str">
        <f t="shared" si="2"/>
        <v>26-40 let</v>
      </c>
      <c r="G66" s="12" t="str">
        <f t="shared" si="3"/>
        <v>Ženy 26-40 let</v>
      </c>
      <c r="H66" s="39">
        <v>1</v>
      </c>
      <c r="I66">
        <v>5</v>
      </c>
      <c r="J66">
        <v>4</v>
      </c>
      <c r="K66">
        <v>5</v>
      </c>
      <c r="L66">
        <v>5</v>
      </c>
      <c r="M66">
        <v>5</v>
      </c>
      <c r="N66">
        <f t="shared" si="4"/>
        <v>24</v>
      </c>
      <c r="O66" s="11">
        <f t="shared" si="5"/>
        <v>19.508378833325132</v>
      </c>
      <c r="P66" s="11">
        <f t="shared" si="6"/>
        <v>28.491621166674868</v>
      </c>
      <c r="R66" t="s">
        <v>163</v>
      </c>
      <c r="S66" t="s">
        <v>165</v>
      </c>
      <c r="T66" t="str">
        <f t="shared" si="16"/>
        <v>Z26-40</v>
      </c>
    </row>
    <row r="67" spans="1:20" x14ac:dyDescent="0.2">
      <c r="A67">
        <v>36259</v>
      </c>
      <c r="B67">
        <v>0</v>
      </c>
      <c r="C67" t="str">
        <f t="shared" ref="C67:C130" si="18">IF(B67=1,"Muži","Ženy")</f>
        <v>Ženy</v>
      </c>
      <c r="D67">
        <v>1998</v>
      </c>
      <c r="E67">
        <f t="shared" si="17"/>
        <v>26</v>
      </c>
      <c r="F67" s="12" t="str">
        <f t="shared" ref="F67:F130" si="19">IF(E67&lt;=25,"15-25 let",IF(E67&lt;=40,"26-40 let",IF(E67&lt;=55,"41-55 let","56-85 let")))</f>
        <v>26-40 let</v>
      </c>
      <c r="G67" s="12" t="str">
        <f t="shared" ref="G67:G130" si="20">_xlfn.CONCAT(C67," ",F67)</f>
        <v>Ženy 26-40 let</v>
      </c>
      <c r="H67" s="39" t="s">
        <v>25</v>
      </c>
      <c r="I67">
        <v>3</v>
      </c>
      <c r="J67">
        <v>5</v>
      </c>
      <c r="K67">
        <v>5</v>
      </c>
      <c r="L67">
        <v>5</v>
      </c>
      <c r="M67">
        <v>6</v>
      </c>
      <c r="N67">
        <f t="shared" ref="N67:N130" si="21">SUM(I67:M67)</f>
        <v>24</v>
      </c>
      <c r="O67" s="11">
        <f t="shared" ref="O67:O130" si="22">N67-$S$118</f>
        <v>19.508378833325132</v>
      </c>
      <c r="P67" s="11">
        <f t="shared" ref="P67:P130" si="23">N67+$S$118</f>
        <v>28.491621166674868</v>
      </c>
      <c r="R67" t="s">
        <v>163</v>
      </c>
      <c r="S67" t="s">
        <v>166</v>
      </c>
      <c r="T67" t="str">
        <f t="shared" si="16"/>
        <v>Z41-55</v>
      </c>
    </row>
    <row r="68" spans="1:20" x14ac:dyDescent="0.2">
      <c r="A68">
        <v>36291</v>
      </c>
      <c r="B68">
        <v>0</v>
      </c>
      <c r="C68" t="str">
        <f t="shared" si="18"/>
        <v>Ženy</v>
      </c>
      <c r="D68">
        <v>1983</v>
      </c>
      <c r="E68">
        <f t="shared" si="17"/>
        <v>41</v>
      </c>
      <c r="F68" s="12" t="str">
        <f t="shared" si="19"/>
        <v>41-55 let</v>
      </c>
      <c r="G68" s="12" t="str">
        <f t="shared" si="20"/>
        <v>Ženy 41-55 let</v>
      </c>
      <c r="H68" s="39" t="s">
        <v>25</v>
      </c>
      <c r="I68">
        <v>3</v>
      </c>
      <c r="J68">
        <v>3</v>
      </c>
      <c r="K68">
        <v>3</v>
      </c>
      <c r="L68">
        <v>2</v>
      </c>
      <c r="M68">
        <v>4</v>
      </c>
      <c r="N68">
        <f t="shared" si="21"/>
        <v>15</v>
      </c>
      <c r="O68" s="11">
        <f t="shared" si="22"/>
        <v>10.508378833325132</v>
      </c>
      <c r="P68" s="11">
        <f t="shared" si="23"/>
        <v>19.491621166674868</v>
      </c>
      <c r="R68" t="s">
        <v>163</v>
      </c>
      <c r="S68" t="s">
        <v>167</v>
      </c>
      <c r="T68" t="str">
        <f t="shared" si="16"/>
        <v>Z56-85</v>
      </c>
    </row>
    <row r="69" spans="1:20" x14ac:dyDescent="0.2">
      <c r="A69">
        <v>36304</v>
      </c>
      <c r="B69">
        <v>0</v>
      </c>
      <c r="C69" t="str">
        <f t="shared" si="18"/>
        <v>Ženy</v>
      </c>
      <c r="D69">
        <v>2002</v>
      </c>
      <c r="E69">
        <f t="shared" si="17"/>
        <v>22</v>
      </c>
      <c r="F69" s="12" t="str">
        <f t="shared" si="19"/>
        <v>15-25 let</v>
      </c>
      <c r="G69" s="12" t="str">
        <f t="shared" si="20"/>
        <v>Ženy 15-25 let</v>
      </c>
      <c r="H69" s="39">
        <v>4</v>
      </c>
      <c r="I69">
        <v>5</v>
      </c>
      <c r="J69">
        <v>6</v>
      </c>
      <c r="K69">
        <v>6</v>
      </c>
      <c r="L69">
        <v>5</v>
      </c>
      <c r="M69">
        <v>3</v>
      </c>
      <c r="N69">
        <f t="shared" si="21"/>
        <v>25</v>
      </c>
      <c r="O69" s="11">
        <f t="shared" si="22"/>
        <v>20.508378833325132</v>
      </c>
      <c r="P69" s="11">
        <f t="shared" si="23"/>
        <v>29.491621166674868</v>
      </c>
    </row>
    <row r="70" spans="1:20" x14ac:dyDescent="0.2">
      <c r="A70">
        <v>36326</v>
      </c>
      <c r="B70">
        <v>1</v>
      </c>
      <c r="C70" t="str">
        <f t="shared" si="18"/>
        <v>Muži</v>
      </c>
      <c r="D70">
        <v>1979</v>
      </c>
      <c r="E70">
        <f t="shared" si="17"/>
        <v>45</v>
      </c>
      <c r="F70" s="12" t="str">
        <f t="shared" si="19"/>
        <v>41-55 let</v>
      </c>
      <c r="G70" s="12" t="str">
        <f t="shared" si="20"/>
        <v>Muži 41-55 let</v>
      </c>
      <c r="H70" s="39" t="s">
        <v>25</v>
      </c>
      <c r="I70">
        <v>3</v>
      </c>
      <c r="J70">
        <v>5</v>
      </c>
      <c r="K70">
        <v>5</v>
      </c>
      <c r="L70">
        <v>3</v>
      </c>
      <c r="M70">
        <v>2</v>
      </c>
      <c r="N70">
        <f t="shared" si="21"/>
        <v>18</v>
      </c>
      <c r="O70" s="11">
        <f t="shared" si="22"/>
        <v>13.508378833325132</v>
      </c>
      <c r="P70" s="11">
        <f t="shared" si="23"/>
        <v>22.491621166674868</v>
      </c>
    </row>
    <row r="71" spans="1:20" x14ac:dyDescent="0.2">
      <c r="A71">
        <v>36325</v>
      </c>
      <c r="B71">
        <v>0</v>
      </c>
      <c r="C71" t="str">
        <f t="shared" si="18"/>
        <v>Ženy</v>
      </c>
      <c r="D71">
        <v>2002</v>
      </c>
      <c r="E71">
        <f t="shared" si="17"/>
        <v>22</v>
      </c>
      <c r="F71" s="12" t="str">
        <f t="shared" si="19"/>
        <v>15-25 let</v>
      </c>
      <c r="G71" s="12" t="str">
        <f t="shared" si="20"/>
        <v>Ženy 15-25 let</v>
      </c>
      <c r="H71" s="39" t="s">
        <v>25</v>
      </c>
      <c r="I71">
        <v>1</v>
      </c>
      <c r="J71">
        <v>7</v>
      </c>
      <c r="K71">
        <v>5</v>
      </c>
      <c r="L71">
        <v>5</v>
      </c>
      <c r="M71">
        <v>4</v>
      </c>
      <c r="N71">
        <f t="shared" si="21"/>
        <v>22</v>
      </c>
      <c r="O71" s="11">
        <f t="shared" si="22"/>
        <v>17.508378833325132</v>
      </c>
      <c r="P71" s="11">
        <f t="shared" si="23"/>
        <v>26.491621166674868</v>
      </c>
    </row>
    <row r="72" spans="1:20" x14ac:dyDescent="0.2">
      <c r="A72">
        <v>36330</v>
      </c>
      <c r="B72">
        <v>0</v>
      </c>
      <c r="C72" t="str">
        <f t="shared" si="18"/>
        <v>Ženy</v>
      </c>
      <c r="D72">
        <v>2004</v>
      </c>
      <c r="E72">
        <f t="shared" si="17"/>
        <v>20</v>
      </c>
      <c r="F72" s="12" t="str">
        <f t="shared" si="19"/>
        <v>15-25 let</v>
      </c>
      <c r="G72" s="12" t="str">
        <f t="shared" si="20"/>
        <v>Ženy 15-25 let</v>
      </c>
      <c r="H72" s="39">
        <v>10</v>
      </c>
      <c r="I72">
        <v>3</v>
      </c>
      <c r="J72">
        <v>4</v>
      </c>
      <c r="K72">
        <v>5</v>
      </c>
      <c r="L72">
        <v>5</v>
      </c>
      <c r="M72">
        <v>3</v>
      </c>
      <c r="N72">
        <f t="shared" si="21"/>
        <v>20</v>
      </c>
      <c r="O72" s="11">
        <f t="shared" si="22"/>
        <v>15.508378833325132</v>
      </c>
      <c r="P72" s="11">
        <f t="shared" si="23"/>
        <v>24.491621166674868</v>
      </c>
    </row>
    <row r="73" spans="1:20" x14ac:dyDescent="0.2">
      <c r="A73">
        <v>36351</v>
      </c>
      <c r="B73">
        <v>0</v>
      </c>
      <c r="C73" t="str">
        <f t="shared" si="18"/>
        <v>Ženy</v>
      </c>
      <c r="D73">
        <v>1976</v>
      </c>
      <c r="E73">
        <f t="shared" si="17"/>
        <v>48</v>
      </c>
      <c r="F73" s="12" t="str">
        <f t="shared" si="19"/>
        <v>41-55 let</v>
      </c>
      <c r="G73" s="12" t="str">
        <f t="shared" si="20"/>
        <v>Ženy 41-55 let</v>
      </c>
      <c r="H73" s="39">
        <v>10</v>
      </c>
      <c r="I73">
        <v>6</v>
      </c>
      <c r="J73">
        <v>7</v>
      </c>
      <c r="K73">
        <v>6</v>
      </c>
      <c r="L73">
        <v>6</v>
      </c>
      <c r="M73">
        <v>6</v>
      </c>
      <c r="N73">
        <f t="shared" si="21"/>
        <v>31</v>
      </c>
      <c r="O73" s="11">
        <f t="shared" si="22"/>
        <v>26.508378833325132</v>
      </c>
      <c r="P73" s="11">
        <f t="shared" si="23"/>
        <v>35.491621166674868</v>
      </c>
    </row>
    <row r="74" spans="1:20" x14ac:dyDescent="0.2">
      <c r="A74">
        <v>36367</v>
      </c>
      <c r="B74">
        <v>0</v>
      </c>
      <c r="C74" t="str">
        <f t="shared" si="18"/>
        <v>Ženy</v>
      </c>
      <c r="D74">
        <v>2001</v>
      </c>
      <c r="E74">
        <f t="shared" si="17"/>
        <v>23</v>
      </c>
      <c r="F74" s="12" t="str">
        <f t="shared" si="19"/>
        <v>15-25 let</v>
      </c>
      <c r="G74" s="12" t="str">
        <f t="shared" si="20"/>
        <v>Ženy 15-25 let</v>
      </c>
      <c r="H74" s="39">
        <v>6</v>
      </c>
      <c r="I74">
        <v>6</v>
      </c>
      <c r="J74">
        <v>6</v>
      </c>
      <c r="K74">
        <v>4</v>
      </c>
      <c r="L74">
        <v>4</v>
      </c>
      <c r="M74">
        <v>3</v>
      </c>
      <c r="N74">
        <f t="shared" si="21"/>
        <v>23</v>
      </c>
      <c r="O74" s="11">
        <f t="shared" si="22"/>
        <v>18.508378833325132</v>
      </c>
      <c r="P74" s="11">
        <f t="shared" si="23"/>
        <v>27.491621166674868</v>
      </c>
    </row>
    <row r="75" spans="1:20" x14ac:dyDescent="0.2">
      <c r="A75">
        <v>36382</v>
      </c>
      <c r="B75">
        <v>0</v>
      </c>
      <c r="C75" t="str">
        <f t="shared" si="18"/>
        <v>Ženy</v>
      </c>
      <c r="D75">
        <v>1994</v>
      </c>
      <c r="E75">
        <f t="shared" si="17"/>
        <v>30</v>
      </c>
      <c r="F75" s="12" t="str">
        <f t="shared" si="19"/>
        <v>26-40 let</v>
      </c>
      <c r="G75" s="12" t="str">
        <f t="shared" si="20"/>
        <v>Ženy 26-40 let</v>
      </c>
      <c r="H75" s="39">
        <v>3</v>
      </c>
      <c r="I75">
        <v>5</v>
      </c>
      <c r="J75">
        <v>6</v>
      </c>
      <c r="K75">
        <v>6</v>
      </c>
      <c r="L75">
        <v>3</v>
      </c>
      <c r="M75">
        <v>5</v>
      </c>
      <c r="N75">
        <f t="shared" si="21"/>
        <v>25</v>
      </c>
      <c r="O75" s="11">
        <f t="shared" si="22"/>
        <v>20.508378833325132</v>
      </c>
      <c r="P75" s="11">
        <f t="shared" si="23"/>
        <v>29.491621166674868</v>
      </c>
    </row>
    <row r="76" spans="1:20" x14ac:dyDescent="0.2">
      <c r="A76">
        <v>36412</v>
      </c>
      <c r="B76">
        <v>0</v>
      </c>
      <c r="C76" t="str">
        <f t="shared" si="18"/>
        <v>Ženy</v>
      </c>
      <c r="D76">
        <v>1999</v>
      </c>
      <c r="E76">
        <f t="shared" si="17"/>
        <v>25</v>
      </c>
      <c r="F76" s="12" t="str">
        <f t="shared" si="19"/>
        <v>15-25 let</v>
      </c>
      <c r="G76" s="12" t="str">
        <f t="shared" si="20"/>
        <v>Ženy 15-25 let</v>
      </c>
      <c r="H76" s="39" t="s">
        <v>25</v>
      </c>
      <c r="I76">
        <v>3</v>
      </c>
      <c r="J76">
        <v>4</v>
      </c>
      <c r="K76">
        <v>5</v>
      </c>
      <c r="L76">
        <v>3</v>
      </c>
      <c r="M76">
        <v>2</v>
      </c>
      <c r="N76">
        <f t="shared" si="21"/>
        <v>17</v>
      </c>
      <c r="O76" s="11">
        <f t="shared" si="22"/>
        <v>12.508378833325132</v>
      </c>
      <c r="P76" s="11">
        <f t="shared" si="23"/>
        <v>21.491621166674868</v>
      </c>
    </row>
    <row r="77" spans="1:20" x14ac:dyDescent="0.2">
      <c r="A77">
        <v>36376</v>
      </c>
      <c r="B77">
        <v>0</v>
      </c>
      <c r="C77" t="str">
        <f t="shared" si="18"/>
        <v>Ženy</v>
      </c>
      <c r="D77">
        <v>1989</v>
      </c>
      <c r="E77">
        <f t="shared" si="17"/>
        <v>35</v>
      </c>
      <c r="F77" s="12" t="str">
        <f t="shared" si="19"/>
        <v>26-40 let</v>
      </c>
      <c r="G77" s="12" t="str">
        <f t="shared" si="20"/>
        <v>Ženy 26-40 let</v>
      </c>
      <c r="I77">
        <v>4</v>
      </c>
      <c r="J77">
        <v>5</v>
      </c>
      <c r="K77">
        <v>5</v>
      </c>
      <c r="L77">
        <v>5</v>
      </c>
      <c r="M77">
        <v>4</v>
      </c>
      <c r="N77">
        <f t="shared" si="21"/>
        <v>23</v>
      </c>
      <c r="O77" s="11">
        <f t="shared" si="22"/>
        <v>18.508378833325132</v>
      </c>
      <c r="P77" s="11">
        <f t="shared" si="23"/>
        <v>27.491621166674868</v>
      </c>
    </row>
    <row r="78" spans="1:20" x14ac:dyDescent="0.2">
      <c r="A78">
        <v>36414</v>
      </c>
      <c r="B78">
        <v>0</v>
      </c>
      <c r="C78" t="str">
        <f t="shared" si="18"/>
        <v>Ženy</v>
      </c>
      <c r="D78">
        <v>2004</v>
      </c>
      <c r="E78">
        <f t="shared" si="17"/>
        <v>20</v>
      </c>
      <c r="F78" s="12" t="str">
        <f t="shared" si="19"/>
        <v>15-25 let</v>
      </c>
      <c r="G78" s="12" t="str">
        <f t="shared" si="20"/>
        <v>Ženy 15-25 let</v>
      </c>
      <c r="H78" s="39">
        <v>3</v>
      </c>
      <c r="I78">
        <v>4</v>
      </c>
      <c r="J78">
        <v>4</v>
      </c>
      <c r="K78">
        <v>5</v>
      </c>
      <c r="L78">
        <v>4</v>
      </c>
      <c r="M78">
        <v>3</v>
      </c>
      <c r="N78">
        <f t="shared" si="21"/>
        <v>20</v>
      </c>
      <c r="O78" s="11">
        <f t="shared" si="22"/>
        <v>15.508378833325132</v>
      </c>
      <c r="P78" s="11">
        <f t="shared" si="23"/>
        <v>24.491621166674868</v>
      </c>
    </row>
    <row r="79" spans="1:20" x14ac:dyDescent="0.2">
      <c r="A79">
        <v>36469</v>
      </c>
      <c r="B79">
        <v>0</v>
      </c>
      <c r="C79" t="str">
        <f t="shared" si="18"/>
        <v>Ženy</v>
      </c>
      <c r="D79">
        <v>1980</v>
      </c>
      <c r="E79">
        <f t="shared" si="17"/>
        <v>44</v>
      </c>
      <c r="F79" s="12" t="str">
        <f t="shared" si="19"/>
        <v>41-55 let</v>
      </c>
      <c r="G79" s="12" t="str">
        <f t="shared" si="20"/>
        <v>Ženy 41-55 let</v>
      </c>
      <c r="H79" s="39">
        <v>3</v>
      </c>
      <c r="I79">
        <v>5</v>
      </c>
      <c r="J79">
        <v>5</v>
      </c>
      <c r="K79">
        <v>6</v>
      </c>
      <c r="L79">
        <v>5</v>
      </c>
      <c r="M79">
        <v>5</v>
      </c>
      <c r="N79">
        <f t="shared" si="21"/>
        <v>26</v>
      </c>
      <c r="O79" s="11">
        <f t="shared" si="22"/>
        <v>21.508378833325132</v>
      </c>
      <c r="P79" s="11">
        <f t="shared" si="23"/>
        <v>30.491621166674868</v>
      </c>
    </row>
    <row r="80" spans="1:20" x14ac:dyDescent="0.2">
      <c r="A80">
        <v>36471</v>
      </c>
      <c r="B80">
        <v>0</v>
      </c>
      <c r="C80" t="str">
        <f t="shared" si="18"/>
        <v>Ženy</v>
      </c>
      <c r="D80">
        <v>2000</v>
      </c>
      <c r="E80">
        <f t="shared" si="17"/>
        <v>24</v>
      </c>
      <c r="F80" s="12" t="str">
        <f t="shared" si="19"/>
        <v>15-25 let</v>
      </c>
      <c r="G80" s="12" t="str">
        <f t="shared" si="20"/>
        <v>Ženy 15-25 let</v>
      </c>
      <c r="H80" s="39">
        <v>5</v>
      </c>
      <c r="I80">
        <v>6</v>
      </c>
      <c r="J80">
        <v>6</v>
      </c>
      <c r="K80">
        <v>6</v>
      </c>
      <c r="L80">
        <v>6</v>
      </c>
      <c r="M80">
        <v>4</v>
      </c>
      <c r="N80">
        <f t="shared" si="21"/>
        <v>28</v>
      </c>
      <c r="O80" s="11">
        <f t="shared" si="22"/>
        <v>23.508378833325132</v>
      </c>
      <c r="P80" s="11">
        <f t="shared" si="23"/>
        <v>32.491621166674868</v>
      </c>
    </row>
    <row r="81" spans="1:16" x14ac:dyDescent="0.2">
      <c r="A81">
        <v>36498</v>
      </c>
      <c r="B81">
        <v>0</v>
      </c>
      <c r="C81" t="str">
        <f t="shared" si="18"/>
        <v>Ženy</v>
      </c>
      <c r="D81">
        <v>2005</v>
      </c>
      <c r="E81">
        <f t="shared" si="17"/>
        <v>19</v>
      </c>
      <c r="F81" s="12" t="str">
        <f t="shared" si="19"/>
        <v>15-25 let</v>
      </c>
      <c r="G81" s="12" t="str">
        <f t="shared" si="20"/>
        <v>Ženy 15-25 let</v>
      </c>
      <c r="H81" s="39">
        <v>1</v>
      </c>
      <c r="I81">
        <v>3</v>
      </c>
      <c r="J81">
        <v>5</v>
      </c>
      <c r="K81">
        <v>3</v>
      </c>
      <c r="L81">
        <v>3</v>
      </c>
      <c r="M81">
        <v>2</v>
      </c>
      <c r="N81">
        <f t="shared" si="21"/>
        <v>16</v>
      </c>
      <c r="O81" s="11">
        <f t="shared" si="22"/>
        <v>11.508378833325132</v>
      </c>
      <c r="P81" s="11">
        <f t="shared" si="23"/>
        <v>20.491621166674868</v>
      </c>
    </row>
    <row r="82" spans="1:16" x14ac:dyDescent="0.2">
      <c r="A82">
        <v>36495</v>
      </c>
      <c r="B82">
        <v>1</v>
      </c>
      <c r="C82" t="str">
        <f t="shared" si="18"/>
        <v>Muži</v>
      </c>
      <c r="D82">
        <v>2001</v>
      </c>
      <c r="E82">
        <f t="shared" si="17"/>
        <v>23</v>
      </c>
      <c r="F82" s="12" t="str">
        <f t="shared" si="19"/>
        <v>15-25 let</v>
      </c>
      <c r="G82" s="12" t="str">
        <f t="shared" si="20"/>
        <v>Muži 15-25 let</v>
      </c>
      <c r="H82" s="39">
        <v>10</v>
      </c>
      <c r="I82">
        <v>3</v>
      </c>
      <c r="J82">
        <v>4</v>
      </c>
      <c r="K82">
        <v>5</v>
      </c>
      <c r="L82">
        <v>2</v>
      </c>
      <c r="M82">
        <v>1</v>
      </c>
      <c r="N82">
        <f t="shared" si="21"/>
        <v>15</v>
      </c>
      <c r="O82" s="11">
        <f t="shared" si="22"/>
        <v>10.508378833325132</v>
      </c>
      <c r="P82" s="11">
        <f t="shared" si="23"/>
        <v>19.491621166674868</v>
      </c>
    </row>
    <row r="83" spans="1:16" x14ac:dyDescent="0.2">
      <c r="A83">
        <v>36496</v>
      </c>
      <c r="B83">
        <v>0</v>
      </c>
      <c r="C83" t="str">
        <f t="shared" si="18"/>
        <v>Ženy</v>
      </c>
      <c r="D83">
        <v>1989</v>
      </c>
      <c r="E83">
        <f t="shared" si="17"/>
        <v>35</v>
      </c>
      <c r="F83" s="12" t="str">
        <f t="shared" si="19"/>
        <v>26-40 let</v>
      </c>
      <c r="G83" s="12" t="str">
        <f t="shared" si="20"/>
        <v>Ženy 26-40 let</v>
      </c>
      <c r="H83" s="39" t="s">
        <v>25</v>
      </c>
      <c r="I83">
        <v>5</v>
      </c>
      <c r="J83">
        <v>7</v>
      </c>
      <c r="K83">
        <v>7</v>
      </c>
      <c r="L83">
        <v>7</v>
      </c>
      <c r="M83">
        <v>2</v>
      </c>
      <c r="N83">
        <f t="shared" si="21"/>
        <v>28</v>
      </c>
      <c r="O83" s="11">
        <f t="shared" si="22"/>
        <v>23.508378833325132</v>
      </c>
      <c r="P83" s="11">
        <f t="shared" si="23"/>
        <v>32.491621166674868</v>
      </c>
    </row>
    <row r="84" spans="1:16" x14ac:dyDescent="0.2">
      <c r="A84">
        <v>36511</v>
      </c>
      <c r="B84">
        <v>0</v>
      </c>
      <c r="C84" t="str">
        <f t="shared" si="18"/>
        <v>Ženy</v>
      </c>
      <c r="D84">
        <v>2001</v>
      </c>
      <c r="E84">
        <f t="shared" si="17"/>
        <v>23</v>
      </c>
      <c r="F84" s="12" t="str">
        <f t="shared" si="19"/>
        <v>15-25 let</v>
      </c>
      <c r="G84" s="12" t="str">
        <f t="shared" si="20"/>
        <v>Ženy 15-25 let</v>
      </c>
      <c r="H84" s="39">
        <v>3</v>
      </c>
      <c r="I84">
        <v>4</v>
      </c>
      <c r="J84">
        <v>2</v>
      </c>
      <c r="K84">
        <v>2</v>
      </c>
      <c r="L84">
        <v>3</v>
      </c>
      <c r="M84">
        <v>5</v>
      </c>
      <c r="N84">
        <f t="shared" si="21"/>
        <v>16</v>
      </c>
      <c r="O84" s="11">
        <f t="shared" si="22"/>
        <v>11.508378833325132</v>
      </c>
      <c r="P84" s="11">
        <f t="shared" si="23"/>
        <v>20.491621166674868</v>
      </c>
    </row>
    <row r="85" spans="1:16" x14ac:dyDescent="0.2">
      <c r="A85">
        <v>36544</v>
      </c>
      <c r="B85">
        <v>0</v>
      </c>
      <c r="C85" t="str">
        <f t="shared" si="18"/>
        <v>Ženy</v>
      </c>
      <c r="D85">
        <v>2001</v>
      </c>
      <c r="E85">
        <f t="shared" si="17"/>
        <v>23</v>
      </c>
      <c r="F85" s="12" t="str">
        <f t="shared" si="19"/>
        <v>15-25 let</v>
      </c>
      <c r="G85" s="12" t="str">
        <f t="shared" si="20"/>
        <v>Ženy 15-25 let</v>
      </c>
      <c r="H85" s="39" t="s">
        <v>25</v>
      </c>
      <c r="I85">
        <v>5</v>
      </c>
      <c r="J85">
        <v>5</v>
      </c>
      <c r="K85">
        <v>5</v>
      </c>
      <c r="L85">
        <v>4</v>
      </c>
      <c r="M85">
        <v>4</v>
      </c>
      <c r="N85">
        <f t="shared" si="21"/>
        <v>23</v>
      </c>
      <c r="O85" s="11">
        <f t="shared" si="22"/>
        <v>18.508378833325132</v>
      </c>
      <c r="P85" s="11">
        <f t="shared" si="23"/>
        <v>27.491621166674868</v>
      </c>
    </row>
    <row r="86" spans="1:16" x14ac:dyDescent="0.2">
      <c r="A86">
        <v>36528</v>
      </c>
      <c r="B86">
        <v>0</v>
      </c>
      <c r="C86" t="str">
        <f t="shared" si="18"/>
        <v>Ženy</v>
      </c>
      <c r="D86">
        <v>1978</v>
      </c>
      <c r="E86">
        <f t="shared" si="17"/>
        <v>46</v>
      </c>
      <c r="F86" s="12" t="str">
        <f t="shared" si="19"/>
        <v>41-55 let</v>
      </c>
      <c r="G86" s="12" t="str">
        <f t="shared" si="20"/>
        <v>Ženy 41-55 let</v>
      </c>
      <c r="H86" s="39">
        <v>4</v>
      </c>
      <c r="I86">
        <v>4</v>
      </c>
      <c r="J86">
        <v>4</v>
      </c>
      <c r="K86">
        <v>6</v>
      </c>
      <c r="L86">
        <v>5</v>
      </c>
      <c r="M86">
        <v>3</v>
      </c>
      <c r="N86">
        <f t="shared" si="21"/>
        <v>22</v>
      </c>
      <c r="O86" s="11">
        <f t="shared" si="22"/>
        <v>17.508378833325132</v>
      </c>
      <c r="P86" s="11">
        <f t="shared" si="23"/>
        <v>26.491621166674868</v>
      </c>
    </row>
    <row r="87" spans="1:16" x14ac:dyDescent="0.2">
      <c r="A87">
        <v>36542</v>
      </c>
      <c r="B87">
        <v>0</v>
      </c>
      <c r="C87" t="str">
        <f t="shared" si="18"/>
        <v>Ženy</v>
      </c>
      <c r="D87">
        <v>1998</v>
      </c>
      <c r="E87">
        <f t="shared" si="17"/>
        <v>26</v>
      </c>
      <c r="F87" s="12" t="str">
        <f t="shared" si="19"/>
        <v>26-40 let</v>
      </c>
      <c r="G87" s="12" t="str">
        <f t="shared" si="20"/>
        <v>Ženy 26-40 let</v>
      </c>
      <c r="H87" s="39">
        <v>5</v>
      </c>
      <c r="I87">
        <v>6</v>
      </c>
      <c r="J87">
        <v>6</v>
      </c>
      <c r="K87">
        <v>6</v>
      </c>
      <c r="L87">
        <v>1</v>
      </c>
      <c r="M87">
        <v>4</v>
      </c>
      <c r="N87">
        <f t="shared" si="21"/>
        <v>23</v>
      </c>
      <c r="O87" s="11">
        <f t="shared" si="22"/>
        <v>18.508378833325132</v>
      </c>
      <c r="P87" s="11">
        <f t="shared" si="23"/>
        <v>27.491621166674868</v>
      </c>
    </row>
    <row r="88" spans="1:16" x14ac:dyDescent="0.2">
      <c r="A88">
        <v>36549</v>
      </c>
      <c r="B88">
        <v>0</v>
      </c>
      <c r="C88" t="str">
        <f t="shared" si="18"/>
        <v>Ženy</v>
      </c>
      <c r="D88">
        <v>2000</v>
      </c>
      <c r="E88">
        <f t="shared" si="17"/>
        <v>24</v>
      </c>
      <c r="F88" s="12" t="str">
        <f t="shared" si="19"/>
        <v>15-25 let</v>
      </c>
      <c r="G88" s="12" t="str">
        <f t="shared" si="20"/>
        <v>Ženy 15-25 let</v>
      </c>
      <c r="H88" s="39" t="s">
        <v>25</v>
      </c>
      <c r="I88">
        <v>5</v>
      </c>
      <c r="J88">
        <v>3</v>
      </c>
      <c r="K88">
        <v>3</v>
      </c>
      <c r="L88">
        <v>4</v>
      </c>
      <c r="M88">
        <v>3</v>
      </c>
      <c r="N88">
        <f t="shared" si="21"/>
        <v>18</v>
      </c>
      <c r="O88" s="11">
        <f t="shared" si="22"/>
        <v>13.508378833325132</v>
      </c>
      <c r="P88" s="11">
        <f t="shared" si="23"/>
        <v>22.491621166674868</v>
      </c>
    </row>
    <row r="89" spans="1:16" x14ac:dyDescent="0.2">
      <c r="A89">
        <v>36578</v>
      </c>
      <c r="B89">
        <v>0</v>
      </c>
      <c r="C89" t="str">
        <f t="shared" si="18"/>
        <v>Ženy</v>
      </c>
      <c r="D89">
        <v>2003</v>
      </c>
      <c r="E89">
        <f t="shared" si="17"/>
        <v>21</v>
      </c>
      <c r="F89" s="12" t="str">
        <f t="shared" si="19"/>
        <v>15-25 let</v>
      </c>
      <c r="G89" s="12" t="str">
        <f t="shared" si="20"/>
        <v>Ženy 15-25 let</v>
      </c>
      <c r="I89">
        <v>5</v>
      </c>
      <c r="J89">
        <v>7</v>
      </c>
      <c r="K89">
        <v>5</v>
      </c>
      <c r="L89">
        <v>5</v>
      </c>
      <c r="M89">
        <v>5</v>
      </c>
      <c r="N89">
        <f t="shared" si="21"/>
        <v>27</v>
      </c>
      <c r="O89" s="11">
        <f t="shared" si="22"/>
        <v>22.508378833325132</v>
      </c>
      <c r="P89" s="11">
        <f t="shared" si="23"/>
        <v>31.491621166674868</v>
      </c>
    </row>
    <row r="90" spans="1:16" x14ac:dyDescent="0.2">
      <c r="A90">
        <v>36581</v>
      </c>
      <c r="B90">
        <v>0</v>
      </c>
      <c r="C90" t="str">
        <f t="shared" si="18"/>
        <v>Ženy</v>
      </c>
      <c r="D90">
        <v>1992</v>
      </c>
      <c r="E90">
        <f t="shared" si="17"/>
        <v>32</v>
      </c>
      <c r="F90" s="12" t="str">
        <f t="shared" si="19"/>
        <v>26-40 let</v>
      </c>
      <c r="G90" s="12" t="str">
        <f t="shared" si="20"/>
        <v>Ženy 26-40 let</v>
      </c>
      <c r="H90" s="39">
        <v>3</v>
      </c>
      <c r="I90">
        <v>4</v>
      </c>
      <c r="J90">
        <v>2</v>
      </c>
      <c r="K90">
        <v>2</v>
      </c>
      <c r="L90">
        <v>2</v>
      </c>
      <c r="M90">
        <v>1</v>
      </c>
      <c r="N90">
        <f t="shared" si="21"/>
        <v>11</v>
      </c>
      <c r="O90" s="11">
        <f t="shared" si="22"/>
        <v>6.5083788333251311</v>
      </c>
      <c r="P90" s="11">
        <f t="shared" si="23"/>
        <v>15.491621166674868</v>
      </c>
    </row>
    <row r="91" spans="1:16" x14ac:dyDescent="0.2">
      <c r="A91">
        <v>36586</v>
      </c>
      <c r="B91">
        <v>1</v>
      </c>
      <c r="C91" t="str">
        <f t="shared" si="18"/>
        <v>Muži</v>
      </c>
      <c r="D91">
        <v>1980</v>
      </c>
      <c r="E91">
        <f t="shared" si="17"/>
        <v>44</v>
      </c>
      <c r="F91" s="12" t="str">
        <f t="shared" si="19"/>
        <v>41-55 let</v>
      </c>
      <c r="G91" s="12" t="str">
        <f t="shared" si="20"/>
        <v>Muži 41-55 let</v>
      </c>
      <c r="H91" s="39">
        <v>10</v>
      </c>
      <c r="I91">
        <v>5</v>
      </c>
      <c r="J91">
        <v>5</v>
      </c>
      <c r="K91">
        <v>4</v>
      </c>
      <c r="L91">
        <v>6</v>
      </c>
      <c r="M91">
        <v>2</v>
      </c>
      <c r="N91">
        <f t="shared" si="21"/>
        <v>22</v>
      </c>
      <c r="O91" s="11">
        <f t="shared" si="22"/>
        <v>17.508378833325132</v>
      </c>
      <c r="P91" s="11">
        <f t="shared" si="23"/>
        <v>26.491621166674868</v>
      </c>
    </row>
    <row r="92" spans="1:16" x14ac:dyDescent="0.2">
      <c r="A92">
        <v>36624</v>
      </c>
      <c r="B92">
        <v>1</v>
      </c>
      <c r="C92" t="str">
        <f t="shared" si="18"/>
        <v>Muži</v>
      </c>
      <c r="D92">
        <v>1988</v>
      </c>
      <c r="E92">
        <f t="shared" si="17"/>
        <v>36</v>
      </c>
      <c r="F92" s="12" t="str">
        <f t="shared" si="19"/>
        <v>26-40 let</v>
      </c>
      <c r="G92" s="12" t="str">
        <f t="shared" si="20"/>
        <v>Muži 26-40 let</v>
      </c>
      <c r="H92" s="39">
        <v>2</v>
      </c>
      <c r="I92">
        <v>5</v>
      </c>
      <c r="J92">
        <v>6</v>
      </c>
      <c r="K92">
        <v>6</v>
      </c>
      <c r="L92">
        <v>6</v>
      </c>
      <c r="M92">
        <v>5</v>
      </c>
      <c r="N92">
        <f t="shared" si="21"/>
        <v>28</v>
      </c>
      <c r="O92" s="11">
        <f t="shared" si="22"/>
        <v>23.508378833325132</v>
      </c>
      <c r="P92" s="11">
        <f t="shared" si="23"/>
        <v>32.491621166674868</v>
      </c>
    </row>
    <row r="93" spans="1:16" x14ac:dyDescent="0.2">
      <c r="A93">
        <v>36653</v>
      </c>
      <c r="B93">
        <v>0</v>
      </c>
      <c r="C93" t="str">
        <f t="shared" si="18"/>
        <v>Ženy</v>
      </c>
      <c r="D93">
        <v>1992</v>
      </c>
      <c r="E93">
        <f t="shared" si="17"/>
        <v>32</v>
      </c>
      <c r="F93" s="12" t="str">
        <f t="shared" si="19"/>
        <v>26-40 let</v>
      </c>
      <c r="G93" s="12" t="str">
        <f t="shared" si="20"/>
        <v>Ženy 26-40 let</v>
      </c>
      <c r="H93" s="39">
        <v>4</v>
      </c>
      <c r="I93">
        <v>6</v>
      </c>
      <c r="J93">
        <v>6</v>
      </c>
      <c r="K93">
        <v>6</v>
      </c>
      <c r="L93">
        <v>6</v>
      </c>
      <c r="M93">
        <v>5</v>
      </c>
      <c r="N93">
        <f t="shared" si="21"/>
        <v>29</v>
      </c>
      <c r="O93" s="11">
        <f t="shared" si="22"/>
        <v>24.508378833325132</v>
      </c>
      <c r="P93" s="11">
        <f t="shared" si="23"/>
        <v>33.491621166674868</v>
      </c>
    </row>
    <row r="94" spans="1:16" x14ac:dyDescent="0.2">
      <c r="A94">
        <v>36663</v>
      </c>
      <c r="B94">
        <v>0</v>
      </c>
      <c r="C94" t="str">
        <f t="shared" si="18"/>
        <v>Ženy</v>
      </c>
      <c r="D94">
        <v>2003</v>
      </c>
      <c r="E94">
        <f t="shared" si="17"/>
        <v>21</v>
      </c>
      <c r="F94" s="12" t="str">
        <f t="shared" si="19"/>
        <v>15-25 let</v>
      </c>
      <c r="G94" s="12" t="str">
        <f t="shared" si="20"/>
        <v>Ženy 15-25 let</v>
      </c>
      <c r="I94">
        <v>3</v>
      </c>
      <c r="J94">
        <v>5</v>
      </c>
      <c r="K94">
        <v>3</v>
      </c>
      <c r="L94">
        <v>3</v>
      </c>
      <c r="M94">
        <v>2</v>
      </c>
      <c r="N94">
        <f t="shared" si="21"/>
        <v>16</v>
      </c>
      <c r="O94" s="11">
        <f t="shared" si="22"/>
        <v>11.508378833325132</v>
      </c>
      <c r="P94" s="11">
        <f t="shared" si="23"/>
        <v>20.491621166674868</v>
      </c>
    </row>
    <row r="95" spans="1:16" x14ac:dyDescent="0.2">
      <c r="A95">
        <v>36682</v>
      </c>
      <c r="B95">
        <v>1</v>
      </c>
      <c r="C95" t="str">
        <f t="shared" si="18"/>
        <v>Muži</v>
      </c>
      <c r="D95">
        <v>1973</v>
      </c>
      <c r="E95">
        <f t="shared" si="17"/>
        <v>51</v>
      </c>
      <c r="F95" s="12" t="str">
        <f t="shared" si="19"/>
        <v>41-55 let</v>
      </c>
      <c r="G95" s="12" t="str">
        <f t="shared" si="20"/>
        <v>Muži 41-55 let</v>
      </c>
      <c r="H95" s="39" t="s">
        <v>25</v>
      </c>
      <c r="I95">
        <v>6</v>
      </c>
      <c r="J95">
        <v>6</v>
      </c>
      <c r="K95">
        <v>6</v>
      </c>
      <c r="L95">
        <v>5</v>
      </c>
      <c r="M95">
        <v>5</v>
      </c>
      <c r="N95">
        <f t="shared" si="21"/>
        <v>28</v>
      </c>
      <c r="O95" s="11">
        <f t="shared" si="22"/>
        <v>23.508378833325132</v>
      </c>
      <c r="P95" s="11">
        <f t="shared" si="23"/>
        <v>32.491621166674868</v>
      </c>
    </row>
    <row r="96" spans="1:16" x14ac:dyDescent="0.2">
      <c r="A96">
        <v>36652</v>
      </c>
      <c r="B96">
        <v>1</v>
      </c>
      <c r="C96" t="str">
        <f t="shared" si="18"/>
        <v>Muži</v>
      </c>
      <c r="D96">
        <v>1991</v>
      </c>
      <c r="E96">
        <f t="shared" si="17"/>
        <v>33</v>
      </c>
      <c r="F96" s="12" t="str">
        <f t="shared" si="19"/>
        <v>26-40 let</v>
      </c>
      <c r="G96" s="12" t="str">
        <f t="shared" si="20"/>
        <v>Muži 26-40 let</v>
      </c>
      <c r="H96" s="39">
        <v>2</v>
      </c>
      <c r="I96">
        <v>3</v>
      </c>
      <c r="J96">
        <v>3</v>
      </c>
      <c r="K96">
        <v>3</v>
      </c>
      <c r="L96">
        <v>3</v>
      </c>
      <c r="M96">
        <v>3</v>
      </c>
      <c r="N96">
        <f t="shared" si="21"/>
        <v>15</v>
      </c>
      <c r="O96" s="11">
        <f t="shared" si="22"/>
        <v>10.508378833325132</v>
      </c>
      <c r="P96" s="11">
        <f t="shared" si="23"/>
        <v>19.491621166674868</v>
      </c>
    </row>
    <row r="97" spans="1:27" x14ac:dyDescent="0.2">
      <c r="A97">
        <v>36706</v>
      </c>
      <c r="B97">
        <v>1</v>
      </c>
      <c r="C97" t="str">
        <f t="shared" si="18"/>
        <v>Muži</v>
      </c>
      <c r="D97">
        <v>1990</v>
      </c>
      <c r="E97">
        <f t="shared" si="17"/>
        <v>34</v>
      </c>
      <c r="F97" s="12" t="str">
        <f t="shared" si="19"/>
        <v>26-40 let</v>
      </c>
      <c r="G97" s="12" t="str">
        <f t="shared" si="20"/>
        <v>Muži 26-40 let</v>
      </c>
      <c r="H97" s="39">
        <v>2</v>
      </c>
      <c r="I97">
        <v>5</v>
      </c>
      <c r="J97">
        <v>5</v>
      </c>
      <c r="K97">
        <v>5</v>
      </c>
      <c r="L97">
        <v>3</v>
      </c>
      <c r="M97">
        <v>3</v>
      </c>
      <c r="N97">
        <f t="shared" si="21"/>
        <v>21</v>
      </c>
      <c r="O97" s="11">
        <f t="shared" si="22"/>
        <v>16.508378833325132</v>
      </c>
      <c r="P97" s="11">
        <f t="shared" si="23"/>
        <v>25.491621166674868</v>
      </c>
    </row>
    <row r="98" spans="1:27" x14ac:dyDescent="0.2">
      <c r="A98">
        <v>36732</v>
      </c>
      <c r="B98">
        <v>1</v>
      </c>
      <c r="C98" t="str">
        <f t="shared" si="18"/>
        <v>Muži</v>
      </c>
      <c r="D98">
        <v>1992</v>
      </c>
      <c r="E98">
        <f t="shared" si="17"/>
        <v>32</v>
      </c>
      <c r="F98" s="12" t="str">
        <f t="shared" si="19"/>
        <v>26-40 let</v>
      </c>
      <c r="G98" s="12" t="str">
        <f t="shared" si="20"/>
        <v>Muži 26-40 let</v>
      </c>
      <c r="H98" s="39">
        <v>3</v>
      </c>
      <c r="I98">
        <v>5</v>
      </c>
      <c r="J98">
        <v>5</v>
      </c>
      <c r="K98">
        <v>6</v>
      </c>
      <c r="L98">
        <v>5</v>
      </c>
      <c r="M98">
        <v>6</v>
      </c>
      <c r="N98">
        <f t="shared" si="21"/>
        <v>27</v>
      </c>
      <c r="O98" s="11">
        <f t="shared" si="22"/>
        <v>22.508378833325132</v>
      </c>
      <c r="P98" s="11">
        <f t="shared" si="23"/>
        <v>31.491621166674868</v>
      </c>
    </row>
    <row r="99" spans="1:27" x14ac:dyDescent="0.2">
      <c r="A99">
        <v>36719</v>
      </c>
      <c r="B99">
        <v>0</v>
      </c>
      <c r="C99" t="str">
        <f t="shared" si="18"/>
        <v>Ženy</v>
      </c>
      <c r="D99">
        <v>1998</v>
      </c>
      <c r="E99">
        <f t="shared" si="17"/>
        <v>26</v>
      </c>
      <c r="F99" s="12" t="str">
        <f t="shared" si="19"/>
        <v>26-40 let</v>
      </c>
      <c r="G99" s="12" t="str">
        <f t="shared" si="20"/>
        <v>Ženy 26-40 let</v>
      </c>
      <c r="H99" s="39" t="s">
        <v>25</v>
      </c>
      <c r="I99">
        <v>7</v>
      </c>
      <c r="J99">
        <v>7</v>
      </c>
      <c r="K99">
        <v>7</v>
      </c>
      <c r="L99">
        <v>7</v>
      </c>
      <c r="M99">
        <v>6</v>
      </c>
      <c r="N99">
        <f t="shared" si="21"/>
        <v>34</v>
      </c>
      <c r="O99" s="11">
        <f t="shared" si="22"/>
        <v>29.508378833325132</v>
      </c>
      <c r="P99" s="11">
        <f t="shared" si="23"/>
        <v>38.491621166674868</v>
      </c>
    </row>
    <row r="100" spans="1:27" x14ac:dyDescent="0.2">
      <c r="A100">
        <v>36742</v>
      </c>
      <c r="B100">
        <v>0</v>
      </c>
      <c r="C100" t="str">
        <f t="shared" si="18"/>
        <v>Ženy</v>
      </c>
      <c r="D100">
        <v>2001</v>
      </c>
      <c r="E100">
        <f t="shared" si="17"/>
        <v>23</v>
      </c>
      <c r="F100" s="12" t="str">
        <f t="shared" si="19"/>
        <v>15-25 let</v>
      </c>
      <c r="G100" s="12" t="str">
        <f t="shared" si="20"/>
        <v>Ženy 15-25 let</v>
      </c>
      <c r="H100" s="39" t="s">
        <v>25</v>
      </c>
      <c r="I100">
        <v>3</v>
      </c>
      <c r="J100">
        <v>6</v>
      </c>
      <c r="K100">
        <v>5</v>
      </c>
      <c r="L100">
        <v>6</v>
      </c>
      <c r="M100">
        <v>6</v>
      </c>
      <c r="N100">
        <f t="shared" si="21"/>
        <v>26</v>
      </c>
      <c r="O100" s="11">
        <f t="shared" si="22"/>
        <v>21.508378833325132</v>
      </c>
      <c r="P100" s="11">
        <f t="shared" si="23"/>
        <v>30.491621166674868</v>
      </c>
    </row>
    <row r="101" spans="1:27" x14ac:dyDescent="0.2">
      <c r="A101">
        <v>36740</v>
      </c>
      <c r="B101">
        <v>0</v>
      </c>
      <c r="C101" t="str">
        <f t="shared" si="18"/>
        <v>Ženy</v>
      </c>
      <c r="D101">
        <v>2008</v>
      </c>
      <c r="E101">
        <f t="shared" si="17"/>
        <v>16</v>
      </c>
      <c r="F101" s="12" t="str">
        <f t="shared" si="19"/>
        <v>15-25 let</v>
      </c>
      <c r="G101" s="12" t="str">
        <f t="shared" si="20"/>
        <v>Ženy 15-25 let</v>
      </c>
      <c r="H101" s="39">
        <v>4</v>
      </c>
      <c r="I101">
        <v>3</v>
      </c>
      <c r="J101">
        <v>6</v>
      </c>
      <c r="K101">
        <v>4</v>
      </c>
      <c r="L101">
        <v>5</v>
      </c>
      <c r="M101">
        <v>3</v>
      </c>
      <c r="N101">
        <f t="shared" si="21"/>
        <v>21</v>
      </c>
      <c r="O101" s="11">
        <f t="shared" si="22"/>
        <v>16.508378833325132</v>
      </c>
      <c r="P101" s="11">
        <f t="shared" si="23"/>
        <v>25.491621166674868</v>
      </c>
    </row>
    <row r="102" spans="1:27" x14ac:dyDescent="0.2">
      <c r="A102">
        <v>36773</v>
      </c>
      <c r="B102">
        <v>0</v>
      </c>
      <c r="C102" t="str">
        <f t="shared" si="18"/>
        <v>Ženy</v>
      </c>
      <c r="D102">
        <v>2000</v>
      </c>
      <c r="E102">
        <f t="shared" si="17"/>
        <v>24</v>
      </c>
      <c r="F102" s="12" t="str">
        <f t="shared" si="19"/>
        <v>15-25 let</v>
      </c>
      <c r="G102" s="12" t="str">
        <f t="shared" si="20"/>
        <v>Ženy 15-25 let</v>
      </c>
      <c r="H102" s="39">
        <v>3</v>
      </c>
      <c r="I102">
        <v>6</v>
      </c>
      <c r="J102">
        <v>7</v>
      </c>
      <c r="K102">
        <v>7</v>
      </c>
      <c r="L102">
        <v>7</v>
      </c>
      <c r="M102">
        <v>7</v>
      </c>
      <c r="N102">
        <f t="shared" si="21"/>
        <v>34</v>
      </c>
      <c r="O102" s="11">
        <f t="shared" si="22"/>
        <v>29.508378833325132</v>
      </c>
      <c r="P102" s="11">
        <f t="shared" si="23"/>
        <v>38.491621166674868</v>
      </c>
    </row>
    <row r="103" spans="1:27" x14ac:dyDescent="0.2">
      <c r="A103">
        <v>36741</v>
      </c>
      <c r="B103">
        <v>1</v>
      </c>
      <c r="C103" t="str">
        <f t="shared" si="18"/>
        <v>Muži</v>
      </c>
      <c r="D103">
        <v>1993</v>
      </c>
      <c r="E103">
        <f t="shared" si="17"/>
        <v>31</v>
      </c>
      <c r="F103" s="12" t="str">
        <f t="shared" si="19"/>
        <v>26-40 let</v>
      </c>
      <c r="G103" s="12" t="str">
        <f t="shared" si="20"/>
        <v>Muži 26-40 let</v>
      </c>
      <c r="I103">
        <v>3</v>
      </c>
      <c r="J103">
        <v>7</v>
      </c>
      <c r="K103">
        <v>3</v>
      </c>
      <c r="L103">
        <v>7</v>
      </c>
      <c r="M103">
        <v>3</v>
      </c>
      <c r="N103">
        <f t="shared" si="21"/>
        <v>23</v>
      </c>
      <c r="O103" s="11">
        <f t="shared" si="22"/>
        <v>18.508378833325132</v>
      </c>
      <c r="P103" s="11">
        <f t="shared" si="23"/>
        <v>27.491621166674868</v>
      </c>
    </row>
    <row r="104" spans="1:27" x14ac:dyDescent="0.2">
      <c r="A104">
        <v>36796</v>
      </c>
      <c r="B104">
        <v>0</v>
      </c>
      <c r="C104" t="str">
        <f t="shared" si="18"/>
        <v>Ženy</v>
      </c>
      <c r="D104">
        <v>2004</v>
      </c>
      <c r="E104">
        <f t="shared" si="17"/>
        <v>20</v>
      </c>
      <c r="F104" s="12" t="str">
        <f t="shared" si="19"/>
        <v>15-25 let</v>
      </c>
      <c r="G104" s="12" t="str">
        <f t="shared" si="20"/>
        <v>Ženy 15-25 let</v>
      </c>
      <c r="H104" s="39" t="s">
        <v>25</v>
      </c>
      <c r="I104">
        <v>5</v>
      </c>
      <c r="J104">
        <v>6</v>
      </c>
      <c r="K104">
        <v>6</v>
      </c>
      <c r="L104">
        <v>6</v>
      </c>
      <c r="M104">
        <v>5</v>
      </c>
      <c r="N104">
        <f t="shared" si="21"/>
        <v>28</v>
      </c>
      <c r="O104" s="11">
        <f t="shared" si="22"/>
        <v>23.508378833325132</v>
      </c>
      <c r="P104" s="11">
        <f t="shared" si="23"/>
        <v>32.491621166674868</v>
      </c>
    </row>
    <row r="105" spans="1:27" x14ac:dyDescent="0.2">
      <c r="A105">
        <v>36793</v>
      </c>
      <c r="B105">
        <v>0</v>
      </c>
      <c r="C105" t="str">
        <f t="shared" si="18"/>
        <v>Ženy</v>
      </c>
      <c r="D105">
        <v>1981</v>
      </c>
      <c r="E105">
        <f t="shared" si="17"/>
        <v>43</v>
      </c>
      <c r="F105" s="12" t="str">
        <f t="shared" si="19"/>
        <v>41-55 let</v>
      </c>
      <c r="G105" s="12" t="str">
        <f t="shared" si="20"/>
        <v>Ženy 41-55 let</v>
      </c>
      <c r="H105" s="39">
        <v>2</v>
      </c>
      <c r="I105">
        <v>4</v>
      </c>
      <c r="J105">
        <v>5</v>
      </c>
      <c r="K105">
        <v>5</v>
      </c>
      <c r="L105">
        <v>5</v>
      </c>
      <c r="M105">
        <v>2</v>
      </c>
      <c r="N105">
        <f t="shared" si="21"/>
        <v>21</v>
      </c>
      <c r="O105" s="11">
        <f t="shared" si="22"/>
        <v>16.508378833325132</v>
      </c>
      <c r="P105" s="11">
        <f t="shared" si="23"/>
        <v>25.491621166674868</v>
      </c>
    </row>
    <row r="106" spans="1:27" x14ac:dyDescent="0.2">
      <c r="A106">
        <v>36786</v>
      </c>
      <c r="B106">
        <v>1</v>
      </c>
      <c r="C106" t="str">
        <f t="shared" si="18"/>
        <v>Muži</v>
      </c>
      <c r="D106">
        <v>2001</v>
      </c>
      <c r="E106">
        <f t="shared" si="17"/>
        <v>23</v>
      </c>
      <c r="F106" s="12" t="str">
        <f t="shared" si="19"/>
        <v>15-25 let</v>
      </c>
      <c r="G106" s="12" t="str">
        <f t="shared" si="20"/>
        <v>Muži 15-25 let</v>
      </c>
      <c r="H106" s="39">
        <v>3</v>
      </c>
      <c r="I106">
        <v>6</v>
      </c>
      <c r="J106">
        <v>6</v>
      </c>
      <c r="K106">
        <v>6</v>
      </c>
      <c r="L106">
        <v>7</v>
      </c>
      <c r="M106">
        <v>6</v>
      </c>
      <c r="N106">
        <f t="shared" si="21"/>
        <v>31</v>
      </c>
      <c r="O106" s="11">
        <f t="shared" si="22"/>
        <v>26.508378833325132</v>
      </c>
      <c r="P106" s="11">
        <f t="shared" si="23"/>
        <v>35.491621166674868</v>
      </c>
    </row>
    <row r="107" spans="1:27" x14ac:dyDescent="0.2">
      <c r="A107">
        <v>36782</v>
      </c>
      <c r="B107">
        <v>0</v>
      </c>
      <c r="C107" t="str">
        <f t="shared" si="18"/>
        <v>Ženy</v>
      </c>
      <c r="D107">
        <v>2001</v>
      </c>
      <c r="E107">
        <f t="shared" si="17"/>
        <v>23</v>
      </c>
      <c r="F107" s="12" t="str">
        <f t="shared" si="19"/>
        <v>15-25 let</v>
      </c>
      <c r="G107" s="12" t="str">
        <f t="shared" si="20"/>
        <v>Ženy 15-25 let</v>
      </c>
      <c r="H107" s="39">
        <v>5</v>
      </c>
      <c r="I107">
        <v>3</v>
      </c>
      <c r="J107">
        <v>6</v>
      </c>
      <c r="K107">
        <v>4</v>
      </c>
      <c r="L107">
        <v>3</v>
      </c>
      <c r="M107">
        <v>3</v>
      </c>
      <c r="N107">
        <f t="shared" si="21"/>
        <v>19</v>
      </c>
      <c r="O107" s="11">
        <f t="shared" si="22"/>
        <v>14.508378833325132</v>
      </c>
      <c r="P107" s="11">
        <f t="shared" si="23"/>
        <v>23.491621166674868</v>
      </c>
    </row>
    <row r="108" spans="1:27" x14ac:dyDescent="0.2">
      <c r="A108">
        <v>36808</v>
      </c>
      <c r="B108">
        <v>0</v>
      </c>
      <c r="C108" t="str">
        <f t="shared" si="18"/>
        <v>Ženy</v>
      </c>
      <c r="D108">
        <v>1982</v>
      </c>
      <c r="E108">
        <f t="shared" si="17"/>
        <v>42</v>
      </c>
      <c r="F108" s="12" t="str">
        <f t="shared" si="19"/>
        <v>41-55 let</v>
      </c>
      <c r="G108" s="12" t="str">
        <f t="shared" si="20"/>
        <v>Ženy 41-55 let</v>
      </c>
      <c r="H108" s="39">
        <v>6</v>
      </c>
      <c r="I108">
        <v>5</v>
      </c>
      <c r="J108">
        <v>6</v>
      </c>
      <c r="K108">
        <v>6</v>
      </c>
      <c r="L108">
        <v>6</v>
      </c>
      <c r="M108">
        <v>6</v>
      </c>
      <c r="N108">
        <f t="shared" si="21"/>
        <v>29</v>
      </c>
      <c r="O108" s="11">
        <f t="shared" si="22"/>
        <v>24.508378833325132</v>
      </c>
      <c r="P108" s="11">
        <f t="shared" si="23"/>
        <v>33.491621166674868</v>
      </c>
    </row>
    <row r="109" spans="1:27" x14ac:dyDescent="0.2">
      <c r="A109">
        <v>36759</v>
      </c>
      <c r="B109">
        <v>0</v>
      </c>
      <c r="C109" t="str">
        <f t="shared" si="18"/>
        <v>Ženy</v>
      </c>
      <c r="D109">
        <v>2001</v>
      </c>
      <c r="E109">
        <f t="shared" si="17"/>
        <v>23</v>
      </c>
      <c r="F109" s="12" t="str">
        <f t="shared" si="19"/>
        <v>15-25 let</v>
      </c>
      <c r="G109" s="12" t="str">
        <f t="shared" si="20"/>
        <v>Ženy 15-25 let</v>
      </c>
      <c r="H109" s="39">
        <v>3</v>
      </c>
      <c r="I109">
        <v>3</v>
      </c>
      <c r="J109">
        <v>5</v>
      </c>
      <c r="K109">
        <v>5</v>
      </c>
      <c r="L109">
        <v>6</v>
      </c>
      <c r="M109">
        <v>2</v>
      </c>
      <c r="N109">
        <f t="shared" si="21"/>
        <v>21</v>
      </c>
      <c r="O109" s="11">
        <f t="shared" si="22"/>
        <v>16.508378833325132</v>
      </c>
      <c r="P109" s="11">
        <f t="shared" si="23"/>
        <v>25.491621166674868</v>
      </c>
      <c r="R109" s="12" t="s">
        <v>172</v>
      </c>
      <c r="S109">
        <v>0.85584499999999997</v>
      </c>
      <c r="U109" s="14"/>
      <c r="V109" s="40" t="s">
        <v>201</v>
      </c>
      <c r="W109" s="41"/>
      <c r="X109" s="41"/>
      <c r="Y109" s="41"/>
      <c r="Z109" s="41"/>
      <c r="AA109" s="41"/>
    </row>
    <row r="110" spans="1:27" ht="43" customHeight="1" x14ac:dyDescent="0.2">
      <c r="A110">
        <v>36835</v>
      </c>
      <c r="B110">
        <v>1</v>
      </c>
      <c r="C110" t="str">
        <f t="shared" si="18"/>
        <v>Muži</v>
      </c>
      <c r="D110">
        <v>1999</v>
      </c>
      <c r="E110">
        <f t="shared" si="17"/>
        <v>25</v>
      </c>
      <c r="F110" s="12" t="str">
        <f t="shared" si="19"/>
        <v>15-25 let</v>
      </c>
      <c r="G110" s="12" t="str">
        <f t="shared" si="20"/>
        <v>Muži 15-25 let</v>
      </c>
      <c r="H110" s="39">
        <v>6</v>
      </c>
      <c r="I110">
        <v>5</v>
      </c>
      <c r="J110">
        <v>5</v>
      </c>
      <c r="K110">
        <v>5</v>
      </c>
      <c r="L110">
        <v>5</v>
      </c>
      <c r="M110">
        <v>5</v>
      </c>
      <c r="N110">
        <f t="shared" si="21"/>
        <v>25</v>
      </c>
      <c r="O110" s="11">
        <f t="shared" si="22"/>
        <v>20.508378833325132</v>
      </c>
      <c r="P110" s="11">
        <f t="shared" si="23"/>
        <v>29.491621166674868</v>
      </c>
      <c r="R110" s="12" t="s">
        <v>173</v>
      </c>
      <c r="S110">
        <f>1-S109</f>
        <v>0.14415500000000003</v>
      </c>
      <c r="U110" s="26" t="s">
        <v>196</v>
      </c>
      <c r="V110" s="27" t="s">
        <v>195</v>
      </c>
      <c r="W110" s="27" t="s">
        <v>182</v>
      </c>
      <c r="X110" s="27" t="s">
        <v>197</v>
      </c>
      <c r="Y110" s="27" t="s">
        <v>198</v>
      </c>
      <c r="Z110" s="27" t="s">
        <v>199</v>
      </c>
      <c r="AA110" s="27" t="s">
        <v>200</v>
      </c>
    </row>
    <row r="111" spans="1:27" x14ac:dyDescent="0.2">
      <c r="A111">
        <v>36852</v>
      </c>
      <c r="B111">
        <v>1</v>
      </c>
      <c r="C111" t="str">
        <f t="shared" si="18"/>
        <v>Muži</v>
      </c>
      <c r="D111">
        <v>2000</v>
      </c>
      <c r="E111">
        <f t="shared" si="17"/>
        <v>24</v>
      </c>
      <c r="F111" s="12" t="str">
        <f t="shared" si="19"/>
        <v>15-25 let</v>
      </c>
      <c r="G111" s="12" t="str">
        <f t="shared" si="20"/>
        <v>Muži 15-25 let</v>
      </c>
      <c r="H111" s="39" t="s">
        <v>25</v>
      </c>
      <c r="I111">
        <v>2</v>
      </c>
      <c r="J111">
        <v>5</v>
      </c>
      <c r="K111">
        <v>3</v>
      </c>
      <c r="L111">
        <v>4</v>
      </c>
      <c r="M111">
        <v>3</v>
      </c>
      <c r="N111">
        <f t="shared" si="21"/>
        <v>17</v>
      </c>
      <c r="O111" s="11">
        <f t="shared" si="22"/>
        <v>12.508378833325132</v>
      </c>
      <c r="P111" s="11">
        <f t="shared" si="23"/>
        <v>21.491621166674868</v>
      </c>
      <c r="R111" s="12" t="s">
        <v>174</v>
      </c>
      <c r="S111">
        <f>SQRT(S110)</f>
        <v>0.37967749472414086</v>
      </c>
      <c r="U111" s="23">
        <v>1</v>
      </c>
      <c r="V111" s="28">
        <v>18.271429999999999</v>
      </c>
      <c r="W111" s="28">
        <v>24.383469999999999</v>
      </c>
      <c r="X111" s="28">
        <v>4.9379619999999997</v>
      </c>
      <c r="Y111" s="28">
        <v>0.66601940000000004</v>
      </c>
      <c r="Z111" s="28">
        <v>0.47953709999999999</v>
      </c>
      <c r="AA111" s="28">
        <v>0.82704690000000003</v>
      </c>
    </row>
    <row r="112" spans="1:27" x14ac:dyDescent="0.2">
      <c r="A112">
        <v>36767</v>
      </c>
      <c r="B112">
        <v>0</v>
      </c>
      <c r="C112" t="str">
        <f t="shared" si="18"/>
        <v>Ženy</v>
      </c>
      <c r="D112">
        <v>1972</v>
      </c>
      <c r="E112">
        <f t="shared" si="17"/>
        <v>52</v>
      </c>
      <c r="F112" s="12" t="str">
        <f t="shared" si="19"/>
        <v>41-55 let</v>
      </c>
      <c r="G112" s="12" t="str">
        <f t="shared" si="20"/>
        <v>Ženy 41-55 let</v>
      </c>
      <c r="I112">
        <v>5</v>
      </c>
      <c r="J112">
        <v>5</v>
      </c>
      <c r="K112">
        <v>6</v>
      </c>
      <c r="L112">
        <v>5</v>
      </c>
      <c r="M112">
        <v>5</v>
      </c>
      <c r="N112">
        <f t="shared" si="21"/>
        <v>26</v>
      </c>
      <c r="O112" s="11">
        <f t="shared" si="22"/>
        <v>21.508378833325132</v>
      </c>
      <c r="P112" s="11">
        <f t="shared" si="23"/>
        <v>30.491621166674868</v>
      </c>
      <c r="R112" s="12" t="s">
        <v>175</v>
      </c>
      <c r="S112">
        <f>_xlfn.STDEV.S(N:N)</f>
        <v>6.0358741155047477</v>
      </c>
      <c r="U112" s="23">
        <v>2</v>
      </c>
      <c r="V112" s="28">
        <v>17.607140000000001</v>
      </c>
      <c r="W112" s="28">
        <v>25.357569999999999</v>
      </c>
      <c r="X112" s="28">
        <v>5.0356300000000003</v>
      </c>
      <c r="Y112" s="28">
        <v>0.63936139999999997</v>
      </c>
      <c r="Z112" s="28">
        <v>0.42000480000000001</v>
      </c>
      <c r="AA112" s="28">
        <v>0.83398799999999995</v>
      </c>
    </row>
    <row r="113" spans="1:27" x14ac:dyDescent="0.2">
      <c r="A113">
        <v>36802</v>
      </c>
      <c r="B113">
        <v>1</v>
      </c>
      <c r="C113" t="str">
        <f t="shared" si="18"/>
        <v>Muži</v>
      </c>
      <c r="D113">
        <v>1994</v>
      </c>
      <c r="E113">
        <f t="shared" si="17"/>
        <v>30</v>
      </c>
      <c r="F113" s="12" t="str">
        <f t="shared" si="19"/>
        <v>26-40 let</v>
      </c>
      <c r="G113" s="12" t="str">
        <f t="shared" si="20"/>
        <v>Muži 26-40 let</v>
      </c>
      <c r="H113" s="39">
        <v>3</v>
      </c>
      <c r="I113">
        <v>5</v>
      </c>
      <c r="J113">
        <v>5</v>
      </c>
      <c r="K113">
        <v>5</v>
      </c>
      <c r="L113">
        <v>4</v>
      </c>
      <c r="M113">
        <v>3</v>
      </c>
      <c r="N113">
        <f t="shared" si="21"/>
        <v>22</v>
      </c>
      <c r="O113" s="11">
        <f t="shared" si="22"/>
        <v>17.508378833325132</v>
      </c>
      <c r="P113" s="11">
        <f t="shared" si="23"/>
        <v>26.491621166674868</v>
      </c>
      <c r="R113" s="12" t="s">
        <v>176</v>
      </c>
      <c r="S113">
        <f>S112*S111</f>
        <v>2.2916855626451325</v>
      </c>
      <c r="U113" s="23">
        <v>3</v>
      </c>
      <c r="V113" s="28">
        <v>17.57619</v>
      </c>
      <c r="W113" s="28">
        <v>23.772770000000001</v>
      </c>
      <c r="X113" s="28">
        <v>4.8757320000000002</v>
      </c>
      <c r="Y113" s="28">
        <v>0.7490658</v>
      </c>
      <c r="Z113" s="28">
        <v>0.57545259999999998</v>
      </c>
      <c r="AA113" s="28">
        <v>0.80654230000000005</v>
      </c>
    </row>
    <row r="114" spans="1:27" x14ac:dyDescent="0.2">
      <c r="A114">
        <v>36891</v>
      </c>
      <c r="B114">
        <v>0</v>
      </c>
      <c r="C114" t="str">
        <f t="shared" si="18"/>
        <v>Ženy</v>
      </c>
      <c r="D114">
        <v>2003</v>
      </c>
      <c r="E114">
        <f t="shared" si="17"/>
        <v>21</v>
      </c>
      <c r="F114" s="12" t="str">
        <f t="shared" si="19"/>
        <v>15-25 let</v>
      </c>
      <c r="G114" s="12" t="str">
        <f t="shared" si="20"/>
        <v>Ženy 15-25 let</v>
      </c>
      <c r="H114" s="39">
        <v>7</v>
      </c>
      <c r="I114">
        <v>3</v>
      </c>
      <c r="J114">
        <v>5</v>
      </c>
      <c r="K114">
        <v>6</v>
      </c>
      <c r="L114">
        <v>4</v>
      </c>
      <c r="M114">
        <v>6</v>
      </c>
      <c r="N114">
        <f t="shared" si="21"/>
        <v>24</v>
      </c>
      <c r="O114" s="11">
        <f t="shared" si="22"/>
        <v>19.508378833325132</v>
      </c>
      <c r="P114" s="11">
        <f t="shared" si="23"/>
        <v>28.491621166674868</v>
      </c>
      <c r="U114" s="23">
        <v>4</v>
      </c>
      <c r="V114" s="28">
        <v>17.95</v>
      </c>
      <c r="W114" s="28">
        <v>23.423690000000001</v>
      </c>
      <c r="X114" s="28">
        <v>4.8398029999999999</v>
      </c>
      <c r="Y114" s="28">
        <v>0.69436880000000001</v>
      </c>
      <c r="Z114" s="28">
        <v>0.48576170000000002</v>
      </c>
      <c r="AA114" s="28">
        <v>0.81955</v>
      </c>
    </row>
    <row r="115" spans="1:27" x14ac:dyDescent="0.2">
      <c r="A115">
        <v>36882</v>
      </c>
      <c r="B115">
        <v>0</v>
      </c>
      <c r="C115" t="str">
        <f t="shared" si="18"/>
        <v>Ženy</v>
      </c>
      <c r="D115">
        <v>1973</v>
      </c>
      <c r="E115">
        <f t="shared" si="17"/>
        <v>51</v>
      </c>
      <c r="F115" s="12" t="str">
        <f t="shared" si="19"/>
        <v>41-55 let</v>
      </c>
      <c r="G115" s="12" t="str">
        <f t="shared" si="20"/>
        <v>Ženy 41-55 let</v>
      </c>
      <c r="I115">
        <v>6</v>
      </c>
      <c r="J115">
        <v>6</v>
      </c>
      <c r="K115">
        <v>6</v>
      </c>
      <c r="L115">
        <v>6</v>
      </c>
      <c r="M115">
        <v>6</v>
      </c>
      <c r="N115">
        <f t="shared" si="21"/>
        <v>30</v>
      </c>
      <c r="O115" s="11">
        <f t="shared" si="22"/>
        <v>25.508378833325132</v>
      </c>
      <c r="P115" s="11">
        <f t="shared" si="23"/>
        <v>34.491621166674868</v>
      </c>
      <c r="R115" s="12" t="s">
        <v>177</v>
      </c>
      <c r="S115">
        <v>0.05</v>
      </c>
      <c r="U115" s="25">
        <v>5</v>
      </c>
      <c r="V115" s="29">
        <v>18.5381</v>
      </c>
      <c r="W115" s="29">
        <v>23.558070000000001</v>
      </c>
      <c r="X115" s="29">
        <v>4.8536659999999996</v>
      </c>
      <c r="Y115" s="29">
        <v>0.61611760000000004</v>
      </c>
      <c r="Z115" s="29">
        <v>0.38783659999999998</v>
      </c>
      <c r="AA115" s="29">
        <v>0.84274590000000005</v>
      </c>
    </row>
    <row r="116" spans="1:27" x14ac:dyDescent="0.2">
      <c r="A116">
        <v>36924</v>
      </c>
      <c r="B116">
        <v>0</v>
      </c>
      <c r="C116" t="str">
        <f t="shared" si="18"/>
        <v>Ženy</v>
      </c>
      <c r="D116">
        <v>1972</v>
      </c>
      <c r="E116">
        <f t="shared" si="17"/>
        <v>52</v>
      </c>
      <c r="F116" s="12" t="str">
        <f t="shared" si="19"/>
        <v>41-55 let</v>
      </c>
      <c r="G116" s="12" t="str">
        <f t="shared" si="20"/>
        <v>Ženy 41-55 let</v>
      </c>
      <c r="H116" s="39" t="s">
        <v>25</v>
      </c>
      <c r="I116">
        <v>2</v>
      </c>
      <c r="J116">
        <v>2</v>
      </c>
      <c r="K116">
        <v>1</v>
      </c>
      <c r="L116">
        <v>2</v>
      </c>
      <c r="M116">
        <v>1</v>
      </c>
      <c r="N116">
        <f t="shared" si="21"/>
        <v>8</v>
      </c>
      <c r="O116" s="11">
        <f t="shared" si="22"/>
        <v>3.5083788333251311</v>
      </c>
      <c r="P116" s="11">
        <f t="shared" si="23"/>
        <v>12.491621166674868</v>
      </c>
      <c r="R116" s="12" t="s">
        <v>178</v>
      </c>
      <c r="S116" s="11">
        <f>_xlfn.NORM.S.INV(1-S115/2)</f>
        <v>1.9599639845400536</v>
      </c>
    </row>
    <row r="117" spans="1:27" x14ac:dyDescent="0.2">
      <c r="A117">
        <v>36905</v>
      </c>
      <c r="B117">
        <v>0</v>
      </c>
      <c r="C117" t="str">
        <f t="shared" si="18"/>
        <v>Ženy</v>
      </c>
      <c r="D117">
        <v>1983</v>
      </c>
      <c r="E117">
        <f t="shared" si="17"/>
        <v>41</v>
      </c>
      <c r="F117" s="12" t="str">
        <f t="shared" si="19"/>
        <v>41-55 let</v>
      </c>
      <c r="G117" s="12" t="str">
        <f t="shared" si="20"/>
        <v>Ženy 41-55 let</v>
      </c>
      <c r="H117" s="39">
        <v>6</v>
      </c>
      <c r="I117">
        <v>5</v>
      </c>
      <c r="J117">
        <v>6</v>
      </c>
      <c r="K117">
        <v>6</v>
      </c>
      <c r="L117">
        <v>5</v>
      </c>
      <c r="M117">
        <v>4</v>
      </c>
      <c r="N117">
        <f t="shared" si="21"/>
        <v>26</v>
      </c>
      <c r="O117" s="11">
        <f t="shared" si="22"/>
        <v>21.508378833325132</v>
      </c>
      <c r="P117" s="11">
        <f t="shared" si="23"/>
        <v>30.491621166674868</v>
      </c>
    </row>
    <row r="118" spans="1:27" x14ac:dyDescent="0.2">
      <c r="A118">
        <v>36934</v>
      </c>
      <c r="B118">
        <v>0</v>
      </c>
      <c r="C118" t="str">
        <f t="shared" si="18"/>
        <v>Ženy</v>
      </c>
      <c r="D118">
        <v>2007</v>
      </c>
      <c r="E118">
        <f t="shared" si="17"/>
        <v>17</v>
      </c>
      <c r="F118" s="12" t="str">
        <f t="shared" si="19"/>
        <v>15-25 let</v>
      </c>
      <c r="G118" s="12" t="str">
        <f t="shared" si="20"/>
        <v>Ženy 15-25 let</v>
      </c>
      <c r="H118" s="39">
        <v>3</v>
      </c>
      <c r="I118">
        <v>6</v>
      </c>
      <c r="J118">
        <v>4</v>
      </c>
      <c r="K118">
        <v>6</v>
      </c>
      <c r="L118">
        <v>7</v>
      </c>
      <c r="M118">
        <v>6</v>
      </c>
      <c r="N118">
        <f t="shared" si="21"/>
        <v>29</v>
      </c>
      <c r="O118" s="11">
        <f t="shared" si="22"/>
        <v>24.508378833325132</v>
      </c>
      <c r="P118" s="11">
        <f t="shared" si="23"/>
        <v>33.491621166674868</v>
      </c>
      <c r="R118" s="12" t="s">
        <v>181</v>
      </c>
      <c r="S118">
        <f>S113*S116</f>
        <v>4.4916211666748689</v>
      </c>
    </row>
    <row r="119" spans="1:27" x14ac:dyDescent="0.2">
      <c r="A119">
        <v>36946</v>
      </c>
      <c r="B119">
        <v>1</v>
      </c>
      <c r="C119" t="str">
        <f t="shared" si="18"/>
        <v>Muži</v>
      </c>
      <c r="D119">
        <v>2003</v>
      </c>
      <c r="E119">
        <f t="shared" si="17"/>
        <v>21</v>
      </c>
      <c r="F119" s="12" t="str">
        <f t="shared" si="19"/>
        <v>15-25 let</v>
      </c>
      <c r="G119" s="12" t="str">
        <f t="shared" si="20"/>
        <v>Muži 15-25 let</v>
      </c>
      <c r="H119" s="39">
        <v>2</v>
      </c>
      <c r="I119">
        <v>5</v>
      </c>
      <c r="J119">
        <v>7</v>
      </c>
      <c r="K119">
        <v>5</v>
      </c>
      <c r="L119">
        <v>4</v>
      </c>
      <c r="M119">
        <v>5</v>
      </c>
      <c r="N119">
        <f t="shared" si="21"/>
        <v>26</v>
      </c>
      <c r="O119" s="11">
        <f t="shared" si="22"/>
        <v>21.508378833325132</v>
      </c>
      <c r="P119" s="11">
        <f t="shared" si="23"/>
        <v>30.491621166674868</v>
      </c>
    </row>
    <row r="120" spans="1:27" x14ac:dyDescent="0.2">
      <c r="A120">
        <v>36965</v>
      </c>
      <c r="B120">
        <v>0</v>
      </c>
      <c r="C120" t="str">
        <f t="shared" si="18"/>
        <v>Ženy</v>
      </c>
      <c r="D120">
        <v>1987</v>
      </c>
      <c r="E120">
        <f t="shared" si="17"/>
        <v>37</v>
      </c>
      <c r="F120" s="12" t="str">
        <f t="shared" si="19"/>
        <v>26-40 let</v>
      </c>
      <c r="G120" s="12" t="str">
        <f t="shared" si="20"/>
        <v>Ženy 26-40 let</v>
      </c>
      <c r="H120" s="39">
        <v>6</v>
      </c>
      <c r="I120">
        <v>3</v>
      </c>
      <c r="J120">
        <v>7</v>
      </c>
      <c r="K120">
        <v>6</v>
      </c>
      <c r="L120">
        <v>5</v>
      </c>
      <c r="M120">
        <v>4</v>
      </c>
      <c r="N120">
        <f t="shared" si="21"/>
        <v>25</v>
      </c>
      <c r="O120" s="11">
        <f t="shared" si="22"/>
        <v>20.508378833325132</v>
      </c>
      <c r="P120" s="11">
        <f t="shared" si="23"/>
        <v>29.491621166674868</v>
      </c>
    </row>
    <row r="121" spans="1:27" x14ac:dyDescent="0.2">
      <c r="A121">
        <v>36987</v>
      </c>
      <c r="B121">
        <v>0</v>
      </c>
      <c r="C121" t="str">
        <f t="shared" si="18"/>
        <v>Ženy</v>
      </c>
      <c r="D121">
        <v>2000</v>
      </c>
      <c r="E121">
        <f t="shared" si="17"/>
        <v>24</v>
      </c>
      <c r="F121" s="12" t="str">
        <f t="shared" si="19"/>
        <v>15-25 let</v>
      </c>
      <c r="G121" s="12" t="str">
        <f t="shared" si="20"/>
        <v>Ženy 15-25 let</v>
      </c>
      <c r="H121" s="39" t="s">
        <v>25</v>
      </c>
      <c r="I121">
        <v>2</v>
      </c>
      <c r="J121">
        <v>2</v>
      </c>
      <c r="K121">
        <v>5</v>
      </c>
      <c r="L121">
        <v>5</v>
      </c>
      <c r="M121">
        <v>5</v>
      </c>
      <c r="N121">
        <f t="shared" si="21"/>
        <v>19</v>
      </c>
      <c r="O121" s="11">
        <f t="shared" si="22"/>
        <v>14.508378833325132</v>
      </c>
      <c r="P121" s="11">
        <f t="shared" si="23"/>
        <v>23.491621166674868</v>
      </c>
      <c r="R121" s="20" t="s">
        <v>185</v>
      </c>
      <c r="S121" s="20"/>
      <c r="T121" s="20"/>
      <c r="V121" s="42" t="s">
        <v>186</v>
      </c>
      <c r="W121" s="44" t="s">
        <v>193</v>
      </c>
      <c r="X121" s="41"/>
      <c r="Y121" s="41"/>
      <c r="Z121" s="41"/>
    </row>
    <row r="122" spans="1:27" x14ac:dyDescent="0.2">
      <c r="A122">
        <v>36990</v>
      </c>
      <c r="B122">
        <v>0</v>
      </c>
      <c r="C122" t="str">
        <f t="shared" si="18"/>
        <v>Ženy</v>
      </c>
      <c r="D122">
        <v>1996</v>
      </c>
      <c r="E122">
        <f t="shared" si="17"/>
        <v>28</v>
      </c>
      <c r="F122" s="12" t="str">
        <f t="shared" si="19"/>
        <v>26-40 let</v>
      </c>
      <c r="G122" s="12" t="str">
        <f t="shared" si="20"/>
        <v>Ženy 26-40 let</v>
      </c>
      <c r="H122" s="39" t="s">
        <v>25</v>
      </c>
      <c r="I122">
        <v>5</v>
      </c>
      <c r="J122">
        <v>3</v>
      </c>
      <c r="K122">
        <v>3</v>
      </c>
      <c r="L122">
        <v>4</v>
      </c>
      <c r="M122">
        <v>3</v>
      </c>
      <c r="N122">
        <f t="shared" si="21"/>
        <v>18</v>
      </c>
      <c r="O122" s="11">
        <f t="shared" si="22"/>
        <v>13.508378833325132</v>
      </c>
      <c r="P122" s="11">
        <f t="shared" si="23"/>
        <v>22.491621166674868</v>
      </c>
      <c r="R122" s="37" t="s">
        <v>196</v>
      </c>
      <c r="S122" s="37" t="s">
        <v>202</v>
      </c>
      <c r="T122" s="37" t="s">
        <v>203</v>
      </c>
      <c r="U122" s="8"/>
      <c r="V122" s="43"/>
      <c r="W122" s="15" t="s">
        <v>187</v>
      </c>
      <c r="X122" s="15" t="s">
        <v>188</v>
      </c>
      <c r="Y122" s="15" t="s">
        <v>189</v>
      </c>
      <c r="Z122" s="15" t="s">
        <v>189</v>
      </c>
    </row>
    <row r="123" spans="1:27" x14ac:dyDescent="0.2">
      <c r="A123">
        <v>36997</v>
      </c>
      <c r="B123">
        <v>0</v>
      </c>
      <c r="C123" t="str">
        <f t="shared" si="18"/>
        <v>Ženy</v>
      </c>
      <c r="D123">
        <v>1996</v>
      </c>
      <c r="E123">
        <f t="shared" si="17"/>
        <v>28</v>
      </c>
      <c r="F123" s="12" t="str">
        <f t="shared" si="19"/>
        <v>26-40 let</v>
      </c>
      <c r="G123" s="12" t="str">
        <f t="shared" si="20"/>
        <v>Ženy 26-40 let</v>
      </c>
      <c r="H123" s="39">
        <v>2</v>
      </c>
      <c r="I123">
        <v>3</v>
      </c>
      <c r="J123">
        <v>3</v>
      </c>
      <c r="K123">
        <v>5</v>
      </c>
      <c r="L123">
        <v>2</v>
      </c>
      <c r="M123">
        <v>2</v>
      </c>
      <c r="N123">
        <f t="shared" si="21"/>
        <v>15</v>
      </c>
      <c r="O123" s="11">
        <f t="shared" si="22"/>
        <v>10.508378833325132</v>
      </c>
      <c r="P123" s="11">
        <f t="shared" si="23"/>
        <v>19.491621166674868</v>
      </c>
      <c r="R123" s="23">
        <v>1</v>
      </c>
      <c r="S123" s="33">
        <v>-0.7371170865691673</v>
      </c>
      <c r="T123" s="34">
        <f>SUMSQ(S123)</f>
        <v>0.54334159931221726</v>
      </c>
      <c r="V123" s="23" t="s">
        <v>190</v>
      </c>
      <c r="W123" s="22">
        <v>2.7893427631258327</v>
      </c>
      <c r="X123" s="16">
        <v>55.786855262516653</v>
      </c>
      <c r="Y123" s="17">
        <v>2.7893427631258327</v>
      </c>
      <c r="Z123" s="16">
        <v>55.786855262516653</v>
      </c>
    </row>
    <row r="124" spans="1:27" x14ac:dyDescent="0.2">
      <c r="A124">
        <v>36980</v>
      </c>
      <c r="B124">
        <v>0</v>
      </c>
      <c r="C124" t="str">
        <f t="shared" si="18"/>
        <v>Ženy</v>
      </c>
      <c r="D124">
        <v>1992</v>
      </c>
      <c r="E124">
        <f t="shared" si="17"/>
        <v>32</v>
      </c>
      <c r="F124" s="12" t="str">
        <f t="shared" si="19"/>
        <v>26-40 let</v>
      </c>
      <c r="G124" s="12" t="str">
        <f t="shared" si="20"/>
        <v>Ženy 26-40 let</v>
      </c>
      <c r="H124" s="39">
        <v>1</v>
      </c>
      <c r="I124">
        <v>1</v>
      </c>
      <c r="J124">
        <v>1</v>
      </c>
      <c r="K124">
        <v>5</v>
      </c>
      <c r="L124">
        <v>1</v>
      </c>
      <c r="M124">
        <v>1</v>
      </c>
      <c r="N124">
        <f t="shared" si="21"/>
        <v>9</v>
      </c>
      <c r="O124" s="11">
        <f t="shared" si="22"/>
        <v>4.5083788333251311</v>
      </c>
      <c r="P124" s="11">
        <f t="shared" si="23"/>
        <v>13.491621166674868</v>
      </c>
      <c r="R124" s="23">
        <v>2</v>
      </c>
      <c r="S124" s="33">
        <v>-0.70075680750449676</v>
      </c>
      <c r="T124" s="34">
        <f t="shared" ref="T124:T127" si="24">SUMSQ(S124)</f>
        <v>0.49106010326389432</v>
      </c>
      <c r="V124" s="23" t="s">
        <v>191</v>
      </c>
      <c r="W124" s="22">
        <v>0.12127268915870036</v>
      </c>
      <c r="X124" s="16">
        <v>2.4254537831740071</v>
      </c>
      <c r="Y124" s="17">
        <v>2.9106154522845329</v>
      </c>
      <c r="Z124" s="16">
        <v>58.21230904569066</v>
      </c>
    </row>
    <row r="125" spans="1:27" x14ac:dyDescent="0.2">
      <c r="A125">
        <v>37016</v>
      </c>
      <c r="B125">
        <v>0</v>
      </c>
      <c r="C125" t="str">
        <f t="shared" si="18"/>
        <v>Ženy</v>
      </c>
      <c r="D125">
        <v>1987</v>
      </c>
      <c r="E125">
        <f t="shared" si="17"/>
        <v>37</v>
      </c>
      <c r="F125" s="12" t="str">
        <f t="shared" si="19"/>
        <v>26-40 let</v>
      </c>
      <c r="G125" s="12" t="str">
        <f t="shared" si="20"/>
        <v>Ženy 26-40 let</v>
      </c>
      <c r="H125" s="39">
        <v>3</v>
      </c>
      <c r="I125">
        <v>4</v>
      </c>
      <c r="J125">
        <v>6</v>
      </c>
      <c r="K125">
        <v>5</v>
      </c>
      <c r="L125">
        <v>6</v>
      </c>
      <c r="M125">
        <v>5</v>
      </c>
      <c r="N125">
        <f t="shared" si="21"/>
        <v>26</v>
      </c>
      <c r="O125" s="11">
        <f t="shared" si="22"/>
        <v>21.508378833325132</v>
      </c>
      <c r="P125" s="11">
        <f t="shared" si="23"/>
        <v>30.491621166674868</v>
      </c>
      <c r="R125" s="23">
        <v>3</v>
      </c>
      <c r="S125" s="33">
        <v>-0.83106734883888178</v>
      </c>
      <c r="T125" s="34">
        <f t="shared" si="24"/>
        <v>0.69067293830608767</v>
      </c>
      <c r="V125" s="23" t="s">
        <v>192</v>
      </c>
      <c r="W125" s="22">
        <v>3.2134128097506355E-2</v>
      </c>
      <c r="X125" s="16">
        <v>0.64268256195012707</v>
      </c>
      <c r="Y125" s="17">
        <v>2.9427495803820394</v>
      </c>
      <c r="Z125" s="16">
        <v>58.854991607640784</v>
      </c>
    </row>
    <row r="126" spans="1:27" x14ac:dyDescent="0.2">
      <c r="A126">
        <v>37010</v>
      </c>
      <c r="B126">
        <v>0</v>
      </c>
      <c r="C126" t="str">
        <f t="shared" si="18"/>
        <v>Ženy</v>
      </c>
      <c r="D126">
        <v>1984</v>
      </c>
      <c r="E126">
        <f t="shared" si="17"/>
        <v>40</v>
      </c>
      <c r="F126" s="12" t="str">
        <f t="shared" si="19"/>
        <v>26-40 let</v>
      </c>
      <c r="G126" s="12" t="str">
        <f t="shared" si="20"/>
        <v>Ženy 26-40 let</v>
      </c>
      <c r="H126" s="39">
        <v>2</v>
      </c>
      <c r="I126">
        <v>4</v>
      </c>
      <c r="J126">
        <v>5</v>
      </c>
      <c r="K126">
        <v>5</v>
      </c>
      <c r="L126">
        <v>5</v>
      </c>
      <c r="M126">
        <v>5</v>
      </c>
      <c r="N126">
        <f t="shared" si="21"/>
        <v>24</v>
      </c>
      <c r="O126" s="11">
        <f t="shared" si="22"/>
        <v>19.508378833325132</v>
      </c>
      <c r="P126" s="11">
        <f t="shared" si="23"/>
        <v>28.491621166674868</v>
      </c>
      <c r="R126" s="23">
        <v>4</v>
      </c>
      <c r="S126" s="33">
        <v>-0.76018195681012712</v>
      </c>
      <c r="T126" s="34">
        <f t="shared" si="24"/>
        <v>0.57787660745967395</v>
      </c>
      <c r="V126" s="23"/>
      <c r="W126" s="22"/>
      <c r="X126" s="16"/>
      <c r="Y126" s="17"/>
      <c r="Z126" s="21"/>
    </row>
    <row r="127" spans="1:27" ht="17" thickBot="1" x14ac:dyDescent="0.25">
      <c r="A127">
        <v>37038</v>
      </c>
      <c r="B127">
        <v>0</v>
      </c>
      <c r="C127" t="str">
        <f t="shared" si="18"/>
        <v>Ženy</v>
      </c>
      <c r="D127">
        <v>2000</v>
      </c>
      <c r="E127">
        <f t="shared" si="17"/>
        <v>24</v>
      </c>
      <c r="F127" s="12" t="str">
        <f t="shared" si="19"/>
        <v>15-25 let</v>
      </c>
      <c r="G127" s="12" t="str">
        <f t="shared" si="20"/>
        <v>Ženy 15-25 let</v>
      </c>
      <c r="H127" s="39">
        <v>3</v>
      </c>
      <c r="I127">
        <v>5</v>
      </c>
      <c r="J127">
        <v>6</v>
      </c>
      <c r="K127">
        <v>5</v>
      </c>
      <c r="L127">
        <v>5</v>
      </c>
      <c r="M127">
        <v>3</v>
      </c>
      <c r="N127">
        <f t="shared" si="21"/>
        <v>24</v>
      </c>
      <c r="O127" s="11">
        <f t="shared" si="22"/>
        <v>19.508378833325132</v>
      </c>
      <c r="P127" s="11">
        <f t="shared" si="23"/>
        <v>28.491621166674868</v>
      </c>
      <c r="R127" s="30">
        <v>5</v>
      </c>
      <c r="S127" s="31">
        <v>-0.67020071833374661</v>
      </c>
      <c r="T127" s="32">
        <f t="shared" si="24"/>
        <v>0.44916900285506994</v>
      </c>
      <c r="V127" s="23"/>
      <c r="W127" s="22"/>
      <c r="X127" s="16"/>
      <c r="Y127" s="17"/>
      <c r="Z127" s="21"/>
    </row>
    <row r="128" spans="1:27" ht="17" thickTop="1" x14ac:dyDescent="0.2">
      <c r="A128">
        <v>36449</v>
      </c>
      <c r="B128">
        <v>0</v>
      </c>
      <c r="C128" t="str">
        <f t="shared" si="18"/>
        <v>Ženy</v>
      </c>
      <c r="D128">
        <v>1997</v>
      </c>
      <c r="E128">
        <f t="shared" si="17"/>
        <v>27</v>
      </c>
      <c r="F128" s="12" t="str">
        <f t="shared" si="19"/>
        <v>26-40 let</v>
      </c>
      <c r="G128" s="12" t="str">
        <f t="shared" si="20"/>
        <v>Ženy 26-40 let</v>
      </c>
      <c r="H128" s="39">
        <v>5</v>
      </c>
      <c r="I128">
        <v>6</v>
      </c>
      <c r="J128">
        <v>5</v>
      </c>
      <c r="K128">
        <v>7</v>
      </c>
      <c r="L128">
        <v>7</v>
      </c>
      <c r="M128">
        <v>7</v>
      </c>
      <c r="N128">
        <f t="shared" si="21"/>
        <v>32</v>
      </c>
      <c r="O128" s="11">
        <f t="shared" si="22"/>
        <v>27.508378833325132</v>
      </c>
      <c r="P128" s="11">
        <f t="shared" si="23"/>
        <v>36.491621166674868</v>
      </c>
      <c r="R128" s="25" t="s">
        <v>204</v>
      </c>
      <c r="S128" s="35">
        <v>0.55042405023938867</v>
      </c>
      <c r="T128" s="36"/>
    </row>
    <row r="129" spans="1:16" x14ac:dyDescent="0.2">
      <c r="A129">
        <v>37036</v>
      </c>
      <c r="B129">
        <v>1</v>
      </c>
      <c r="C129" t="str">
        <f t="shared" si="18"/>
        <v>Muži</v>
      </c>
      <c r="D129">
        <v>2004</v>
      </c>
      <c r="E129">
        <f t="shared" si="17"/>
        <v>20</v>
      </c>
      <c r="F129" s="12" t="str">
        <f t="shared" si="19"/>
        <v>15-25 let</v>
      </c>
      <c r="G129" s="12" t="str">
        <f t="shared" si="20"/>
        <v>Muži 15-25 let</v>
      </c>
      <c r="H129" s="39">
        <v>6</v>
      </c>
      <c r="I129">
        <v>2</v>
      </c>
      <c r="J129">
        <v>2</v>
      </c>
      <c r="K129">
        <v>5</v>
      </c>
      <c r="L129">
        <v>2</v>
      </c>
      <c r="M129">
        <v>2</v>
      </c>
      <c r="N129">
        <f t="shared" si="21"/>
        <v>13</v>
      </c>
      <c r="O129" s="11">
        <f t="shared" si="22"/>
        <v>8.508378833325132</v>
      </c>
      <c r="P129" s="11">
        <f t="shared" si="23"/>
        <v>17.491621166674868</v>
      </c>
    </row>
    <row r="130" spans="1:16" x14ac:dyDescent="0.2">
      <c r="A130">
        <v>37062</v>
      </c>
      <c r="B130">
        <v>0</v>
      </c>
      <c r="C130" t="str">
        <f t="shared" si="18"/>
        <v>Ženy</v>
      </c>
      <c r="D130">
        <v>1980</v>
      </c>
      <c r="E130">
        <f t="shared" ref="E130:E193" si="25">2024-D130</f>
        <v>44</v>
      </c>
      <c r="F130" s="12" t="str">
        <f t="shared" si="19"/>
        <v>41-55 let</v>
      </c>
      <c r="G130" s="12" t="str">
        <f t="shared" si="20"/>
        <v>Ženy 41-55 let</v>
      </c>
      <c r="H130" s="39">
        <v>4</v>
      </c>
      <c r="I130">
        <v>5</v>
      </c>
      <c r="J130">
        <v>5</v>
      </c>
      <c r="K130">
        <v>6</v>
      </c>
      <c r="L130">
        <v>6</v>
      </c>
      <c r="M130">
        <v>6</v>
      </c>
      <c r="N130">
        <f t="shared" si="21"/>
        <v>28</v>
      </c>
      <c r="O130" s="11">
        <f t="shared" si="22"/>
        <v>23.508378833325132</v>
      </c>
      <c r="P130" s="11">
        <f t="shared" si="23"/>
        <v>32.491621166674868</v>
      </c>
    </row>
    <row r="131" spans="1:16" x14ac:dyDescent="0.2">
      <c r="A131">
        <v>37050</v>
      </c>
      <c r="B131">
        <v>0</v>
      </c>
      <c r="C131" t="str">
        <f t="shared" ref="C131:C194" si="26">IF(B131=1,"Muži","Ženy")</f>
        <v>Ženy</v>
      </c>
      <c r="D131">
        <v>1999</v>
      </c>
      <c r="E131">
        <f t="shared" si="25"/>
        <v>25</v>
      </c>
      <c r="F131" s="12" t="str">
        <f t="shared" ref="F131:F194" si="27">IF(E131&lt;=25,"15-25 let",IF(E131&lt;=40,"26-40 let",IF(E131&lt;=55,"41-55 let","56-85 let")))</f>
        <v>15-25 let</v>
      </c>
      <c r="G131" s="12" t="str">
        <f t="shared" ref="G131:G194" si="28">_xlfn.CONCAT(C131," ",F131)</f>
        <v>Ženy 15-25 let</v>
      </c>
      <c r="H131" s="39">
        <v>3</v>
      </c>
      <c r="I131">
        <v>5</v>
      </c>
      <c r="J131">
        <v>6</v>
      </c>
      <c r="K131">
        <v>6</v>
      </c>
      <c r="L131">
        <v>5</v>
      </c>
      <c r="M131">
        <v>6</v>
      </c>
      <c r="N131">
        <f t="shared" ref="N131:N194" si="29">SUM(I131:M131)</f>
        <v>28</v>
      </c>
      <c r="O131" s="11">
        <f t="shared" ref="O131:O194" si="30">N131-$S$118</f>
        <v>23.508378833325132</v>
      </c>
      <c r="P131" s="11">
        <f t="shared" ref="P131:P194" si="31">N131+$S$118</f>
        <v>32.491621166674868</v>
      </c>
    </row>
    <row r="132" spans="1:16" x14ac:dyDescent="0.2">
      <c r="A132">
        <v>37086</v>
      </c>
      <c r="B132">
        <v>0</v>
      </c>
      <c r="C132" t="str">
        <f t="shared" si="26"/>
        <v>Ženy</v>
      </c>
      <c r="D132">
        <v>1995</v>
      </c>
      <c r="E132">
        <f t="shared" si="25"/>
        <v>29</v>
      </c>
      <c r="F132" s="12" t="str">
        <f t="shared" si="27"/>
        <v>26-40 let</v>
      </c>
      <c r="G132" s="12" t="str">
        <f t="shared" si="28"/>
        <v>Ženy 26-40 let</v>
      </c>
      <c r="H132" s="39" t="s">
        <v>25</v>
      </c>
      <c r="I132">
        <v>5</v>
      </c>
      <c r="J132">
        <v>5</v>
      </c>
      <c r="K132">
        <v>5</v>
      </c>
      <c r="L132">
        <v>5</v>
      </c>
      <c r="M132">
        <v>5</v>
      </c>
      <c r="N132">
        <f t="shared" si="29"/>
        <v>25</v>
      </c>
      <c r="O132" s="11">
        <f t="shared" si="30"/>
        <v>20.508378833325132</v>
      </c>
      <c r="P132" s="11">
        <f t="shared" si="31"/>
        <v>29.491621166674868</v>
      </c>
    </row>
    <row r="133" spans="1:16" x14ac:dyDescent="0.2">
      <c r="A133">
        <v>37092</v>
      </c>
      <c r="B133">
        <v>0</v>
      </c>
      <c r="C133" t="str">
        <f t="shared" si="26"/>
        <v>Ženy</v>
      </c>
      <c r="D133">
        <v>2002</v>
      </c>
      <c r="E133">
        <f t="shared" si="25"/>
        <v>22</v>
      </c>
      <c r="F133" s="12" t="str">
        <f t="shared" si="27"/>
        <v>15-25 let</v>
      </c>
      <c r="G133" s="12" t="str">
        <f t="shared" si="28"/>
        <v>Ženy 15-25 let</v>
      </c>
      <c r="H133" s="39">
        <v>3</v>
      </c>
      <c r="I133">
        <v>6</v>
      </c>
      <c r="J133">
        <v>5</v>
      </c>
      <c r="K133">
        <v>7</v>
      </c>
      <c r="L133">
        <v>4</v>
      </c>
      <c r="M133">
        <v>5</v>
      </c>
      <c r="N133">
        <f t="shared" si="29"/>
        <v>27</v>
      </c>
      <c r="O133" s="11">
        <f t="shared" si="30"/>
        <v>22.508378833325132</v>
      </c>
      <c r="P133" s="11">
        <f t="shared" si="31"/>
        <v>31.491621166674868</v>
      </c>
    </row>
    <row r="134" spans="1:16" x14ac:dyDescent="0.2">
      <c r="A134">
        <v>37128</v>
      </c>
      <c r="B134">
        <v>0</v>
      </c>
      <c r="C134" t="str">
        <f t="shared" si="26"/>
        <v>Ženy</v>
      </c>
      <c r="D134">
        <v>1966</v>
      </c>
      <c r="E134">
        <f t="shared" si="25"/>
        <v>58</v>
      </c>
      <c r="F134" s="12" t="str">
        <f t="shared" si="27"/>
        <v>56-85 let</v>
      </c>
      <c r="G134" s="12" t="str">
        <f t="shared" si="28"/>
        <v>Ženy 56-85 let</v>
      </c>
      <c r="H134" s="39" t="s">
        <v>25</v>
      </c>
      <c r="I134">
        <v>5</v>
      </c>
      <c r="J134">
        <v>6</v>
      </c>
      <c r="K134">
        <v>6</v>
      </c>
      <c r="L134">
        <v>6</v>
      </c>
      <c r="M134">
        <v>5</v>
      </c>
      <c r="N134">
        <f t="shared" si="29"/>
        <v>28</v>
      </c>
      <c r="O134" s="11">
        <f t="shared" si="30"/>
        <v>23.508378833325132</v>
      </c>
      <c r="P134" s="11">
        <f t="shared" si="31"/>
        <v>32.491621166674868</v>
      </c>
    </row>
    <row r="135" spans="1:16" x14ac:dyDescent="0.2">
      <c r="A135">
        <v>37122</v>
      </c>
      <c r="B135">
        <v>0</v>
      </c>
      <c r="C135" t="str">
        <f t="shared" si="26"/>
        <v>Ženy</v>
      </c>
      <c r="D135">
        <v>2004</v>
      </c>
      <c r="E135">
        <f t="shared" si="25"/>
        <v>20</v>
      </c>
      <c r="F135" s="12" t="str">
        <f t="shared" si="27"/>
        <v>15-25 let</v>
      </c>
      <c r="G135" s="12" t="str">
        <f t="shared" si="28"/>
        <v>Ženy 15-25 let</v>
      </c>
      <c r="H135" s="39">
        <v>2</v>
      </c>
      <c r="I135">
        <v>5</v>
      </c>
      <c r="J135">
        <v>6</v>
      </c>
      <c r="K135">
        <v>5</v>
      </c>
      <c r="L135">
        <v>6</v>
      </c>
      <c r="M135">
        <v>4</v>
      </c>
      <c r="N135">
        <f t="shared" si="29"/>
        <v>26</v>
      </c>
      <c r="O135" s="11">
        <f t="shared" si="30"/>
        <v>21.508378833325132</v>
      </c>
      <c r="P135" s="11">
        <f t="shared" si="31"/>
        <v>30.491621166674868</v>
      </c>
    </row>
    <row r="136" spans="1:16" x14ac:dyDescent="0.2">
      <c r="A136">
        <v>37130</v>
      </c>
      <c r="B136">
        <v>1</v>
      </c>
      <c r="C136" t="str">
        <f t="shared" si="26"/>
        <v>Muži</v>
      </c>
      <c r="D136">
        <v>1998</v>
      </c>
      <c r="E136">
        <f t="shared" si="25"/>
        <v>26</v>
      </c>
      <c r="F136" s="12" t="str">
        <f t="shared" si="27"/>
        <v>26-40 let</v>
      </c>
      <c r="G136" s="12" t="str">
        <f t="shared" si="28"/>
        <v>Muži 26-40 let</v>
      </c>
      <c r="H136" s="39">
        <v>5</v>
      </c>
      <c r="I136">
        <v>2</v>
      </c>
      <c r="J136">
        <v>4</v>
      </c>
      <c r="K136">
        <v>1</v>
      </c>
      <c r="L136">
        <v>3</v>
      </c>
      <c r="M136">
        <v>1</v>
      </c>
      <c r="N136">
        <f t="shared" si="29"/>
        <v>11</v>
      </c>
      <c r="O136" s="11">
        <f t="shared" si="30"/>
        <v>6.5083788333251311</v>
      </c>
      <c r="P136" s="11">
        <f t="shared" si="31"/>
        <v>15.491621166674868</v>
      </c>
    </row>
    <row r="137" spans="1:16" x14ac:dyDescent="0.2">
      <c r="A137">
        <v>37095</v>
      </c>
      <c r="B137">
        <v>0</v>
      </c>
      <c r="C137" t="str">
        <f t="shared" si="26"/>
        <v>Ženy</v>
      </c>
      <c r="D137">
        <v>1990</v>
      </c>
      <c r="E137">
        <f t="shared" si="25"/>
        <v>34</v>
      </c>
      <c r="F137" s="12" t="str">
        <f t="shared" si="27"/>
        <v>26-40 let</v>
      </c>
      <c r="G137" s="12" t="str">
        <f t="shared" si="28"/>
        <v>Ženy 26-40 let</v>
      </c>
      <c r="H137" s="39">
        <v>3</v>
      </c>
      <c r="I137">
        <v>6</v>
      </c>
      <c r="J137">
        <v>6</v>
      </c>
      <c r="K137">
        <v>6</v>
      </c>
      <c r="L137">
        <v>6</v>
      </c>
      <c r="M137">
        <v>5</v>
      </c>
      <c r="N137">
        <f t="shared" si="29"/>
        <v>29</v>
      </c>
      <c r="O137" s="11">
        <f t="shared" si="30"/>
        <v>24.508378833325132</v>
      </c>
      <c r="P137" s="11">
        <f t="shared" si="31"/>
        <v>33.491621166674868</v>
      </c>
    </row>
    <row r="138" spans="1:16" x14ac:dyDescent="0.2">
      <c r="A138">
        <v>37143</v>
      </c>
      <c r="B138">
        <v>0</v>
      </c>
      <c r="C138" t="str">
        <f t="shared" si="26"/>
        <v>Ženy</v>
      </c>
      <c r="D138">
        <v>1976</v>
      </c>
      <c r="E138">
        <f t="shared" si="25"/>
        <v>48</v>
      </c>
      <c r="F138" s="12" t="str">
        <f t="shared" si="27"/>
        <v>41-55 let</v>
      </c>
      <c r="G138" s="12" t="str">
        <f t="shared" si="28"/>
        <v>Ženy 41-55 let</v>
      </c>
      <c r="H138" s="39">
        <v>10</v>
      </c>
      <c r="I138">
        <v>5</v>
      </c>
      <c r="J138">
        <v>6</v>
      </c>
      <c r="K138">
        <v>6</v>
      </c>
      <c r="L138">
        <v>5</v>
      </c>
      <c r="M138">
        <v>5</v>
      </c>
      <c r="N138">
        <f t="shared" si="29"/>
        <v>27</v>
      </c>
      <c r="O138" s="11">
        <f t="shared" si="30"/>
        <v>22.508378833325132</v>
      </c>
      <c r="P138" s="11">
        <f t="shared" si="31"/>
        <v>31.491621166674868</v>
      </c>
    </row>
    <row r="139" spans="1:16" x14ac:dyDescent="0.2">
      <c r="A139">
        <v>37153</v>
      </c>
      <c r="B139">
        <v>0</v>
      </c>
      <c r="C139" t="str">
        <f t="shared" si="26"/>
        <v>Ženy</v>
      </c>
      <c r="D139">
        <v>2002</v>
      </c>
      <c r="E139">
        <f t="shared" si="25"/>
        <v>22</v>
      </c>
      <c r="F139" s="12" t="str">
        <f t="shared" si="27"/>
        <v>15-25 let</v>
      </c>
      <c r="G139" s="12" t="str">
        <f t="shared" si="28"/>
        <v>Ženy 15-25 let</v>
      </c>
      <c r="H139" s="39">
        <v>2</v>
      </c>
      <c r="I139">
        <v>5</v>
      </c>
      <c r="J139">
        <v>3</v>
      </c>
      <c r="K139">
        <v>5</v>
      </c>
      <c r="L139">
        <v>3</v>
      </c>
      <c r="M139">
        <v>3</v>
      </c>
      <c r="N139">
        <f t="shared" si="29"/>
        <v>19</v>
      </c>
      <c r="O139" s="11">
        <f t="shared" si="30"/>
        <v>14.508378833325132</v>
      </c>
      <c r="P139" s="11">
        <f t="shared" si="31"/>
        <v>23.491621166674868</v>
      </c>
    </row>
    <row r="140" spans="1:16" x14ac:dyDescent="0.2">
      <c r="A140">
        <v>36573</v>
      </c>
      <c r="B140">
        <v>0</v>
      </c>
      <c r="C140" t="str">
        <f t="shared" si="26"/>
        <v>Ženy</v>
      </c>
      <c r="D140">
        <v>2001</v>
      </c>
      <c r="E140">
        <f t="shared" si="25"/>
        <v>23</v>
      </c>
      <c r="F140" s="12" t="str">
        <f t="shared" si="27"/>
        <v>15-25 let</v>
      </c>
      <c r="G140" s="12" t="str">
        <f t="shared" si="28"/>
        <v>Ženy 15-25 let</v>
      </c>
      <c r="H140" s="39">
        <v>5</v>
      </c>
      <c r="I140">
        <v>4</v>
      </c>
      <c r="J140">
        <v>5</v>
      </c>
      <c r="K140">
        <v>6</v>
      </c>
      <c r="L140">
        <v>5</v>
      </c>
      <c r="M140">
        <v>3</v>
      </c>
      <c r="N140">
        <f t="shared" si="29"/>
        <v>23</v>
      </c>
      <c r="O140" s="11">
        <f t="shared" si="30"/>
        <v>18.508378833325132</v>
      </c>
      <c r="P140" s="11">
        <f t="shared" si="31"/>
        <v>27.491621166674868</v>
      </c>
    </row>
    <row r="141" spans="1:16" x14ac:dyDescent="0.2">
      <c r="A141">
        <v>37161</v>
      </c>
      <c r="B141">
        <v>0</v>
      </c>
      <c r="C141" t="str">
        <f t="shared" si="26"/>
        <v>Ženy</v>
      </c>
      <c r="D141">
        <v>1996</v>
      </c>
      <c r="E141">
        <f t="shared" si="25"/>
        <v>28</v>
      </c>
      <c r="F141" s="12" t="str">
        <f t="shared" si="27"/>
        <v>26-40 let</v>
      </c>
      <c r="G141" s="12" t="str">
        <f t="shared" si="28"/>
        <v>Ženy 26-40 let</v>
      </c>
      <c r="H141" s="39">
        <v>0</v>
      </c>
      <c r="I141">
        <v>1</v>
      </c>
      <c r="J141">
        <v>2</v>
      </c>
      <c r="K141">
        <v>1</v>
      </c>
      <c r="L141">
        <v>2</v>
      </c>
      <c r="M141">
        <v>2</v>
      </c>
      <c r="N141">
        <f t="shared" si="29"/>
        <v>8</v>
      </c>
      <c r="O141" s="11">
        <f t="shared" si="30"/>
        <v>3.5083788333251311</v>
      </c>
      <c r="P141" s="11">
        <f t="shared" si="31"/>
        <v>12.491621166674868</v>
      </c>
    </row>
    <row r="142" spans="1:16" x14ac:dyDescent="0.2">
      <c r="A142">
        <v>37174</v>
      </c>
      <c r="B142">
        <v>1</v>
      </c>
      <c r="C142" t="str">
        <f t="shared" si="26"/>
        <v>Muži</v>
      </c>
      <c r="D142">
        <v>2000</v>
      </c>
      <c r="E142">
        <f t="shared" si="25"/>
        <v>24</v>
      </c>
      <c r="F142" s="12" t="str">
        <f t="shared" si="27"/>
        <v>15-25 let</v>
      </c>
      <c r="G142" s="12" t="str">
        <f t="shared" si="28"/>
        <v>Muži 15-25 let</v>
      </c>
      <c r="H142" s="39">
        <v>4</v>
      </c>
      <c r="I142">
        <v>3</v>
      </c>
      <c r="J142">
        <v>5</v>
      </c>
      <c r="K142">
        <v>4</v>
      </c>
      <c r="L142">
        <v>5</v>
      </c>
      <c r="M142">
        <v>4</v>
      </c>
      <c r="N142">
        <f t="shared" si="29"/>
        <v>21</v>
      </c>
      <c r="O142" s="11">
        <f t="shared" si="30"/>
        <v>16.508378833325132</v>
      </c>
      <c r="P142" s="11">
        <f t="shared" si="31"/>
        <v>25.491621166674868</v>
      </c>
    </row>
    <row r="143" spans="1:16" x14ac:dyDescent="0.2">
      <c r="A143">
        <v>37182</v>
      </c>
      <c r="B143">
        <v>1</v>
      </c>
      <c r="C143" t="str">
        <f t="shared" si="26"/>
        <v>Muži</v>
      </c>
      <c r="D143">
        <v>1996</v>
      </c>
      <c r="E143">
        <f t="shared" si="25"/>
        <v>28</v>
      </c>
      <c r="F143" s="12" t="str">
        <f t="shared" si="27"/>
        <v>26-40 let</v>
      </c>
      <c r="G143" s="12" t="str">
        <f t="shared" si="28"/>
        <v>Muži 26-40 let</v>
      </c>
      <c r="H143" s="39">
        <v>2</v>
      </c>
      <c r="I143">
        <v>5</v>
      </c>
      <c r="J143">
        <v>4</v>
      </c>
      <c r="K143">
        <v>3</v>
      </c>
      <c r="L143">
        <v>2</v>
      </c>
      <c r="M143">
        <v>5</v>
      </c>
      <c r="N143">
        <f t="shared" si="29"/>
        <v>19</v>
      </c>
      <c r="O143" s="11">
        <f t="shared" si="30"/>
        <v>14.508378833325132</v>
      </c>
      <c r="P143" s="11">
        <f t="shared" si="31"/>
        <v>23.491621166674868</v>
      </c>
    </row>
    <row r="144" spans="1:16" x14ac:dyDescent="0.2">
      <c r="A144">
        <v>37189</v>
      </c>
      <c r="B144">
        <v>0</v>
      </c>
      <c r="C144" t="str">
        <f t="shared" si="26"/>
        <v>Ženy</v>
      </c>
      <c r="D144">
        <v>1987</v>
      </c>
      <c r="E144">
        <f t="shared" si="25"/>
        <v>37</v>
      </c>
      <c r="F144" s="12" t="str">
        <f t="shared" si="27"/>
        <v>26-40 let</v>
      </c>
      <c r="G144" s="12" t="str">
        <f t="shared" si="28"/>
        <v>Ženy 26-40 let</v>
      </c>
      <c r="H144" s="39" t="s">
        <v>25</v>
      </c>
      <c r="I144">
        <v>3</v>
      </c>
      <c r="J144">
        <v>2</v>
      </c>
      <c r="K144">
        <v>3</v>
      </c>
      <c r="L144">
        <v>5</v>
      </c>
      <c r="M144">
        <v>2</v>
      </c>
      <c r="N144">
        <f t="shared" si="29"/>
        <v>15</v>
      </c>
      <c r="O144" s="11">
        <f t="shared" si="30"/>
        <v>10.508378833325132</v>
      </c>
      <c r="P144" s="11">
        <f t="shared" si="31"/>
        <v>19.491621166674868</v>
      </c>
    </row>
    <row r="145" spans="1:16" x14ac:dyDescent="0.2">
      <c r="A145">
        <v>37008</v>
      </c>
      <c r="B145">
        <v>1</v>
      </c>
      <c r="C145" t="str">
        <f t="shared" si="26"/>
        <v>Muži</v>
      </c>
      <c r="D145">
        <v>2001</v>
      </c>
      <c r="E145">
        <f t="shared" si="25"/>
        <v>23</v>
      </c>
      <c r="F145" s="12" t="str">
        <f t="shared" si="27"/>
        <v>15-25 let</v>
      </c>
      <c r="G145" s="12" t="str">
        <f t="shared" si="28"/>
        <v>Muži 15-25 let</v>
      </c>
      <c r="H145" s="39">
        <v>10</v>
      </c>
      <c r="I145">
        <v>2</v>
      </c>
      <c r="J145">
        <v>3</v>
      </c>
      <c r="K145">
        <v>3</v>
      </c>
      <c r="L145">
        <v>1</v>
      </c>
      <c r="M145">
        <v>2</v>
      </c>
      <c r="N145">
        <f t="shared" si="29"/>
        <v>11</v>
      </c>
      <c r="O145" s="11">
        <f t="shared" si="30"/>
        <v>6.5083788333251311</v>
      </c>
      <c r="P145" s="11">
        <f t="shared" si="31"/>
        <v>15.491621166674868</v>
      </c>
    </row>
    <row r="146" spans="1:16" x14ac:dyDescent="0.2">
      <c r="A146">
        <v>37196</v>
      </c>
      <c r="B146">
        <v>0</v>
      </c>
      <c r="C146" t="str">
        <f t="shared" si="26"/>
        <v>Ženy</v>
      </c>
      <c r="D146">
        <v>1996</v>
      </c>
      <c r="E146">
        <f t="shared" si="25"/>
        <v>28</v>
      </c>
      <c r="F146" s="12" t="str">
        <f t="shared" si="27"/>
        <v>26-40 let</v>
      </c>
      <c r="G146" s="12" t="str">
        <f t="shared" si="28"/>
        <v>Ženy 26-40 let</v>
      </c>
      <c r="I146">
        <v>7</v>
      </c>
      <c r="J146">
        <v>7</v>
      </c>
      <c r="K146">
        <v>7</v>
      </c>
      <c r="L146">
        <v>6</v>
      </c>
      <c r="M146">
        <v>7</v>
      </c>
      <c r="N146">
        <f t="shared" si="29"/>
        <v>34</v>
      </c>
      <c r="O146" s="11">
        <f t="shared" si="30"/>
        <v>29.508378833325132</v>
      </c>
      <c r="P146" s="11">
        <f t="shared" si="31"/>
        <v>38.491621166674868</v>
      </c>
    </row>
    <row r="147" spans="1:16" x14ac:dyDescent="0.2">
      <c r="A147">
        <v>37217</v>
      </c>
      <c r="B147">
        <v>1</v>
      </c>
      <c r="C147" t="str">
        <f t="shared" si="26"/>
        <v>Muži</v>
      </c>
      <c r="D147">
        <v>2001</v>
      </c>
      <c r="E147">
        <f t="shared" si="25"/>
        <v>23</v>
      </c>
      <c r="F147" s="12" t="str">
        <f t="shared" si="27"/>
        <v>15-25 let</v>
      </c>
      <c r="G147" s="12" t="str">
        <f t="shared" si="28"/>
        <v>Muži 15-25 let</v>
      </c>
      <c r="H147" s="39">
        <v>6</v>
      </c>
      <c r="I147">
        <v>2</v>
      </c>
      <c r="J147">
        <v>3</v>
      </c>
      <c r="K147">
        <v>6</v>
      </c>
      <c r="L147">
        <v>3</v>
      </c>
      <c r="M147">
        <v>5</v>
      </c>
      <c r="N147">
        <f t="shared" si="29"/>
        <v>19</v>
      </c>
      <c r="O147" s="11">
        <f t="shared" si="30"/>
        <v>14.508378833325132</v>
      </c>
      <c r="P147" s="11">
        <f t="shared" si="31"/>
        <v>23.491621166674868</v>
      </c>
    </row>
    <row r="148" spans="1:16" x14ac:dyDescent="0.2">
      <c r="A148">
        <v>37224</v>
      </c>
      <c r="B148">
        <v>0</v>
      </c>
      <c r="C148" t="str">
        <f t="shared" si="26"/>
        <v>Ženy</v>
      </c>
      <c r="D148">
        <v>1976</v>
      </c>
      <c r="E148">
        <f t="shared" si="25"/>
        <v>48</v>
      </c>
      <c r="F148" s="12" t="str">
        <f t="shared" si="27"/>
        <v>41-55 let</v>
      </c>
      <c r="G148" s="12" t="str">
        <f t="shared" si="28"/>
        <v>Ženy 41-55 let</v>
      </c>
      <c r="H148" s="39">
        <v>2</v>
      </c>
      <c r="I148">
        <v>3</v>
      </c>
      <c r="J148">
        <v>4</v>
      </c>
      <c r="K148">
        <v>6</v>
      </c>
      <c r="L148">
        <v>6</v>
      </c>
      <c r="M148">
        <v>6</v>
      </c>
      <c r="N148">
        <f t="shared" si="29"/>
        <v>25</v>
      </c>
      <c r="O148" s="11">
        <f t="shared" si="30"/>
        <v>20.508378833325132</v>
      </c>
      <c r="P148" s="11">
        <f t="shared" si="31"/>
        <v>29.491621166674868</v>
      </c>
    </row>
    <row r="149" spans="1:16" x14ac:dyDescent="0.2">
      <c r="A149">
        <v>37235</v>
      </c>
      <c r="B149">
        <v>0</v>
      </c>
      <c r="C149" t="str">
        <f t="shared" si="26"/>
        <v>Ženy</v>
      </c>
      <c r="D149">
        <v>2004</v>
      </c>
      <c r="E149">
        <f t="shared" si="25"/>
        <v>20</v>
      </c>
      <c r="F149" s="12" t="str">
        <f t="shared" si="27"/>
        <v>15-25 let</v>
      </c>
      <c r="G149" s="12" t="str">
        <f t="shared" si="28"/>
        <v>Ženy 15-25 let</v>
      </c>
      <c r="H149" s="39">
        <v>6</v>
      </c>
      <c r="I149">
        <v>5</v>
      </c>
      <c r="J149">
        <v>3</v>
      </c>
      <c r="K149">
        <v>5</v>
      </c>
      <c r="L149">
        <v>2</v>
      </c>
      <c r="M149">
        <v>1</v>
      </c>
      <c r="N149">
        <f t="shared" si="29"/>
        <v>16</v>
      </c>
      <c r="O149" s="11">
        <f t="shared" si="30"/>
        <v>11.508378833325132</v>
      </c>
      <c r="P149" s="11">
        <f t="shared" si="31"/>
        <v>20.491621166674868</v>
      </c>
    </row>
    <row r="150" spans="1:16" x14ac:dyDescent="0.2">
      <c r="A150">
        <v>37221</v>
      </c>
      <c r="B150">
        <v>0</v>
      </c>
      <c r="C150" t="str">
        <f t="shared" si="26"/>
        <v>Ženy</v>
      </c>
      <c r="D150">
        <v>1974</v>
      </c>
      <c r="E150">
        <f t="shared" si="25"/>
        <v>50</v>
      </c>
      <c r="F150" s="12" t="str">
        <f t="shared" si="27"/>
        <v>41-55 let</v>
      </c>
      <c r="G150" s="12" t="str">
        <f t="shared" si="28"/>
        <v>Ženy 41-55 let</v>
      </c>
      <c r="H150" s="39" t="s">
        <v>25</v>
      </c>
      <c r="I150">
        <v>5</v>
      </c>
      <c r="J150">
        <v>5</v>
      </c>
      <c r="K150">
        <v>5</v>
      </c>
      <c r="L150">
        <v>3</v>
      </c>
      <c r="M150">
        <v>4</v>
      </c>
      <c r="N150">
        <f t="shared" si="29"/>
        <v>22</v>
      </c>
      <c r="O150" s="11">
        <f t="shared" si="30"/>
        <v>17.508378833325132</v>
      </c>
      <c r="P150" s="11">
        <f t="shared" si="31"/>
        <v>26.491621166674868</v>
      </c>
    </row>
    <row r="151" spans="1:16" x14ac:dyDescent="0.2">
      <c r="A151">
        <v>37237</v>
      </c>
      <c r="B151">
        <v>0</v>
      </c>
      <c r="C151" t="str">
        <f t="shared" si="26"/>
        <v>Ženy</v>
      </c>
      <c r="D151">
        <v>1999</v>
      </c>
      <c r="E151">
        <f t="shared" si="25"/>
        <v>25</v>
      </c>
      <c r="F151" s="12" t="str">
        <f t="shared" si="27"/>
        <v>15-25 let</v>
      </c>
      <c r="G151" s="12" t="str">
        <f t="shared" si="28"/>
        <v>Ženy 15-25 let</v>
      </c>
      <c r="H151" s="39">
        <v>2</v>
      </c>
      <c r="I151">
        <v>6</v>
      </c>
      <c r="J151">
        <v>6</v>
      </c>
      <c r="K151">
        <v>7</v>
      </c>
      <c r="L151">
        <v>5</v>
      </c>
      <c r="M151">
        <v>5</v>
      </c>
      <c r="N151">
        <f t="shared" si="29"/>
        <v>29</v>
      </c>
      <c r="O151" s="11">
        <f t="shared" si="30"/>
        <v>24.508378833325132</v>
      </c>
      <c r="P151" s="11">
        <f t="shared" si="31"/>
        <v>33.491621166674868</v>
      </c>
    </row>
    <row r="152" spans="1:16" x14ac:dyDescent="0.2">
      <c r="A152">
        <v>37252</v>
      </c>
      <c r="B152">
        <v>1</v>
      </c>
      <c r="C152" t="str">
        <f t="shared" si="26"/>
        <v>Muži</v>
      </c>
      <c r="D152">
        <v>1984</v>
      </c>
      <c r="E152">
        <f t="shared" si="25"/>
        <v>40</v>
      </c>
      <c r="F152" s="12" t="str">
        <f t="shared" si="27"/>
        <v>26-40 let</v>
      </c>
      <c r="G152" s="12" t="str">
        <f t="shared" si="28"/>
        <v>Muži 26-40 let</v>
      </c>
      <c r="H152" s="39" t="s">
        <v>25</v>
      </c>
      <c r="I152">
        <v>1</v>
      </c>
      <c r="J152">
        <v>2</v>
      </c>
      <c r="K152">
        <v>2</v>
      </c>
      <c r="L152">
        <v>1</v>
      </c>
      <c r="M152">
        <v>1</v>
      </c>
      <c r="N152">
        <f t="shared" si="29"/>
        <v>7</v>
      </c>
      <c r="O152" s="11">
        <f t="shared" si="30"/>
        <v>2.5083788333251311</v>
      </c>
      <c r="P152" s="11">
        <f t="shared" si="31"/>
        <v>11.491621166674868</v>
      </c>
    </row>
    <row r="153" spans="1:16" x14ac:dyDescent="0.2">
      <c r="A153">
        <v>36458</v>
      </c>
      <c r="B153">
        <v>0</v>
      </c>
      <c r="C153" t="str">
        <f t="shared" si="26"/>
        <v>Ženy</v>
      </c>
      <c r="D153">
        <v>2007</v>
      </c>
      <c r="E153">
        <f t="shared" si="25"/>
        <v>17</v>
      </c>
      <c r="F153" s="12" t="str">
        <f t="shared" si="27"/>
        <v>15-25 let</v>
      </c>
      <c r="G153" s="12" t="str">
        <f t="shared" si="28"/>
        <v>Ženy 15-25 let</v>
      </c>
      <c r="I153">
        <v>1</v>
      </c>
      <c r="J153">
        <v>7</v>
      </c>
      <c r="K153">
        <v>7</v>
      </c>
      <c r="L153">
        <v>4</v>
      </c>
      <c r="M153">
        <v>7</v>
      </c>
      <c r="N153">
        <f t="shared" si="29"/>
        <v>26</v>
      </c>
      <c r="O153" s="11">
        <f t="shared" si="30"/>
        <v>21.508378833325132</v>
      </c>
      <c r="P153" s="11">
        <f t="shared" si="31"/>
        <v>30.491621166674868</v>
      </c>
    </row>
    <row r="154" spans="1:16" x14ac:dyDescent="0.2">
      <c r="A154">
        <v>37286</v>
      </c>
      <c r="B154">
        <v>1</v>
      </c>
      <c r="C154" t="str">
        <f t="shared" si="26"/>
        <v>Muži</v>
      </c>
      <c r="D154">
        <v>2000</v>
      </c>
      <c r="E154">
        <f t="shared" si="25"/>
        <v>24</v>
      </c>
      <c r="F154" s="12" t="str">
        <f t="shared" si="27"/>
        <v>15-25 let</v>
      </c>
      <c r="G154" s="12" t="str">
        <f t="shared" si="28"/>
        <v>Muži 15-25 let</v>
      </c>
      <c r="H154" s="39">
        <v>4</v>
      </c>
      <c r="I154">
        <v>5</v>
      </c>
      <c r="J154">
        <v>6</v>
      </c>
      <c r="K154">
        <v>6</v>
      </c>
      <c r="L154">
        <v>5</v>
      </c>
      <c r="M154">
        <v>6</v>
      </c>
      <c r="N154">
        <f t="shared" si="29"/>
        <v>28</v>
      </c>
      <c r="O154" s="11">
        <f t="shared" si="30"/>
        <v>23.508378833325132</v>
      </c>
      <c r="P154" s="11">
        <f t="shared" si="31"/>
        <v>32.491621166674868</v>
      </c>
    </row>
    <row r="155" spans="1:16" x14ac:dyDescent="0.2">
      <c r="A155">
        <v>37307</v>
      </c>
      <c r="B155">
        <v>1</v>
      </c>
      <c r="C155" t="str">
        <f t="shared" si="26"/>
        <v>Muži</v>
      </c>
      <c r="D155">
        <v>2000</v>
      </c>
      <c r="E155">
        <f t="shared" si="25"/>
        <v>24</v>
      </c>
      <c r="F155" s="12" t="str">
        <f t="shared" si="27"/>
        <v>15-25 let</v>
      </c>
      <c r="G155" s="12" t="str">
        <f t="shared" si="28"/>
        <v>Muži 15-25 let</v>
      </c>
      <c r="H155" s="39">
        <v>10</v>
      </c>
      <c r="I155">
        <v>3</v>
      </c>
      <c r="J155">
        <v>3</v>
      </c>
      <c r="K155">
        <v>3</v>
      </c>
      <c r="L155">
        <v>3</v>
      </c>
      <c r="M155">
        <v>2</v>
      </c>
      <c r="N155">
        <f t="shared" si="29"/>
        <v>14</v>
      </c>
      <c r="O155" s="11">
        <f t="shared" si="30"/>
        <v>9.508378833325132</v>
      </c>
      <c r="P155" s="11">
        <f t="shared" si="31"/>
        <v>18.491621166674868</v>
      </c>
    </row>
    <row r="156" spans="1:16" x14ac:dyDescent="0.2">
      <c r="A156">
        <v>37299</v>
      </c>
      <c r="B156">
        <v>0</v>
      </c>
      <c r="C156" t="str">
        <f t="shared" si="26"/>
        <v>Ženy</v>
      </c>
      <c r="D156">
        <v>1996</v>
      </c>
      <c r="E156">
        <f t="shared" si="25"/>
        <v>28</v>
      </c>
      <c r="F156" s="12" t="str">
        <f t="shared" si="27"/>
        <v>26-40 let</v>
      </c>
      <c r="G156" s="12" t="str">
        <f t="shared" si="28"/>
        <v>Ženy 26-40 let</v>
      </c>
      <c r="H156" s="39">
        <v>3</v>
      </c>
      <c r="I156">
        <v>5</v>
      </c>
      <c r="J156">
        <v>6</v>
      </c>
      <c r="K156">
        <v>6</v>
      </c>
      <c r="L156">
        <v>7</v>
      </c>
      <c r="M156">
        <v>4</v>
      </c>
      <c r="N156">
        <f t="shared" si="29"/>
        <v>28</v>
      </c>
      <c r="O156" s="11">
        <f t="shared" si="30"/>
        <v>23.508378833325132</v>
      </c>
      <c r="P156" s="11">
        <f t="shared" si="31"/>
        <v>32.491621166674868</v>
      </c>
    </row>
    <row r="157" spans="1:16" x14ac:dyDescent="0.2">
      <c r="A157">
        <v>37310</v>
      </c>
      <c r="B157">
        <v>0</v>
      </c>
      <c r="C157" t="str">
        <f t="shared" si="26"/>
        <v>Ženy</v>
      </c>
      <c r="D157">
        <v>1972</v>
      </c>
      <c r="E157">
        <f t="shared" si="25"/>
        <v>52</v>
      </c>
      <c r="F157" s="12" t="str">
        <f t="shared" si="27"/>
        <v>41-55 let</v>
      </c>
      <c r="G157" s="12" t="str">
        <f t="shared" si="28"/>
        <v>Ženy 41-55 let</v>
      </c>
      <c r="H157" s="39" t="s">
        <v>25</v>
      </c>
      <c r="I157">
        <v>5</v>
      </c>
      <c r="J157">
        <v>6</v>
      </c>
      <c r="K157">
        <v>7</v>
      </c>
      <c r="L157">
        <v>6</v>
      </c>
      <c r="M157">
        <v>6</v>
      </c>
      <c r="N157">
        <f t="shared" si="29"/>
        <v>30</v>
      </c>
      <c r="O157" s="11">
        <f t="shared" si="30"/>
        <v>25.508378833325132</v>
      </c>
      <c r="P157" s="11">
        <f t="shared" si="31"/>
        <v>34.491621166674868</v>
      </c>
    </row>
    <row r="158" spans="1:16" x14ac:dyDescent="0.2">
      <c r="A158">
        <v>37309</v>
      </c>
      <c r="B158">
        <v>0</v>
      </c>
      <c r="C158" t="str">
        <f t="shared" si="26"/>
        <v>Ženy</v>
      </c>
      <c r="D158">
        <v>1978</v>
      </c>
      <c r="E158">
        <f t="shared" si="25"/>
        <v>46</v>
      </c>
      <c r="F158" s="12" t="str">
        <f t="shared" si="27"/>
        <v>41-55 let</v>
      </c>
      <c r="G158" s="12" t="str">
        <f t="shared" si="28"/>
        <v>Ženy 41-55 let</v>
      </c>
      <c r="H158" s="39">
        <v>1</v>
      </c>
      <c r="I158">
        <v>3</v>
      </c>
      <c r="J158">
        <v>6</v>
      </c>
      <c r="K158">
        <v>5</v>
      </c>
      <c r="L158">
        <v>2</v>
      </c>
      <c r="M158">
        <v>2</v>
      </c>
      <c r="N158">
        <f t="shared" si="29"/>
        <v>18</v>
      </c>
      <c r="O158" s="11">
        <f t="shared" si="30"/>
        <v>13.508378833325132</v>
      </c>
      <c r="P158" s="11">
        <f t="shared" si="31"/>
        <v>22.491621166674868</v>
      </c>
    </row>
    <row r="159" spans="1:16" x14ac:dyDescent="0.2">
      <c r="A159">
        <v>37327</v>
      </c>
      <c r="B159">
        <v>0</v>
      </c>
      <c r="C159" t="str">
        <f t="shared" si="26"/>
        <v>Ženy</v>
      </c>
      <c r="D159">
        <v>1987</v>
      </c>
      <c r="E159">
        <f t="shared" si="25"/>
        <v>37</v>
      </c>
      <c r="F159" s="12" t="str">
        <f t="shared" si="27"/>
        <v>26-40 let</v>
      </c>
      <c r="G159" s="12" t="str">
        <f t="shared" si="28"/>
        <v>Ženy 26-40 let</v>
      </c>
      <c r="H159" s="39">
        <v>4</v>
      </c>
      <c r="I159">
        <v>1</v>
      </c>
      <c r="J159">
        <v>1</v>
      </c>
      <c r="K159">
        <v>1</v>
      </c>
      <c r="L159">
        <v>2</v>
      </c>
      <c r="M159">
        <v>2</v>
      </c>
      <c r="N159">
        <f t="shared" si="29"/>
        <v>7</v>
      </c>
      <c r="O159" s="11">
        <f t="shared" si="30"/>
        <v>2.5083788333251311</v>
      </c>
      <c r="P159" s="11">
        <f t="shared" si="31"/>
        <v>11.491621166674868</v>
      </c>
    </row>
    <row r="160" spans="1:16" x14ac:dyDescent="0.2">
      <c r="A160">
        <v>37344</v>
      </c>
      <c r="B160">
        <v>1</v>
      </c>
      <c r="C160" t="str">
        <f t="shared" si="26"/>
        <v>Muži</v>
      </c>
      <c r="D160">
        <v>2001</v>
      </c>
      <c r="E160">
        <f t="shared" si="25"/>
        <v>23</v>
      </c>
      <c r="F160" s="12" t="str">
        <f t="shared" si="27"/>
        <v>15-25 let</v>
      </c>
      <c r="G160" s="12" t="str">
        <f t="shared" si="28"/>
        <v>Muži 15-25 let</v>
      </c>
      <c r="H160" s="39">
        <v>5</v>
      </c>
      <c r="I160">
        <v>5</v>
      </c>
      <c r="J160">
        <v>5</v>
      </c>
      <c r="K160">
        <v>5</v>
      </c>
      <c r="L160">
        <v>5</v>
      </c>
      <c r="M160">
        <v>5</v>
      </c>
      <c r="N160">
        <f t="shared" si="29"/>
        <v>25</v>
      </c>
      <c r="O160" s="11">
        <f t="shared" si="30"/>
        <v>20.508378833325132</v>
      </c>
      <c r="P160" s="11">
        <f t="shared" si="31"/>
        <v>29.491621166674868</v>
      </c>
    </row>
    <row r="161" spans="1:16" x14ac:dyDescent="0.2">
      <c r="A161">
        <v>37360</v>
      </c>
      <c r="B161">
        <v>0</v>
      </c>
      <c r="C161" t="str">
        <f t="shared" si="26"/>
        <v>Ženy</v>
      </c>
      <c r="D161">
        <v>1984</v>
      </c>
      <c r="E161">
        <f t="shared" si="25"/>
        <v>40</v>
      </c>
      <c r="F161" s="12" t="str">
        <f t="shared" si="27"/>
        <v>26-40 let</v>
      </c>
      <c r="G161" s="12" t="str">
        <f t="shared" si="28"/>
        <v>Ženy 26-40 let</v>
      </c>
      <c r="H161" s="39">
        <v>8</v>
      </c>
      <c r="I161">
        <v>6</v>
      </c>
      <c r="J161">
        <v>5</v>
      </c>
      <c r="K161">
        <v>5</v>
      </c>
      <c r="L161">
        <v>3</v>
      </c>
      <c r="M161">
        <v>2</v>
      </c>
      <c r="N161">
        <f t="shared" si="29"/>
        <v>21</v>
      </c>
      <c r="O161" s="11">
        <f t="shared" si="30"/>
        <v>16.508378833325132</v>
      </c>
      <c r="P161" s="11">
        <f t="shared" si="31"/>
        <v>25.491621166674868</v>
      </c>
    </row>
    <row r="162" spans="1:16" x14ac:dyDescent="0.2">
      <c r="A162">
        <v>37379</v>
      </c>
      <c r="B162">
        <v>0</v>
      </c>
      <c r="C162" t="str">
        <f t="shared" si="26"/>
        <v>Ženy</v>
      </c>
      <c r="D162">
        <v>1990</v>
      </c>
      <c r="E162">
        <f t="shared" si="25"/>
        <v>34</v>
      </c>
      <c r="F162" s="12" t="str">
        <f t="shared" si="27"/>
        <v>26-40 let</v>
      </c>
      <c r="G162" s="12" t="str">
        <f t="shared" si="28"/>
        <v>Ženy 26-40 let</v>
      </c>
      <c r="H162" s="39" t="s">
        <v>25</v>
      </c>
      <c r="I162">
        <v>6</v>
      </c>
      <c r="J162">
        <v>7</v>
      </c>
      <c r="K162">
        <v>6</v>
      </c>
      <c r="L162">
        <v>6</v>
      </c>
      <c r="M162">
        <v>5</v>
      </c>
      <c r="N162">
        <f t="shared" si="29"/>
        <v>30</v>
      </c>
      <c r="O162" s="11">
        <f t="shared" si="30"/>
        <v>25.508378833325132</v>
      </c>
      <c r="P162" s="11">
        <f t="shared" si="31"/>
        <v>34.491621166674868</v>
      </c>
    </row>
    <row r="163" spans="1:16" x14ac:dyDescent="0.2">
      <c r="A163">
        <v>37373</v>
      </c>
      <c r="B163">
        <v>1</v>
      </c>
      <c r="C163" t="str">
        <f t="shared" si="26"/>
        <v>Muži</v>
      </c>
      <c r="D163">
        <v>1976</v>
      </c>
      <c r="E163">
        <f t="shared" si="25"/>
        <v>48</v>
      </c>
      <c r="F163" s="12" t="str">
        <f t="shared" si="27"/>
        <v>41-55 let</v>
      </c>
      <c r="G163" s="12" t="str">
        <f t="shared" si="28"/>
        <v>Muži 41-55 let</v>
      </c>
      <c r="H163" s="39" t="s">
        <v>25</v>
      </c>
      <c r="I163">
        <v>3</v>
      </c>
      <c r="J163">
        <v>3</v>
      </c>
      <c r="K163">
        <v>5</v>
      </c>
      <c r="L163">
        <v>3</v>
      </c>
      <c r="M163">
        <v>3</v>
      </c>
      <c r="N163">
        <f t="shared" si="29"/>
        <v>17</v>
      </c>
      <c r="O163" s="11">
        <f t="shared" si="30"/>
        <v>12.508378833325132</v>
      </c>
      <c r="P163" s="11">
        <f t="shared" si="31"/>
        <v>21.491621166674868</v>
      </c>
    </row>
    <row r="164" spans="1:16" x14ac:dyDescent="0.2">
      <c r="A164">
        <v>37370</v>
      </c>
      <c r="B164">
        <v>0</v>
      </c>
      <c r="C164" t="str">
        <f t="shared" si="26"/>
        <v>Ženy</v>
      </c>
      <c r="D164">
        <v>1999</v>
      </c>
      <c r="E164">
        <f t="shared" si="25"/>
        <v>25</v>
      </c>
      <c r="F164" s="12" t="str">
        <f t="shared" si="27"/>
        <v>15-25 let</v>
      </c>
      <c r="G164" s="12" t="str">
        <f t="shared" si="28"/>
        <v>Ženy 15-25 let</v>
      </c>
      <c r="H164" s="39">
        <v>1</v>
      </c>
      <c r="I164">
        <v>5</v>
      </c>
      <c r="J164">
        <v>5</v>
      </c>
      <c r="K164">
        <v>6</v>
      </c>
      <c r="L164">
        <v>3</v>
      </c>
      <c r="M164">
        <v>4</v>
      </c>
      <c r="N164">
        <f t="shared" si="29"/>
        <v>23</v>
      </c>
      <c r="O164" s="11">
        <f t="shared" si="30"/>
        <v>18.508378833325132</v>
      </c>
      <c r="P164" s="11">
        <f t="shared" si="31"/>
        <v>27.491621166674868</v>
      </c>
    </row>
    <row r="165" spans="1:16" x14ac:dyDescent="0.2">
      <c r="A165">
        <v>37385</v>
      </c>
      <c r="B165">
        <v>0</v>
      </c>
      <c r="C165" t="str">
        <f t="shared" si="26"/>
        <v>Ženy</v>
      </c>
      <c r="D165">
        <v>1982</v>
      </c>
      <c r="E165">
        <f t="shared" si="25"/>
        <v>42</v>
      </c>
      <c r="F165" s="12" t="str">
        <f t="shared" si="27"/>
        <v>41-55 let</v>
      </c>
      <c r="G165" s="12" t="str">
        <f t="shared" si="28"/>
        <v>Ženy 41-55 let</v>
      </c>
      <c r="H165" s="39">
        <v>4</v>
      </c>
      <c r="I165">
        <v>6</v>
      </c>
      <c r="J165">
        <v>6</v>
      </c>
      <c r="K165">
        <v>6</v>
      </c>
      <c r="L165">
        <v>6</v>
      </c>
      <c r="M165">
        <v>5</v>
      </c>
      <c r="N165">
        <f t="shared" si="29"/>
        <v>29</v>
      </c>
      <c r="O165" s="11">
        <f t="shared" si="30"/>
        <v>24.508378833325132</v>
      </c>
      <c r="P165" s="11">
        <f t="shared" si="31"/>
        <v>33.491621166674868</v>
      </c>
    </row>
    <row r="166" spans="1:16" x14ac:dyDescent="0.2">
      <c r="A166">
        <v>37414</v>
      </c>
      <c r="B166">
        <v>1</v>
      </c>
      <c r="C166" t="str">
        <f t="shared" si="26"/>
        <v>Muži</v>
      </c>
      <c r="D166">
        <v>1982</v>
      </c>
      <c r="E166">
        <f t="shared" si="25"/>
        <v>42</v>
      </c>
      <c r="F166" s="12" t="str">
        <f t="shared" si="27"/>
        <v>41-55 let</v>
      </c>
      <c r="G166" s="12" t="str">
        <f t="shared" si="28"/>
        <v>Muži 41-55 let</v>
      </c>
      <c r="H166" s="39" t="s">
        <v>25</v>
      </c>
      <c r="I166">
        <v>3</v>
      </c>
      <c r="J166">
        <v>4</v>
      </c>
      <c r="K166">
        <v>3</v>
      </c>
      <c r="L166">
        <v>5</v>
      </c>
      <c r="M166">
        <v>2</v>
      </c>
      <c r="N166">
        <f t="shared" si="29"/>
        <v>17</v>
      </c>
      <c r="O166" s="11">
        <f t="shared" si="30"/>
        <v>12.508378833325132</v>
      </c>
      <c r="P166" s="11">
        <f t="shared" si="31"/>
        <v>21.491621166674868</v>
      </c>
    </row>
    <row r="167" spans="1:16" x14ac:dyDescent="0.2">
      <c r="A167">
        <v>37420</v>
      </c>
      <c r="B167">
        <v>1</v>
      </c>
      <c r="C167" t="str">
        <f t="shared" si="26"/>
        <v>Muži</v>
      </c>
      <c r="D167">
        <v>1988</v>
      </c>
      <c r="E167">
        <f t="shared" si="25"/>
        <v>36</v>
      </c>
      <c r="F167" s="12" t="str">
        <f t="shared" si="27"/>
        <v>26-40 let</v>
      </c>
      <c r="G167" s="12" t="str">
        <f t="shared" si="28"/>
        <v>Muži 26-40 let</v>
      </c>
      <c r="H167" s="39">
        <v>10</v>
      </c>
      <c r="I167">
        <v>3</v>
      </c>
      <c r="J167">
        <v>7</v>
      </c>
      <c r="K167">
        <v>4</v>
      </c>
      <c r="L167">
        <v>4</v>
      </c>
      <c r="M167">
        <v>4</v>
      </c>
      <c r="N167">
        <f t="shared" si="29"/>
        <v>22</v>
      </c>
      <c r="O167" s="11">
        <f t="shared" si="30"/>
        <v>17.508378833325132</v>
      </c>
      <c r="P167" s="11">
        <f t="shared" si="31"/>
        <v>26.491621166674868</v>
      </c>
    </row>
    <row r="168" spans="1:16" x14ac:dyDescent="0.2">
      <c r="A168">
        <v>37419</v>
      </c>
      <c r="B168">
        <v>1</v>
      </c>
      <c r="C168" t="str">
        <f t="shared" si="26"/>
        <v>Muži</v>
      </c>
      <c r="D168">
        <v>1999</v>
      </c>
      <c r="E168">
        <f t="shared" si="25"/>
        <v>25</v>
      </c>
      <c r="F168" s="12" t="str">
        <f t="shared" si="27"/>
        <v>15-25 let</v>
      </c>
      <c r="G168" s="12" t="str">
        <f t="shared" si="28"/>
        <v>Muži 15-25 let</v>
      </c>
      <c r="H168" s="39" t="s">
        <v>25</v>
      </c>
      <c r="I168">
        <v>6</v>
      </c>
      <c r="J168">
        <v>6</v>
      </c>
      <c r="K168">
        <v>7</v>
      </c>
      <c r="L168">
        <v>7</v>
      </c>
      <c r="M168">
        <v>6</v>
      </c>
      <c r="N168">
        <f t="shared" si="29"/>
        <v>32</v>
      </c>
      <c r="O168" s="11">
        <f t="shared" si="30"/>
        <v>27.508378833325132</v>
      </c>
      <c r="P168" s="11">
        <f t="shared" si="31"/>
        <v>36.491621166674868</v>
      </c>
    </row>
    <row r="169" spans="1:16" x14ac:dyDescent="0.2">
      <c r="A169">
        <v>37427</v>
      </c>
      <c r="B169">
        <v>0</v>
      </c>
      <c r="C169" t="str">
        <f t="shared" si="26"/>
        <v>Ženy</v>
      </c>
      <c r="D169">
        <v>1982</v>
      </c>
      <c r="E169">
        <f t="shared" si="25"/>
        <v>42</v>
      </c>
      <c r="F169" s="12" t="str">
        <f t="shared" si="27"/>
        <v>41-55 let</v>
      </c>
      <c r="G169" s="12" t="str">
        <f t="shared" si="28"/>
        <v>Ženy 41-55 let</v>
      </c>
      <c r="H169" s="39" t="s">
        <v>25</v>
      </c>
      <c r="I169">
        <v>6</v>
      </c>
      <c r="J169">
        <v>7</v>
      </c>
      <c r="K169">
        <v>7</v>
      </c>
      <c r="L169">
        <v>7</v>
      </c>
      <c r="M169">
        <v>5</v>
      </c>
      <c r="N169">
        <f t="shared" si="29"/>
        <v>32</v>
      </c>
      <c r="O169" s="11">
        <f t="shared" si="30"/>
        <v>27.508378833325132</v>
      </c>
      <c r="P169" s="11">
        <f t="shared" si="31"/>
        <v>36.491621166674868</v>
      </c>
    </row>
    <row r="170" spans="1:16" x14ac:dyDescent="0.2">
      <c r="A170">
        <v>37438</v>
      </c>
      <c r="B170">
        <v>0</v>
      </c>
      <c r="C170" t="str">
        <f t="shared" si="26"/>
        <v>Ženy</v>
      </c>
      <c r="D170">
        <v>1994</v>
      </c>
      <c r="E170">
        <f t="shared" si="25"/>
        <v>30</v>
      </c>
      <c r="F170" s="12" t="str">
        <f t="shared" si="27"/>
        <v>26-40 let</v>
      </c>
      <c r="G170" s="12" t="str">
        <f t="shared" si="28"/>
        <v>Ženy 26-40 let</v>
      </c>
      <c r="H170" s="39">
        <v>2</v>
      </c>
      <c r="I170">
        <v>5</v>
      </c>
      <c r="J170">
        <v>5</v>
      </c>
      <c r="K170">
        <v>6</v>
      </c>
      <c r="L170">
        <v>5</v>
      </c>
      <c r="M170">
        <v>5</v>
      </c>
      <c r="N170">
        <f t="shared" si="29"/>
        <v>26</v>
      </c>
      <c r="O170" s="11">
        <f t="shared" si="30"/>
        <v>21.508378833325132</v>
      </c>
      <c r="P170" s="11">
        <f t="shared" si="31"/>
        <v>30.491621166674868</v>
      </c>
    </row>
    <row r="171" spans="1:16" x14ac:dyDescent="0.2">
      <c r="A171">
        <v>37432</v>
      </c>
      <c r="B171">
        <v>0</v>
      </c>
      <c r="C171" t="str">
        <f t="shared" si="26"/>
        <v>Ženy</v>
      </c>
      <c r="D171">
        <v>1975</v>
      </c>
      <c r="E171">
        <f t="shared" si="25"/>
        <v>49</v>
      </c>
      <c r="F171" s="12" t="str">
        <f t="shared" si="27"/>
        <v>41-55 let</v>
      </c>
      <c r="G171" s="12" t="str">
        <f t="shared" si="28"/>
        <v>Ženy 41-55 let</v>
      </c>
      <c r="H171" s="39">
        <v>4</v>
      </c>
      <c r="I171">
        <v>4</v>
      </c>
      <c r="J171">
        <v>4</v>
      </c>
      <c r="K171">
        <v>5</v>
      </c>
      <c r="L171">
        <v>5</v>
      </c>
      <c r="M171">
        <v>5</v>
      </c>
      <c r="N171">
        <f t="shared" si="29"/>
        <v>23</v>
      </c>
      <c r="O171" s="11">
        <f t="shared" si="30"/>
        <v>18.508378833325132</v>
      </c>
      <c r="P171" s="11">
        <f t="shared" si="31"/>
        <v>27.491621166674868</v>
      </c>
    </row>
    <row r="172" spans="1:16" x14ac:dyDescent="0.2">
      <c r="A172">
        <v>37444</v>
      </c>
      <c r="B172">
        <v>0</v>
      </c>
      <c r="C172" t="str">
        <f t="shared" si="26"/>
        <v>Ženy</v>
      </c>
      <c r="D172">
        <v>1984</v>
      </c>
      <c r="E172">
        <f t="shared" si="25"/>
        <v>40</v>
      </c>
      <c r="F172" s="12" t="str">
        <f t="shared" si="27"/>
        <v>26-40 let</v>
      </c>
      <c r="G172" s="12" t="str">
        <f t="shared" si="28"/>
        <v>Ženy 26-40 let</v>
      </c>
      <c r="H172" s="39">
        <v>2</v>
      </c>
      <c r="I172">
        <v>5</v>
      </c>
      <c r="J172">
        <v>7</v>
      </c>
      <c r="K172">
        <v>7</v>
      </c>
      <c r="L172">
        <v>6</v>
      </c>
      <c r="M172">
        <v>6</v>
      </c>
      <c r="N172">
        <f t="shared" si="29"/>
        <v>31</v>
      </c>
      <c r="O172" s="11">
        <f t="shared" si="30"/>
        <v>26.508378833325132</v>
      </c>
      <c r="P172" s="11">
        <f t="shared" si="31"/>
        <v>35.491621166674868</v>
      </c>
    </row>
    <row r="173" spans="1:16" x14ac:dyDescent="0.2">
      <c r="A173">
        <v>37467</v>
      </c>
      <c r="B173">
        <v>0</v>
      </c>
      <c r="C173" t="str">
        <f t="shared" si="26"/>
        <v>Ženy</v>
      </c>
      <c r="D173">
        <v>1990</v>
      </c>
      <c r="E173">
        <f t="shared" si="25"/>
        <v>34</v>
      </c>
      <c r="F173" s="12" t="str">
        <f t="shared" si="27"/>
        <v>26-40 let</v>
      </c>
      <c r="G173" s="12" t="str">
        <f t="shared" si="28"/>
        <v>Ženy 26-40 let</v>
      </c>
      <c r="H173" s="39" t="s">
        <v>25</v>
      </c>
      <c r="I173">
        <v>6</v>
      </c>
      <c r="J173">
        <v>6</v>
      </c>
      <c r="K173">
        <v>6</v>
      </c>
      <c r="L173">
        <v>6</v>
      </c>
      <c r="M173">
        <v>6</v>
      </c>
      <c r="N173">
        <f t="shared" si="29"/>
        <v>30</v>
      </c>
      <c r="O173" s="11">
        <f t="shared" si="30"/>
        <v>25.508378833325132</v>
      </c>
      <c r="P173" s="11">
        <f t="shared" si="31"/>
        <v>34.491621166674868</v>
      </c>
    </row>
    <row r="174" spans="1:16" x14ac:dyDescent="0.2">
      <c r="A174">
        <v>37511</v>
      </c>
      <c r="B174">
        <v>0</v>
      </c>
      <c r="C174" t="str">
        <f t="shared" si="26"/>
        <v>Ženy</v>
      </c>
      <c r="D174">
        <v>1980</v>
      </c>
      <c r="E174">
        <f t="shared" si="25"/>
        <v>44</v>
      </c>
      <c r="F174" s="12" t="str">
        <f t="shared" si="27"/>
        <v>41-55 let</v>
      </c>
      <c r="G174" s="12" t="str">
        <f t="shared" si="28"/>
        <v>Ženy 41-55 let</v>
      </c>
      <c r="H174" s="39">
        <v>3</v>
      </c>
      <c r="I174">
        <v>5</v>
      </c>
      <c r="J174">
        <v>5</v>
      </c>
      <c r="K174">
        <v>5</v>
      </c>
      <c r="L174">
        <v>5</v>
      </c>
      <c r="M174">
        <v>5</v>
      </c>
      <c r="N174">
        <f t="shared" si="29"/>
        <v>25</v>
      </c>
      <c r="O174" s="11">
        <f t="shared" si="30"/>
        <v>20.508378833325132</v>
      </c>
      <c r="P174" s="11">
        <f t="shared" si="31"/>
        <v>29.491621166674868</v>
      </c>
    </row>
    <row r="175" spans="1:16" x14ac:dyDescent="0.2">
      <c r="A175">
        <v>37528</v>
      </c>
      <c r="B175">
        <v>0</v>
      </c>
      <c r="C175" t="str">
        <f t="shared" si="26"/>
        <v>Ženy</v>
      </c>
      <c r="D175">
        <v>2000</v>
      </c>
      <c r="E175">
        <f t="shared" si="25"/>
        <v>24</v>
      </c>
      <c r="F175" s="12" t="str">
        <f t="shared" si="27"/>
        <v>15-25 let</v>
      </c>
      <c r="G175" s="12" t="str">
        <f t="shared" si="28"/>
        <v>Ženy 15-25 let</v>
      </c>
      <c r="H175" s="39">
        <v>5</v>
      </c>
      <c r="I175">
        <v>4</v>
      </c>
      <c r="J175">
        <v>5</v>
      </c>
      <c r="K175">
        <v>5</v>
      </c>
      <c r="L175">
        <v>5</v>
      </c>
      <c r="M175">
        <v>3</v>
      </c>
      <c r="N175">
        <f t="shared" si="29"/>
        <v>22</v>
      </c>
      <c r="O175" s="11">
        <f t="shared" si="30"/>
        <v>17.508378833325132</v>
      </c>
      <c r="P175" s="11">
        <f t="shared" si="31"/>
        <v>26.491621166674868</v>
      </c>
    </row>
    <row r="176" spans="1:16" x14ac:dyDescent="0.2">
      <c r="A176">
        <v>37507</v>
      </c>
      <c r="B176">
        <v>0</v>
      </c>
      <c r="C176" t="str">
        <f t="shared" si="26"/>
        <v>Ženy</v>
      </c>
      <c r="D176">
        <v>1972</v>
      </c>
      <c r="E176">
        <f t="shared" si="25"/>
        <v>52</v>
      </c>
      <c r="F176" s="12" t="str">
        <f t="shared" si="27"/>
        <v>41-55 let</v>
      </c>
      <c r="G176" s="12" t="str">
        <f t="shared" si="28"/>
        <v>Ženy 41-55 let</v>
      </c>
      <c r="H176" s="39" t="s">
        <v>25</v>
      </c>
      <c r="I176">
        <v>5</v>
      </c>
      <c r="J176">
        <v>6</v>
      </c>
      <c r="K176">
        <v>6</v>
      </c>
      <c r="L176">
        <v>6</v>
      </c>
      <c r="M176">
        <v>6</v>
      </c>
      <c r="N176">
        <f t="shared" si="29"/>
        <v>29</v>
      </c>
      <c r="O176" s="11">
        <f t="shared" si="30"/>
        <v>24.508378833325132</v>
      </c>
      <c r="P176" s="11">
        <f t="shared" si="31"/>
        <v>33.491621166674868</v>
      </c>
    </row>
    <row r="177" spans="1:16" x14ac:dyDescent="0.2">
      <c r="A177">
        <v>37506</v>
      </c>
      <c r="B177">
        <v>0</v>
      </c>
      <c r="C177" t="str">
        <f t="shared" si="26"/>
        <v>Ženy</v>
      </c>
      <c r="D177">
        <v>2000</v>
      </c>
      <c r="E177">
        <f t="shared" si="25"/>
        <v>24</v>
      </c>
      <c r="F177" s="12" t="str">
        <f t="shared" si="27"/>
        <v>15-25 let</v>
      </c>
      <c r="G177" s="12" t="str">
        <f t="shared" si="28"/>
        <v>Ženy 15-25 let</v>
      </c>
      <c r="H177" s="39">
        <v>2</v>
      </c>
      <c r="I177">
        <v>2</v>
      </c>
      <c r="J177">
        <v>6</v>
      </c>
      <c r="K177">
        <v>5</v>
      </c>
      <c r="L177">
        <v>3</v>
      </c>
      <c r="M177">
        <v>7</v>
      </c>
      <c r="N177">
        <f t="shared" si="29"/>
        <v>23</v>
      </c>
      <c r="O177" s="11">
        <f t="shared" si="30"/>
        <v>18.508378833325132</v>
      </c>
      <c r="P177" s="11">
        <f t="shared" si="31"/>
        <v>27.491621166674868</v>
      </c>
    </row>
    <row r="178" spans="1:16" x14ac:dyDescent="0.2">
      <c r="A178">
        <v>37554</v>
      </c>
      <c r="B178">
        <v>0</v>
      </c>
      <c r="C178" t="str">
        <f t="shared" si="26"/>
        <v>Ženy</v>
      </c>
      <c r="D178">
        <v>1986</v>
      </c>
      <c r="E178">
        <f t="shared" si="25"/>
        <v>38</v>
      </c>
      <c r="F178" s="12" t="str">
        <f t="shared" si="27"/>
        <v>26-40 let</v>
      </c>
      <c r="G178" s="12" t="str">
        <f t="shared" si="28"/>
        <v>Ženy 26-40 let</v>
      </c>
      <c r="H178" s="39">
        <v>20</v>
      </c>
      <c r="I178">
        <v>5</v>
      </c>
      <c r="J178">
        <v>6</v>
      </c>
      <c r="K178">
        <v>5</v>
      </c>
      <c r="L178">
        <v>5</v>
      </c>
      <c r="M178">
        <v>5</v>
      </c>
      <c r="N178">
        <f t="shared" si="29"/>
        <v>26</v>
      </c>
      <c r="O178" s="11">
        <f t="shared" si="30"/>
        <v>21.508378833325132</v>
      </c>
      <c r="P178" s="11">
        <f t="shared" si="31"/>
        <v>30.491621166674868</v>
      </c>
    </row>
    <row r="179" spans="1:16" x14ac:dyDescent="0.2">
      <c r="A179">
        <v>37599</v>
      </c>
      <c r="B179">
        <v>0</v>
      </c>
      <c r="C179" t="str">
        <f t="shared" si="26"/>
        <v>Ženy</v>
      </c>
      <c r="D179">
        <v>1990</v>
      </c>
      <c r="E179">
        <f t="shared" si="25"/>
        <v>34</v>
      </c>
      <c r="F179" s="12" t="str">
        <f t="shared" si="27"/>
        <v>26-40 let</v>
      </c>
      <c r="G179" s="12" t="str">
        <f t="shared" si="28"/>
        <v>Ženy 26-40 let</v>
      </c>
      <c r="H179" s="39">
        <v>3</v>
      </c>
      <c r="I179">
        <v>1</v>
      </c>
      <c r="J179">
        <v>5</v>
      </c>
      <c r="K179">
        <v>3</v>
      </c>
      <c r="L179">
        <v>6</v>
      </c>
      <c r="M179">
        <v>3</v>
      </c>
      <c r="N179">
        <f t="shared" si="29"/>
        <v>18</v>
      </c>
      <c r="O179" s="11">
        <f t="shared" si="30"/>
        <v>13.508378833325132</v>
      </c>
      <c r="P179" s="11">
        <f t="shared" si="31"/>
        <v>22.491621166674868</v>
      </c>
    </row>
    <row r="180" spans="1:16" x14ac:dyDescent="0.2">
      <c r="A180">
        <v>37594</v>
      </c>
      <c r="B180">
        <v>0</v>
      </c>
      <c r="C180" t="str">
        <f t="shared" si="26"/>
        <v>Ženy</v>
      </c>
      <c r="D180">
        <v>1992</v>
      </c>
      <c r="E180">
        <f t="shared" si="25"/>
        <v>32</v>
      </c>
      <c r="F180" s="12" t="str">
        <f t="shared" si="27"/>
        <v>26-40 let</v>
      </c>
      <c r="G180" s="12" t="str">
        <f t="shared" si="28"/>
        <v>Ženy 26-40 let</v>
      </c>
      <c r="H180" s="39">
        <v>3</v>
      </c>
      <c r="I180">
        <v>5</v>
      </c>
      <c r="J180">
        <v>6</v>
      </c>
      <c r="K180">
        <v>7</v>
      </c>
      <c r="L180">
        <v>6</v>
      </c>
      <c r="M180">
        <v>2</v>
      </c>
      <c r="N180">
        <f t="shared" si="29"/>
        <v>26</v>
      </c>
      <c r="O180" s="11">
        <f t="shared" si="30"/>
        <v>21.508378833325132</v>
      </c>
      <c r="P180" s="11">
        <f t="shared" si="31"/>
        <v>30.491621166674868</v>
      </c>
    </row>
    <row r="181" spans="1:16" x14ac:dyDescent="0.2">
      <c r="A181">
        <v>37610</v>
      </c>
      <c r="B181">
        <v>0</v>
      </c>
      <c r="C181" t="str">
        <f t="shared" si="26"/>
        <v>Ženy</v>
      </c>
      <c r="D181">
        <v>1990</v>
      </c>
      <c r="E181">
        <f t="shared" si="25"/>
        <v>34</v>
      </c>
      <c r="F181" s="12" t="str">
        <f t="shared" si="27"/>
        <v>26-40 let</v>
      </c>
      <c r="G181" s="12" t="str">
        <f t="shared" si="28"/>
        <v>Ženy 26-40 let</v>
      </c>
      <c r="H181" s="39">
        <v>5</v>
      </c>
      <c r="I181">
        <v>6</v>
      </c>
      <c r="J181">
        <v>6</v>
      </c>
      <c r="K181">
        <v>6</v>
      </c>
      <c r="L181">
        <v>5</v>
      </c>
      <c r="M181">
        <v>7</v>
      </c>
      <c r="N181">
        <f t="shared" si="29"/>
        <v>30</v>
      </c>
      <c r="O181" s="11">
        <f t="shared" si="30"/>
        <v>25.508378833325132</v>
      </c>
      <c r="P181" s="11">
        <f t="shared" si="31"/>
        <v>34.491621166674868</v>
      </c>
    </row>
    <row r="182" spans="1:16" x14ac:dyDescent="0.2">
      <c r="A182">
        <v>37609</v>
      </c>
      <c r="B182">
        <v>1</v>
      </c>
      <c r="C182" t="str">
        <f t="shared" si="26"/>
        <v>Muži</v>
      </c>
      <c r="D182">
        <v>1982</v>
      </c>
      <c r="E182">
        <f t="shared" si="25"/>
        <v>42</v>
      </c>
      <c r="F182" s="12" t="str">
        <f t="shared" si="27"/>
        <v>41-55 let</v>
      </c>
      <c r="G182" s="12" t="str">
        <f t="shared" si="28"/>
        <v>Muži 41-55 let</v>
      </c>
      <c r="H182" s="39">
        <v>1</v>
      </c>
      <c r="I182">
        <v>3</v>
      </c>
      <c r="J182">
        <v>2</v>
      </c>
      <c r="K182">
        <v>3</v>
      </c>
      <c r="L182">
        <v>3</v>
      </c>
      <c r="M182">
        <v>2</v>
      </c>
      <c r="N182">
        <f t="shared" si="29"/>
        <v>13</v>
      </c>
      <c r="O182" s="11">
        <f t="shared" si="30"/>
        <v>8.508378833325132</v>
      </c>
      <c r="P182" s="11">
        <f t="shared" si="31"/>
        <v>17.491621166674868</v>
      </c>
    </row>
    <row r="183" spans="1:16" x14ac:dyDescent="0.2">
      <c r="A183">
        <v>37645</v>
      </c>
      <c r="B183">
        <v>0</v>
      </c>
      <c r="C183" t="str">
        <f t="shared" si="26"/>
        <v>Ženy</v>
      </c>
      <c r="D183">
        <v>1994</v>
      </c>
      <c r="E183">
        <f t="shared" si="25"/>
        <v>30</v>
      </c>
      <c r="F183" s="12" t="str">
        <f t="shared" si="27"/>
        <v>26-40 let</v>
      </c>
      <c r="G183" s="12" t="str">
        <f t="shared" si="28"/>
        <v>Ženy 26-40 let</v>
      </c>
      <c r="H183" s="39">
        <v>2</v>
      </c>
      <c r="I183">
        <v>6</v>
      </c>
      <c r="J183">
        <v>6</v>
      </c>
      <c r="K183">
        <v>6</v>
      </c>
      <c r="L183">
        <v>5</v>
      </c>
      <c r="M183">
        <v>5</v>
      </c>
      <c r="N183">
        <f t="shared" si="29"/>
        <v>28</v>
      </c>
      <c r="O183" s="11">
        <f t="shared" si="30"/>
        <v>23.508378833325132</v>
      </c>
      <c r="P183" s="11">
        <f t="shared" si="31"/>
        <v>32.491621166674868</v>
      </c>
    </row>
    <row r="184" spans="1:16" x14ac:dyDescent="0.2">
      <c r="A184">
        <v>37690</v>
      </c>
      <c r="B184">
        <v>0</v>
      </c>
      <c r="C184" t="str">
        <f t="shared" si="26"/>
        <v>Ženy</v>
      </c>
      <c r="D184">
        <v>2000</v>
      </c>
      <c r="E184">
        <f t="shared" si="25"/>
        <v>24</v>
      </c>
      <c r="F184" s="12" t="str">
        <f t="shared" si="27"/>
        <v>15-25 let</v>
      </c>
      <c r="G184" s="12" t="str">
        <f t="shared" si="28"/>
        <v>Ženy 15-25 let</v>
      </c>
      <c r="H184" s="39">
        <v>10</v>
      </c>
      <c r="I184">
        <v>7</v>
      </c>
      <c r="J184">
        <v>7</v>
      </c>
      <c r="K184">
        <v>7</v>
      </c>
      <c r="L184">
        <v>6</v>
      </c>
      <c r="M184">
        <v>7</v>
      </c>
      <c r="N184">
        <f t="shared" si="29"/>
        <v>34</v>
      </c>
      <c r="O184" s="11">
        <f t="shared" si="30"/>
        <v>29.508378833325132</v>
      </c>
      <c r="P184" s="11">
        <f t="shared" si="31"/>
        <v>38.491621166674868</v>
      </c>
    </row>
    <row r="185" spans="1:16" x14ac:dyDescent="0.2">
      <c r="A185">
        <v>37723</v>
      </c>
      <c r="B185">
        <v>0</v>
      </c>
      <c r="C185" t="str">
        <f t="shared" si="26"/>
        <v>Ženy</v>
      </c>
      <c r="D185">
        <v>1993</v>
      </c>
      <c r="E185">
        <f t="shared" si="25"/>
        <v>31</v>
      </c>
      <c r="F185" s="12" t="str">
        <f t="shared" si="27"/>
        <v>26-40 let</v>
      </c>
      <c r="G185" s="12" t="str">
        <f t="shared" si="28"/>
        <v>Ženy 26-40 let</v>
      </c>
      <c r="H185" s="39" t="s">
        <v>25</v>
      </c>
      <c r="I185">
        <v>5</v>
      </c>
      <c r="J185">
        <v>6</v>
      </c>
      <c r="K185">
        <v>6</v>
      </c>
      <c r="L185">
        <v>5</v>
      </c>
      <c r="M185">
        <v>5</v>
      </c>
      <c r="N185">
        <f t="shared" si="29"/>
        <v>27</v>
      </c>
      <c r="O185" s="11">
        <f t="shared" si="30"/>
        <v>22.508378833325132</v>
      </c>
      <c r="P185" s="11">
        <f t="shared" si="31"/>
        <v>31.491621166674868</v>
      </c>
    </row>
    <row r="186" spans="1:16" x14ac:dyDescent="0.2">
      <c r="A186">
        <v>37575</v>
      </c>
      <c r="B186">
        <v>0</v>
      </c>
      <c r="C186" t="str">
        <f t="shared" si="26"/>
        <v>Ženy</v>
      </c>
      <c r="D186">
        <v>1975</v>
      </c>
      <c r="E186">
        <f t="shared" si="25"/>
        <v>49</v>
      </c>
      <c r="F186" s="12" t="str">
        <f t="shared" si="27"/>
        <v>41-55 let</v>
      </c>
      <c r="G186" s="12" t="str">
        <f t="shared" si="28"/>
        <v>Ženy 41-55 let</v>
      </c>
      <c r="H186" s="39" t="s">
        <v>25</v>
      </c>
      <c r="I186">
        <v>3</v>
      </c>
      <c r="J186">
        <v>5</v>
      </c>
      <c r="K186">
        <v>5</v>
      </c>
      <c r="L186">
        <v>4</v>
      </c>
      <c r="M186">
        <v>3</v>
      </c>
      <c r="N186">
        <f t="shared" si="29"/>
        <v>20</v>
      </c>
      <c r="O186" s="11">
        <f t="shared" si="30"/>
        <v>15.508378833325132</v>
      </c>
      <c r="P186" s="11">
        <f t="shared" si="31"/>
        <v>24.491621166674868</v>
      </c>
    </row>
    <row r="187" spans="1:16" x14ac:dyDescent="0.2">
      <c r="A187">
        <v>37717</v>
      </c>
      <c r="B187">
        <v>0</v>
      </c>
      <c r="C187" t="str">
        <f t="shared" si="26"/>
        <v>Ženy</v>
      </c>
      <c r="D187">
        <v>1998</v>
      </c>
      <c r="E187">
        <f t="shared" si="25"/>
        <v>26</v>
      </c>
      <c r="F187" s="12" t="str">
        <f t="shared" si="27"/>
        <v>26-40 let</v>
      </c>
      <c r="G187" s="12" t="str">
        <f t="shared" si="28"/>
        <v>Ženy 26-40 let</v>
      </c>
      <c r="H187" s="39">
        <v>2</v>
      </c>
      <c r="I187">
        <v>3</v>
      </c>
      <c r="J187">
        <v>5</v>
      </c>
      <c r="K187">
        <v>3</v>
      </c>
      <c r="L187">
        <v>3</v>
      </c>
      <c r="M187">
        <v>3</v>
      </c>
      <c r="N187">
        <f t="shared" si="29"/>
        <v>17</v>
      </c>
      <c r="O187" s="11">
        <f t="shared" si="30"/>
        <v>12.508378833325132</v>
      </c>
      <c r="P187" s="11">
        <f t="shared" si="31"/>
        <v>21.491621166674868</v>
      </c>
    </row>
    <row r="188" spans="1:16" x14ac:dyDescent="0.2">
      <c r="A188">
        <v>37693</v>
      </c>
      <c r="B188">
        <v>0</v>
      </c>
      <c r="C188" t="str">
        <f t="shared" si="26"/>
        <v>Ženy</v>
      </c>
      <c r="D188">
        <v>1999</v>
      </c>
      <c r="E188">
        <f t="shared" si="25"/>
        <v>25</v>
      </c>
      <c r="F188" s="12" t="str">
        <f t="shared" si="27"/>
        <v>15-25 let</v>
      </c>
      <c r="G188" s="12" t="str">
        <f t="shared" si="28"/>
        <v>Ženy 15-25 let</v>
      </c>
      <c r="H188" s="39" t="s">
        <v>25</v>
      </c>
      <c r="I188">
        <v>1</v>
      </c>
      <c r="J188">
        <v>3</v>
      </c>
      <c r="K188">
        <v>1</v>
      </c>
      <c r="L188">
        <v>1</v>
      </c>
      <c r="M188">
        <v>1</v>
      </c>
      <c r="N188">
        <f t="shared" si="29"/>
        <v>7</v>
      </c>
      <c r="O188" s="11">
        <f t="shared" si="30"/>
        <v>2.5083788333251311</v>
      </c>
      <c r="P188" s="11">
        <f t="shared" si="31"/>
        <v>11.491621166674868</v>
      </c>
    </row>
    <row r="189" spans="1:16" x14ac:dyDescent="0.2">
      <c r="A189">
        <v>37697</v>
      </c>
      <c r="B189">
        <v>0</v>
      </c>
      <c r="C189" t="str">
        <f t="shared" si="26"/>
        <v>Ženy</v>
      </c>
      <c r="D189">
        <v>2006</v>
      </c>
      <c r="E189">
        <f t="shared" si="25"/>
        <v>18</v>
      </c>
      <c r="F189" s="12" t="str">
        <f t="shared" si="27"/>
        <v>15-25 let</v>
      </c>
      <c r="G189" s="12" t="str">
        <f t="shared" si="28"/>
        <v>Ženy 15-25 let</v>
      </c>
      <c r="H189" s="39">
        <v>5</v>
      </c>
      <c r="I189">
        <v>4</v>
      </c>
      <c r="J189">
        <v>7</v>
      </c>
      <c r="K189">
        <v>3</v>
      </c>
      <c r="L189">
        <v>3</v>
      </c>
      <c r="M189">
        <v>1</v>
      </c>
      <c r="N189">
        <f t="shared" si="29"/>
        <v>18</v>
      </c>
      <c r="O189" s="11">
        <f t="shared" si="30"/>
        <v>13.508378833325132</v>
      </c>
      <c r="P189" s="11">
        <f t="shared" si="31"/>
        <v>22.491621166674868</v>
      </c>
    </row>
    <row r="190" spans="1:16" x14ac:dyDescent="0.2">
      <c r="A190">
        <v>37688</v>
      </c>
      <c r="B190">
        <v>0</v>
      </c>
      <c r="C190" t="str">
        <f t="shared" si="26"/>
        <v>Ženy</v>
      </c>
      <c r="D190">
        <v>1977</v>
      </c>
      <c r="E190">
        <f t="shared" si="25"/>
        <v>47</v>
      </c>
      <c r="F190" s="12" t="str">
        <f t="shared" si="27"/>
        <v>41-55 let</v>
      </c>
      <c r="G190" s="12" t="str">
        <f t="shared" si="28"/>
        <v>Ženy 41-55 let</v>
      </c>
      <c r="H190" s="39">
        <v>10</v>
      </c>
      <c r="I190">
        <v>6</v>
      </c>
      <c r="J190">
        <v>6</v>
      </c>
      <c r="K190">
        <v>6</v>
      </c>
      <c r="L190">
        <v>6</v>
      </c>
      <c r="M190">
        <v>3</v>
      </c>
      <c r="N190">
        <f t="shared" si="29"/>
        <v>27</v>
      </c>
      <c r="O190" s="11">
        <f t="shared" si="30"/>
        <v>22.508378833325132</v>
      </c>
      <c r="P190" s="11">
        <f t="shared" si="31"/>
        <v>31.491621166674868</v>
      </c>
    </row>
    <row r="191" spans="1:16" x14ac:dyDescent="0.2">
      <c r="A191">
        <v>37756</v>
      </c>
      <c r="B191">
        <v>1</v>
      </c>
      <c r="C191" t="str">
        <f t="shared" si="26"/>
        <v>Muži</v>
      </c>
      <c r="D191">
        <v>2002</v>
      </c>
      <c r="E191">
        <f t="shared" si="25"/>
        <v>22</v>
      </c>
      <c r="F191" s="12" t="str">
        <f t="shared" si="27"/>
        <v>15-25 let</v>
      </c>
      <c r="G191" s="12" t="str">
        <f t="shared" si="28"/>
        <v>Muži 15-25 let</v>
      </c>
      <c r="H191" s="39">
        <v>5</v>
      </c>
      <c r="I191">
        <v>5</v>
      </c>
      <c r="J191">
        <v>5</v>
      </c>
      <c r="K191">
        <v>6</v>
      </c>
      <c r="L191">
        <v>7</v>
      </c>
      <c r="M191">
        <v>7</v>
      </c>
      <c r="N191">
        <f t="shared" si="29"/>
        <v>30</v>
      </c>
      <c r="O191" s="11">
        <f t="shared" si="30"/>
        <v>25.508378833325132</v>
      </c>
      <c r="P191" s="11">
        <f t="shared" si="31"/>
        <v>34.491621166674868</v>
      </c>
    </row>
    <row r="192" spans="1:16" x14ac:dyDescent="0.2">
      <c r="A192">
        <v>37769</v>
      </c>
      <c r="B192">
        <v>0</v>
      </c>
      <c r="C192" t="str">
        <f t="shared" si="26"/>
        <v>Ženy</v>
      </c>
      <c r="D192">
        <v>2000</v>
      </c>
      <c r="E192">
        <f t="shared" si="25"/>
        <v>24</v>
      </c>
      <c r="F192" s="12" t="str">
        <f t="shared" si="27"/>
        <v>15-25 let</v>
      </c>
      <c r="G192" s="12" t="str">
        <f t="shared" si="28"/>
        <v>Ženy 15-25 let</v>
      </c>
      <c r="H192" s="39">
        <v>6</v>
      </c>
      <c r="I192">
        <v>5</v>
      </c>
      <c r="J192">
        <v>7</v>
      </c>
      <c r="K192">
        <v>5</v>
      </c>
      <c r="L192">
        <v>5</v>
      </c>
      <c r="M192">
        <v>5</v>
      </c>
      <c r="N192">
        <f t="shared" si="29"/>
        <v>27</v>
      </c>
      <c r="O192" s="11">
        <f t="shared" si="30"/>
        <v>22.508378833325132</v>
      </c>
      <c r="P192" s="11">
        <f t="shared" si="31"/>
        <v>31.491621166674868</v>
      </c>
    </row>
    <row r="193" spans="1:16" x14ac:dyDescent="0.2">
      <c r="A193">
        <v>37806</v>
      </c>
      <c r="B193">
        <v>0</v>
      </c>
      <c r="C193" t="str">
        <f t="shared" si="26"/>
        <v>Ženy</v>
      </c>
      <c r="D193">
        <v>1992</v>
      </c>
      <c r="E193">
        <f t="shared" si="25"/>
        <v>32</v>
      </c>
      <c r="F193" s="12" t="str">
        <f t="shared" si="27"/>
        <v>26-40 let</v>
      </c>
      <c r="G193" s="12" t="str">
        <f t="shared" si="28"/>
        <v>Ženy 26-40 let</v>
      </c>
      <c r="H193" s="39">
        <v>3</v>
      </c>
      <c r="I193">
        <v>5</v>
      </c>
      <c r="J193">
        <v>5</v>
      </c>
      <c r="K193">
        <v>6</v>
      </c>
      <c r="L193">
        <v>5</v>
      </c>
      <c r="M193">
        <v>4</v>
      </c>
      <c r="N193">
        <f t="shared" si="29"/>
        <v>25</v>
      </c>
      <c r="O193" s="11">
        <f t="shared" si="30"/>
        <v>20.508378833325132</v>
      </c>
      <c r="P193" s="11">
        <f t="shared" si="31"/>
        <v>29.491621166674868</v>
      </c>
    </row>
    <row r="194" spans="1:16" x14ac:dyDescent="0.2">
      <c r="A194">
        <v>37810</v>
      </c>
      <c r="B194">
        <v>0</v>
      </c>
      <c r="C194" t="str">
        <f t="shared" si="26"/>
        <v>Ženy</v>
      </c>
      <c r="D194">
        <v>2004</v>
      </c>
      <c r="E194">
        <f t="shared" ref="E194:E257" si="32">2024-D194</f>
        <v>20</v>
      </c>
      <c r="F194" s="12" t="str">
        <f t="shared" si="27"/>
        <v>15-25 let</v>
      </c>
      <c r="G194" s="12" t="str">
        <f t="shared" si="28"/>
        <v>Ženy 15-25 let</v>
      </c>
      <c r="H194" s="39">
        <v>3</v>
      </c>
      <c r="I194">
        <v>2</v>
      </c>
      <c r="J194">
        <v>3</v>
      </c>
      <c r="K194">
        <v>2</v>
      </c>
      <c r="L194">
        <v>3</v>
      </c>
      <c r="M194">
        <v>3</v>
      </c>
      <c r="N194">
        <f t="shared" si="29"/>
        <v>13</v>
      </c>
      <c r="O194" s="11">
        <f t="shared" si="30"/>
        <v>8.508378833325132</v>
      </c>
      <c r="P194" s="11">
        <f t="shared" si="31"/>
        <v>17.491621166674868</v>
      </c>
    </row>
    <row r="195" spans="1:16" x14ac:dyDescent="0.2">
      <c r="A195">
        <v>37242</v>
      </c>
      <c r="B195">
        <v>0</v>
      </c>
      <c r="C195" t="str">
        <f t="shared" ref="C195:C258" si="33">IF(B195=1,"Muži","Ženy")</f>
        <v>Ženy</v>
      </c>
      <c r="D195">
        <v>1999</v>
      </c>
      <c r="E195">
        <f t="shared" si="32"/>
        <v>25</v>
      </c>
      <c r="F195" s="12" t="str">
        <f t="shared" ref="F195:F258" si="34">IF(E195&lt;=25,"15-25 let",IF(E195&lt;=40,"26-40 let",IF(E195&lt;=55,"41-55 let","56-85 let")))</f>
        <v>15-25 let</v>
      </c>
      <c r="G195" s="12" t="str">
        <f t="shared" ref="G195:G258" si="35">_xlfn.CONCAT(C195," ",F195)</f>
        <v>Ženy 15-25 let</v>
      </c>
      <c r="H195" s="39">
        <v>3</v>
      </c>
      <c r="I195">
        <v>5</v>
      </c>
      <c r="J195">
        <v>5</v>
      </c>
      <c r="K195">
        <v>6</v>
      </c>
      <c r="L195">
        <v>5</v>
      </c>
      <c r="M195">
        <v>6</v>
      </c>
      <c r="N195">
        <f t="shared" ref="N195:N258" si="36">SUM(I195:M195)</f>
        <v>27</v>
      </c>
      <c r="O195" s="11">
        <f t="shared" ref="O195:O258" si="37">N195-$S$118</f>
        <v>22.508378833325132</v>
      </c>
      <c r="P195" s="11">
        <f t="shared" ref="P195:P258" si="38">N195+$S$118</f>
        <v>31.491621166674868</v>
      </c>
    </row>
    <row r="196" spans="1:16" x14ac:dyDescent="0.2">
      <c r="A196">
        <v>37818</v>
      </c>
      <c r="B196">
        <v>0</v>
      </c>
      <c r="C196" t="str">
        <f t="shared" si="33"/>
        <v>Ženy</v>
      </c>
      <c r="D196">
        <v>1997</v>
      </c>
      <c r="E196">
        <f t="shared" si="32"/>
        <v>27</v>
      </c>
      <c r="F196" s="12" t="str">
        <f t="shared" si="34"/>
        <v>26-40 let</v>
      </c>
      <c r="G196" s="12" t="str">
        <f t="shared" si="35"/>
        <v>Ženy 26-40 let</v>
      </c>
      <c r="H196" s="39">
        <v>3</v>
      </c>
      <c r="I196">
        <v>7</v>
      </c>
      <c r="J196">
        <v>6</v>
      </c>
      <c r="K196">
        <v>7</v>
      </c>
      <c r="L196">
        <v>7</v>
      </c>
      <c r="M196">
        <v>3</v>
      </c>
      <c r="N196">
        <f t="shared" si="36"/>
        <v>30</v>
      </c>
      <c r="O196" s="11">
        <f t="shared" si="37"/>
        <v>25.508378833325132</v>
      </c>
      <c r="P196" s="11">
        <f t="shared" si="38"/>
        <v>34.491621166674868</v>
      </c>
    </row>
    <row r="197" spans="1:16" x14ac:dyDescent="0.2">
      <c r="A197">
        <v>37861</v>
      </c>
      <c r="B197">
        <v>0</v>
      </c>
      <c r="C197" t="str">
        <f t="shared" si="33"/>
        <v>Ženy</v>
      </c>
      <c r="D197">
        <v>1981</v>
      </c>
      <c r="E197">
        <f t="shared" si="32"/>
        <v>43</v>
      </c>
      <c r="F197" s="12" t="str">
        <f t="shared" si="34"/>
        <v>41-55 let</v>
      </c>
      <c r="G197" s="12" t="str">
        <f t="shared" si="35"/>
        <v>Ženy 41-55 let</v>
      </c>
      <c r="H197" s="39">
        <v>1</v>
      </c>
      <c r="I197">
        <v>3</v>
      </c>
      <c r="J197">
        <v>3</v>
      </c>
      <c r="K197">
        <v>3</v>
      </c>
      <c r="L197">
        <v>1</v>
      </c>
      <c r="M197">
        <v>2</v>
      </c>
      <c r="N197">
        <f t="shared" si="36"/>
        <v>12</v>
      </c>
      <c r="O197" s="11">
        <f t="shared" si="37"/>
        <v>7.5083788333251311</v>
      </c>
      <c r="P197" s="11">
        <f t="shared" si="38"/>
        <v>16.491621166674868</v>
      </c>
    </row>
    <row r="198" spans="1:16" x14ac:dyDescent="0.2">
      <c r="A198">
        <v>37865</v>
      </c>
      <c r="B198">
        <v>1</v>
      </c>
      <c r="C198" t="str">
        <f t="shared" si="33"/>
        <v>Muži</v>
      </c>
      <c r="D198">
        <v>1987</v>
      </c>
      <c r="E198">
        <f t="shared" si="32"/>
        <v>37</v>
      </c>
      <c r="F198" s="12" t="str">
        <f t="shared" si="34"/>
        <v>26-40 let</v>
      </c>
      <c r="G198" s="12" t="str">
        <f t="shared" si="35"/>
        <v>Muži 26-40 let</v>
      </c>
      <c r="H198" s="39" t="s">
        <v>25</v>
      </c>
      <c r="I198">
        <v>6</v>
      </c>
      <c r="J198">
        <v>6</v>
      </c>
      <c r="K198">
        <v>5</v>
      </c>
      <c r="L198">
        <v>6</v>
      </c>
      <c r="M198">
        <v>3</v>
      </c>
      <c r="N198">
        <f t="shared" si="36"/>
        <v>26</v>
      </c>
      <c r="O198" s="11">
        <f t="shared" si="37"/>
        <v>21.508378833325132</v>
      </c>
      <c r="P198" s="11">
        <f t="shared" si="38"/>
        <v>30.491621166674868</v>
      </c>
    </row>
    <row r="199" spans="1:16" x14ac:dyDescent="0.2">
      <c r="A199">
        <v>37891</v>
      </c>
      <c r="B199">
        <v>0</v>
      </c>
      <c r="C199" t="str">
        <f t="shared" si="33"/>
        <v>Ženy</v>
      </c>
      <c r="D199">
        <v>1994</v>
      </c>
      <c r="E199">
        <f t="shared" si="32"/>
        <v>30</v>
      </c>
      <c r="F199" s="12" t="str">
        <f t="shared" si="34"/>
        <v>26-40 let</v>
      </c>
      <c r="G199" s="12" t="str">
        <f t="shared" si="35"/>
        <v>Ženy 26-40 let</v>
      </c>
      <c r="H199" s="39">
        <v>5</v>
      </c>
      <c r="I199">
        <v>7</v>
      </c>
      <c r="J199">
        <v>7</v>
      </c>
      <c r="K199">
        <v>6</v>
      </c>
      <c r="L199">
        <v>7</v>
      </c>
      <c r="M199">
        <v>3</v>
      </c>
      <c r="N199">
        <f t="shared" si="36"/>
        <v>30</v>
      </c>
      <c r="O199" s="11">
        <f t="shared" si="37"/>
        <v>25.508378833325132</v>
      </c>
      <c r="P199" s="11">
        <f t="shared" si="38"/>
        <v>34.491621166674868</v>
      </c>
    </row>
    <row r="200" spans="1:16" x14ac:dyDescent="0.2">
      <c r="A200">
        <v>37786</v>
      </c>
      <c r="B200">
        <v>0</v>
      </c>
      <c r="C200" t="str">
        <f t="shared" si="33"/>
        <v>Ženy</v>
      </c>
      <c r="D200">
        <v>1975</v>
      </c>
      <c r="E200">
        <f t="shared" si="32"/>
        <v>49</v>
      </c>
      <c r="F200" s="12" t="str">
        <f t="shared" si="34"/>
        <v>41-55 let</v>
      </c>
      <c r="G200" s="12" t="str">
        <f t="shared" si="35"/>
        <v>Ženy 41-55 let</v>
      </c>
      <c r="H200" s="39">
        <v>3</v>
      </c>
      <c r="I200">
        <v>5</v>
      </c>
      <c r="J200">
        <v>5</v>
      </c>
      <c r="K200">
        <v>4</v>
      </c>
      <c r="L200">
        <v>5</v>
      </c>
      <c r="M200">
        <v>4</v>
      </c>
      <c r="N200">
        <f t="shared" si="36"/>
        <v>23</v>
      </c>
      <c r="O200" s="11">
        <f t="shared" si="37"/>
        <v>18.508378833325132</v>
      </c>
      <c r="P200" s="11">
        <f t="shared" si="38"/>
        <v>27.491621166674868</v>
      </c>
    </row>
    <row r="201" spans="1:16" x14ac:dyDescent="0.2">
      <c r="A201">
        <v>37977</v>
      </c>
      <c r="B201">
        <v>0</v>
      </c>
      <c r="C201" t="str">
        <f t="shared" si="33"/>
        <v>Ženy</v>
      </c>
      <c r="D201">
        <v>1975</v>
      </c>
      <c r="E201">
        <f t="shared" si="32"/>
        <v>49</v>
      </c>
      <c r="F201" s="12" t="str">
        <f t="shared" si="34"/>
        <v>41-55 let</v>
      </c>
      <c r="G201" s="12" t="str">
        <f t="shared" si="35"/>
        <v>Ženy 41-55 let</v>
      </c>
      <c r="H201" s="39">
        <v>5</v>
      </c>
      <c r="I201">
        <v>5</v>
      </c>
      <c r="J201">
        <v>4</v>
      </c>
      <c r="K201">
        <v>5</v>
      </c>
      <c r="L201">
        <v>6</v>
      </c>
      <c r="M201">
        <v>2</v>
      </c>
      <c r="N201">
        <f t="shared" si="36"/>
        <v>22</v>
      </c>
      <c r="O201" s="11">
        <f t="shared" si="37"/>
        <v>17.508378833325132</v>
      </c>
      <c r="P201" s="11">
        <f t="shared" si="38"/>
        <v>26.491621166674868</v>
      </c>
    </row>
    <row r="202" spans="1:16" x14ac:dyDescent="0.2">
      <c r="A202">
        <v>37988</v>
      </c>
      <c r="B202">
        <v>0</v>
      </c>
      <c r="C202" t="str">
        <f t="shared" si="33"/>
        <v>Ženy</v>
      </c>
      <c r="D202">
        <v>1985</v>
      </c>
      <c r="E202">
        <f t="shared" si="32"/>
        <v>39</v>
      </c>
      <c r="F202" s="12" t="str">
        <f t="shared" si="34"/>
        <v>26-40 let</v>
      </c>
      <c r="G202" s="12" t="str">
        <f t="shared" si="35"/>
        <v>Ženy 26-40 let</v>
      </c>
      <c r="H202" s="39" t="s">
        <v>25</v>
      </c>
      <c r="I202">
        <v>3</v>
      </c>
      <c r="J202">
        <v>3</v>
      </c>
      <c r="K202">
        <v>3</v>
      </c>
      <c r="L202">
        <v>3</v>
      </c>
      <c r="M202">
        <v>3</v>
      </c>
      <c r="N202">
        <f t="shared" si="36"/>
        <v>15</v>
      </c>
      <c r="O202" s="11">
        <f t="shared" si="37"/>
        <v>10.508378833325132</v>
      </c>
      <c r="P202" s="11">
        <f t="shared" si="38"/>
        <v>19.491621166674868</v>
      </c>
    </row>
    <row r="203" spans="1:16" x14ac:dyDescent="0.2">
      <c r="A203">
        <v>37986</v>
      </c>
      <c r="B203">
        <v>0</v>
      </c>
      <c r="C203" t="str">
        <f t="shared" si="33"/>
        <v>Ženy</v>
      </c>
      <c r="D203">
        <v>1992</v>
      </c>
      <c r="E203">
        <f t="shared" si="32"/>
        <v>32</v>
      </c>
      <c r="F203" s="12" t="str">
        <f t="shared" si="34"/>
        <v>26-40 let</v>
      </c>
      <c r="G203" s="12" t="str">
        <f t="shared" si="35"/>
        <v>Ženy 26-40 let</v>
      </c>
      <c r="H203" s="39">
        <v>3</v>
      </c>
      <c r="I203">
        <v>3</v>
      </c>
      <c r="J203">
        <v>5</v>
      </c>
      <c r="K203">
        <v>4</v>
      </c>
      <c r="L203">
        <v>5</v>
      </c>
      <c r="M203">
        <v>5</v>
      </c>
      <c r="N203">
        <f t="shared" si="36"/>
        <v>22</v>
      </c>
      <c r="O203" s="11">
        <f t="shared" si="37"/>
        <v>17.508378833325132</v>
      </c>
      <c r="P203" s="11">
        <f t="shared" si="38"/>
        <v>26.491621166674868</v>
      </c>
    </row>
    <row r="204" spans="1:16" x14ac:dyDescent="0.2">
      <c r="A204">
        <v>37972</v>
      </c>
      <c r="B204">
        <v>0</v>
      </c>
      <c r="C204" t="str">
        <f t="shared" si="33"/>
        <v>Ženy</v>
      </c>
      <c r="D204">
        <v>2005</v>
      </c>
      <c r="E204">
        <f t="shared" si="32"/>
        <v>19</v>
      </c>
      <c r="F204" s="12" t="str">
        <f t="shared" si="34"/>
        <v>15-25 let</v>
      </c>
      <c r="G204" s="12" t="str">
        <f t="shared" si="35"/>
        <v>Ženy 15-25 let</v>
      </c>
      <c r="H204" s="39">
        <v>3</v>
      </c>
      <c r="I204">
        <v>5</v>
      </c>
      <c r="J204">
        <v>6</v>
      </c>
      <c r="K204">
        <v>6</v>
      </c>
      <c r="L204">
        <v>5</v>
      </c>
      <c r="M204">
        <v>6</v>
      </c>
      <c r="N204">
        <f t="shared" si="36"/>
        <v>28</v>
      </c>
      <c r="O204" s="11">
        <f t="shared" si="37"/>
        <v>23.508378833325132</v>
      </c>
      <c r="P204" s="11">
        <f t="shared" si="38"/>
        <v>32.491621166674868</v>
      </c>
    </row>
    <row r="205" spans="1:16" x14ac:dyDescent="0.2">
      <c r="A205">
        <v>38082</v>
      </c>
      <c r="B205">
        <v>0</v>
      </c>
      <c r="C205" t="str">
        <f t="shared" si="33"/>
        <v>Ženy</v>
      </c>
      <c r="D205">
        <v>1981</v>
      </c>
      <c r="E205">
        <f t="shared" si="32"/>
        <v>43</v>
      </c>
      <c r="F205" s="12" t="str">
        <f t="shared" si="34"/>
        <v>41-55 let</v>
      </c>
      <c r="G205" s="12" t="str">
        <f t="shared" si="35"/>
        <v>Ženy 41-55 let</v>
      </c>
      <c r="H205" s="39" t="s">
        <v>25</v>
      </c>
      <c r="I205">
        <v>4</v>
      </c>
      <c r="J205">
        <v>5</v>
      </c>
      <c r="K205">
        <v>3</v>
      </c>
      <c r="L205">
        <v>3</v>
      </c>
      <c r="M205">
        <v>2</v>
      </c>
      <c r="N205">
        <f t="shared" si="36"/>
        <v>17</v>
      </c>
      <c r="O205" s="11">
        <f t="shared" si="37"/>
        <v>12.508378833325132</v>
      </c>
      <c r="P205" s="11">
        <f t="shared" si="38"/>
        <v>21.491621166674868</v>
      </c>
    </row>
    <row r="206" spans="1:16" x14ac:dyDescent="0.2">
      <c r="A206">
        <v>38081</v>
      </c>
      <c r="B206">
        <v>1</v>
      </c>
      <c r="C206" t="str">
        <f t="shared" si="33"/>
        <v>Muži</v>
      </c>
      <c r="D206">
        <v>1994</v>
      </c>
      <c r="E206">
        <f t="shared" si="32"/>
        <v>30</v>
      </c>
      <c r="F206" s="12" t="str">
        <f t="shared" si="34"/>
        <v>26-40 let</v>
      </c>
      <c r="G206" s="12" t="str">
        <f t="shared" si="35"/>
        <v>Muži 26-40 let</v>
      </c>
      <c r="H206" s="39">
        <v>2</v>
      </c>
      <c r="I206">
        <v>5</v>
      </c>
      <c r="J206">
        <v>6</v>
      </c>
      <c r="K206">
        <v>6</v>
      </c>
      <c r="L206">
        <v>7</v>
      </c>
      <c r="M206">
        <v>7</v>
      </c>
      <c r="N206">
        <f t="shared" si="36"/>
        <v>31</v>
      </c>
      <c r="O206" s="11">
        <f t="shared" si="37"/>
        <v>26.508378833325132</v>
      </c>
      <c r="P206" s="11">
        <f t="shared" si="38"/>
        <v>35.491621166674868</v>
      </c>
    </row>
    <row r="207" spans="1:16" x14ac:dyDescent="0.2">
      <c r="A207">
        <v>38142</v>
      </c>
      <c r="B207">
        <v>0</v>
      </c>
      <c r="C207" t="str">
        <f t="shared" si="33"/>
        <v>Ženy</v>
      </c>
      <c r="D207">
        <v>1981</v>
      </c>
      <c r="E207">
        <f t="shared" si="32"/>
        <v>43</v>
      </c>
      <c r="F207" s="12" t="str">
        <f t="shared" si="34"/>
        <v>41-55 let</v>
      </c>
      <c r="G207" s="12" t="str">
        <f t="shared" si="35"/>
        <v>Ženy 41-55 let</v>
      </c>
      <c r="H207" s="39">
        <v>1</v>
      </c>
      <c r="I207">
        <v>5</v>
      </c>
      <c r="J207">
        <v>7</v>
      </c>
      <c r="K207">
        <v>5</v>
      </c>
      <c r="L207">
        <v>5</v>
      </c>
      <c r="M207">
        <v>3</v>
      </c>
      <c r="N207">
        <f t="shared" si="36"/>
        <v>25</v>
      </c>
      <c r="O207" s="11">
        <f t="shared" si="37"/>
        <v>20.508378833325132</v>
      </c>
      <c r="P207" s="11">
        <f t="shared" si="38"/>
        <v>29.491621166674868</v>
      </c>
    </row>
    <row r="208" spans="1:16" x14ac:dyDescent="0.2">
      <c r="A208">
        <v>38129</v>
      </c>
      <c r="B208">
        <v>0</v>
      </c>
      <c r="C208" t="str">
        <f t="shared" si="33"/>
        <v>Ženy</v>
      </c>
      <c r="D208">
        <v>1989</v>
      </c>
      <c r="E208">
        <f t="shared" si="32"/>
        <v>35</v>
      </c>
      <c r="F208" s="12" t="str">
        <f t="shared" si="34"/>
        <v>26-40 let</v>
      </c>
      <c r="G208" s="12" t="str">
        <f t="shared" si="35"/>
        <v>Ženy 26-40 let</v>
      </c>
      <c r="H208" s="39">
        <v>1</v>
      </c>
      <c r="I208">
        <v>2</v>
      </c>
      <c r="J208">
        <v>2</v>
      </c>
      <c r="K208">
        <v>3</v>
      </c>
      <c r="L208">
        <v>5</v>
      </c>
      <c r="M208">
        <v>5</v>
      </c>
      <c r="N208">
        <f t="shared" si="36"/>
        <v>17</v>
      </c>
      <c r="O208" s="11">
        <f t="shared" si="37"/>
        <v>12.508378833325132</v>
      </c>
      <c r="P208" s="11">
        <f t="shared" si="38"/>
        <v>21.491621166674868</v>
      </c>
    </row>
    <row r="209" spans="1:16" x14ac:dyDescent="0.2">
      <c r="A209">
        <v>36203</v>
      </c>
      <c r="B209">
        <v>0</v>
      </c>
      <c r="C209" t="str">
        <f t="shared" si="33"/>
        <v>Ženy</v>
      </c>
      <c r="D209">
        <v>1997</v>
      </c>
      <c r="E209">
        <f t="shared" si="32"/>
        <v>27</v>
      </c>
      <c r="F209" s="12" t="str">
        <f t="shared" si="34"/>
        <v>26-40 let</v>
      </c>
      <c r="G209" s="12" t="str">
        <f t="shared" si="35"/>
        <v>Ženy 26-40 let</v>
      </c>
      <c r="H209" s="39">
        <v>1</v>
      </c>
      <c r="I209">
        <v>1</v>
      </c>
      <c r="J209">
        <v>2</v>
      </c>
      <c r="K209">
        <v>1</v>
      </c>
      <c r="L209">
        <v>1</v>
      </c>
      <c r="M209">
        <v>4</v>
      </c>
      <c r="N209">
        <f t="shared" si="36"/>
        <v>9</v>
      </c>
      <c r="O209" s="11">
        <f t="shared" si="37"/>
        <v>4.5083788333251311</v>
      </c>
      <c r="P209" s="11">
        <f t="shared" si="38"/>
        <v>13.491621166674868</v>
      </c>
    </row>
    <row r="210" spans="1:16" x14ac:dyDescent="0.2">
      <c r="A210">
        <v>38118</v>
      </c>
      <c r="B210">
        <v>0</v>
      </c>
      <c r="C210" t="str">
        <f t="shared" si="33"/>
        <v>Ženy</v>
      </c>
      <c r="D210">
        <v>1979</v>
      </c>
      <c r="E210">
        <f t="shared" si="32"/>
        <v>45</v>
      </c>
      <c r="F210" s="12" t="str">
        <f t="shared" si="34"/>
        <v>41-55 let</v>
      </c>
      <c r="G210" s="12" t="str">
        <f t="shared" si="35"/>
        <v>Ženy 41-55 let</v>
      </c>
      <c r="H210" s="39" t="s">
        <v>25</v>
      </c>
      <c r="I210">
        <v>5</v>
      </c>
      <c r="J210">
        <v>5</v>
      </c>
      <c r="K210">
        <v>5</v>
      </c>
      <c r="L210">
        <v>5</v>
      </c>
      <c r="M210">
        <v>5</v>
      </c>
      <c r="N210">
        <f t="shared" si="36"/>
        <v>25</v>
      </c>
      <c r="O210" s="11">
        <f t="shared" si="37"/>
        <v>20.508378833325132</v>
      </c>
      <c r="P210" s="11">
        <f t="shared" si="38"/>
        <v>29.491621166674868</v>
      </c>
    </row>
    <row r="211" spans="1:16" x14ac:dyDescent="0.2">
      <c r="A211">
        <v>38182</v>
      </c>
      <c r="B211">
        <v>0</v>
      </c>
      <c r="C211" t="str">
        <f t="shared" si="33"/>
        <v>Ženy</v>
      </c>
      <c r="D211">
        <v>1986</v>
      </c>
      <c r="E211">
        <f t="shared" si="32"/>
        <v>38</v>
      </c>
      <c r="F211" s="12" t="str">
        <f t="shared" si="34"/>
        <v>26-40 let</v>
      </c>
      <c r="G211" s="12" t="str">
        <f t="shared" si="35"/>
        <v>Ženy 26-40 let</v>
      </c>
      <c r="H211" s="39">
        <v>4</v>
      </c>
      <c r="I211">
        <v>5</v>
      </c>
      <c r="J211">
        <v>3</v>
      </c>
      <c r="K211">
        <v>5</v>
      </c>
      <c r="L211">
        <v>5</v>
      </c>
      <c r="M211">
        <v>3</v>
      </c>
      <c r="N211">
        <f t="shared" si="36"/>
        <v>21</v>
      </c>
      <c r="O211" s="11">
        <f t="shared" si="37"/>
        <v>16.508378833325132</v>
      </c>
      <c r="P211" s="11">
        <f t="shared" si="38"/>
        <v>25.491621166674868</v>
      </c>
    </row>
    <row r="212" spans="1:16" x14ac:dyDescent="0.2">
      <c r="A212">
        <v>35667</v>
      </c>
      <c r="B212">
        <v>0</v>
      </c>
      <c r="C212" t="str">
        <f t="shared" si="33"/>
        <v>Ženy</v>
      </c>
      <c r="D212">
        <v>2001</v>
      </c>
      <c r="E212">
        <f t="shared" si="32"/>
        <v>23</v>
      </c>
      <c r="F212" s="12" t="str">
        <f t="shared" si="34"/>
        <v>15-25 let</v>
      </c>
      <c r="G212" s="12" t="str">
        <f t="shared" si="35"/>
        <v>Ženy 15-25 let</v>
      </c>
      <c r="H212" s="39">
        <v>5</v>
      </c>
      <c r="I212">
        <v>5</v>
      </c>
      <c r="J212">
        <v>5</v>
      </c>
      <c r="K212">
        <v>5</v>
      </c>
      <c r="L212">
        <v>2</v>
      </c>
      <c r="M212">
        <v>3</v>
      </c>
      <c r="N212">
        <f t="shared" si="36"/>
        <v>20</v>
      </c>
      <c r="O212" s="11">
        <f t="shared" si="37"/>
        <v>15.508378833325132</v>
      </c>
      <c r="P212" s="11">
        <f t="shared" si="38"/>
        <v>24.491621166674868</v>
      </c>
    </row>
    <row r="213" spans="1:16" x14ac:dyDescent="0.2">
      <c r="A213">
        <v>38179</v>
      </c>
      <c r="B213">
        <v>0</v>
      </c>
      <c r="C213" t="str">
        <f t="shared" si="33"/>
        <v>Ženy</v>
      </c>
      <c r="D213">
        <v>1982</v>
      </c>
      <c r="E213">
        <f t="shared" si="32"/>
        <v>42</v>
      </c>
      <c r="F213" s="12" t="str">
        <f t="shared" si="34"/>
        <v>41-55 let</v>
      </c>
      <c r="G213" s="12" t="str">
        <f t="shared" si="35"/>
        <v>Ženy 41-55 let</v>
      </c>
      <c r="I213">
        <v>5</v>
      </c>
      <c r="J213">
        <v>5</v>
      </c>
      <c r="K213">
        <v>6</v>
      </c>
      <c r="L213">
        <v>5</v>
      </c>
      <c r="M213">
        <v>4</v>
      </c>
      <c r="N213">
        <f t="shared" si="36"/>
        <v>25</v>
      </c>
      <c r="O213" s="11">
        <f t="shared" si="37"/>
        <v>20.508378833325132</v>
      </c>
      <c r="P213" s="11">
        <f t="shared" si="38"/>
        <v>29.491621166674868</v>
      </c>
    </row>
    <row r="214" spans="1:16" x14ac:dyDescent="0.2">
      <c r="A214">
        <v>36689</v>
      </c>
      <c r="B214">
        <v>1</v>
      </c>
      <c r="C214" t="str">
        <f t="shared" si="33"/>
        <v>Muži</v>
      </c>
      <c r="D214">
        <v>2003</v>
      </c>
      <c r="E214">
        <f t="shared" si="32"/>
        <v>21</v>
      </c>
      <c r="F214" s="12" t="str">
        <f t="shared" si="34"/>
        <v>15-25 let</v>
      </c>
      <c r="G214" s="12" t="str">
        <f t="shared" si="35"/>
        <v>Muži 15-25 let</v>
      </c>
      <c r="H214" s="39" t="s">
        <v>25</v>
      </c>
      <c r="I214">
        <v>6</v>
      </c>
      <c r="J214">
        <v>7</v>
      </c>
      <c r="K214">
        <v>6</v>
      </c>
      <c r="L214">
        <v>7</v>
      </c>
      <c r="M214">
        <v>7</v>
      </c>
      <c r="N214">
        <f t="shared" si="36"/>
        <v>33</v>
      </c>
      <c r="O214" s="11">
        <f t="shared" si="37"/>
        <v>28.508378833325132</v>
      </c>
      <c r="P214" s="11">
        <f t="shared" si="38"/>
        <v>37.491621166674868</v>
      </c>
    </row>
    <row r="215" spans="1:16" x14ac:dyDescent="0.2">
      <c r="A215">
        <v>38237</v>
      </c>
      <c r="B215">
        <v>0</v>
      </c>
      <c r="C215" t="str">
        <f t="shared" si="33"/>
        <v>Ženy</v>
      </c>
      <c r="D215">
        <v>1993</v>
      </c>
      <c r="E215">
        <f t="shared" si="32"/>
        <v>31</v>
      </c>
      <c r="F215" s="12" t="str">
        <f t="shared" si="34"/>
        <v>26-40 let</v>
      </c>
      <c r="G215" s="12" t="str">
        <f t="shared" si="35"/>
        <v>Ženy 26-40 let</v>
      </c>
      <c r="H215" s="39">
        <v>5</v>
      </c>
      <c r="I215">
        <v>2</v>
      </c>
      <c r="J215">
        <v>3</v>
      </c>
      <c r="K215">
        <v>3</v>
      </c>
      <c r="L215">
        <v>2</v>
      </c>
      <c r="M215">
        <v>5</v>
      </c>
      <c r="N215">
        <f t="shared" si="36"/>
        <v>15</v>
      </c>
      <c r="O215" s="11">
        <f t="shared" si="37"/>
        <v>10.508378833325132</v>
      </c>
      <c r="P215" s="11">
        <f t="shared" si="38"/>
        <v>19.491621166674868</v>
      </c>
    </row>
    <row r="216" spans="1:16" x14ac:dyDescent="0.2">
      <c r="A216">
        <v>38266</v>
      </c>
      <c r="B216">
        <v>0</v>
      </c>
      <c r="C216" t="str">
        <f t="shared" si="33"/>
        <v>Ženy</v>
      </c>
      <c r="D216">
        <v>1990</v>
      </c>
      <c r="E216">
        <f t="shared" si="32"/>
        <v>34</v>
      </c>
      <c r="F216" s="12" t="str">
        <f t="shared" si="34"/>
        <v>26-40 let</v>
      </c>
      <c r="G216" s="12" t="str">
        <f t="shared" si="35"/>
        <v>Ženy 26-40 let</v>
      </c>
      <c r="H216" s="39" t="s">
        <v>25</v>
      </c>
      <c r="I216">
        <v>5</v>
      </c>
      <c r="J216">
        <v>5</v>
      </c>
      <c r="K216">
        <v>5</v>
      </c>
      <c r="L216">
        <v>5</v>
      </c>
      <c r="M216">
        <v>4</v>
      </c>
      <c r="N216">
        <f t="shared" si="36"/>
        <v>24</v>
      </c>
      <c r="O216" s="11">
        <f t="shared" si="37"/>
        <v>19.508378833325132</v>
      </c>
      <c r="P216" s="11">
        <f t="shared" si="38"/>
        <v>28.491621166674868</v>
      </c>
    </row>
    <row r="217" spans="1:16" x14ac:dyDescent="0.2">
      <c r="A217">
        <v>38260</v>
      </c>
      <c r="B217">
        <v>0</v>
      </c>
      <c r="C217" t="str">
        <f t="shared" si="33"/>
        <v>Ženy</v>
      </c>
      <c r="D217">
        <v>1995</v>
      </c>
      <c r="E217">
        <f t="shared" si="32"/>
        <v>29</v>
      </c>
      <c r="F217" s="12" t="str">
        <f t="shared" si="34"/>
        <v>26-40 let</v>
      </c>
      <c r="G217" s="12" t="str">
        <f t="shared" si="35"/>
        <v>Ženy 26-40 let</v>
      </c>
      <c r="H217" s="39">
        <v>5</v>
      </c>
      <c r="I217">
        <v>5</v>
      </c>
      <c r="J217">
        <v>7</v>
      </c>
      <c r="K217">
        <v>6</v>
      </c>
      <c r="L217">
        <v>7</v>
      </c>
      <c r="M217">
        <v>6</v>
      </c>
      <c r="N217">
        <f t="shared" si="36"/>
        <v>31</v>
      </c>
      <c r="O217" s="11">
        <f t="shared" si="37"/>
        <v>26.508378833325132</v>
      </c>
      <c r="P217" s="11">
        <f t="shared" si="38"/>
        <v>35.491621166674868</v>
      </c>
    </row>
    <row r="218" spans="1:16" x14ac:dyDescent="0.2">
      <c r="A218">
        <v>38131</v>
      </c>
      <c r="B218">
        <v>0</v>
      </c>
      <c r="C218" t="str">
        <f t="shared" si="33"/>
        <v>Ženy</v>
      </c>
      <c r="D218">
        <v>1994</v>
      </c>
      <c r="E218">
        <f t="shared" si="32"/>
        <v>30</v>
      </c>
      <c r="F218" s="12" t="str">
        <f t="shared" si="34"/>
        <v>26-40 let</v>
      </c>
      <c r="G218" s="12" t="str">
        <f t="shared" si="35"/>
        <v>Ženy 26-40 let</v>
      </c>
      <c r="I218">
        <v>1</v>
      </c>
      <c r="J218">
        <v>3</v>
      </c>
      <c r="K218">
        <v>5</v>
      </c>
      <c r="L218">
        <v>4</v>
      </c>
      <c r="M218">
        <v>2</v>
      </c>
      <c r="N218">
        <f t="shared" si="36"/>
        <v>15</v>
      </c>
      <c r="O218" s="11">
        <f t="shared" si="37"/>
        <v>10.508378833325132</v>
      </c>
      <c r="P218" s="11">
        <f t="shared" si="38"/>
        <v>19.491621166674868</v>
      </c>
    </row>
    <row r="219" spans="1:16" x14ac:dyDescent="0.2">
      <c r="A219">
        <v>38269</v>
      </c>
      <c r="B219">
        <v>0</v>
      </c>
      <c r="C219" t="str">
        <f t="shared" si="33"/>
        <v>Ženy</v>
      </c>
      <c r="D219">
        <v>2005</v>
      </c>
      <c r="E219">
        <f t="shared" si="32"/>
        <v>19</v>
      </c>
      <c r="F219" s="12" t="str">
        <f t="shared" si="34"/>
        <v>15-25 let</v>
      </c>
      <c r="G219" s="12" t="str">
        <f t="shared" si="35"/>
        <v>Ženy 15-25 let</v>
      </c>
      <c r="H219" s="39">
        <v>6</v>
      </c>
      <c r="I219">
        <v>4</v>
      </c>
      <c r="J219">
        <v>6</v>
      </c>
      <c r="K219">
        <v>4</v>
      </c>
      <c r="L219">
        <v>4</v>
      </c>
      <c r="M219">
        <v>5</v>
      </c>
      <c r="N219">
        <f t="shared" si="36"/>
        <v>23</v>
      </c>
      <c r="O219" s="11">
        <f t="shared" si="37"/>
        <v>18.508378833325132</v>
      </c>
      <c r="P219" s="11">
        <f t="shared" si="38"/>
        <v>27.491621166674868</v>
      </c>
    </row>
    <row r="220" spans="1:16" x14ac:dyDescent="0.2">
      <c r="A220">
        <v>37877</v>
      </c>
      <c r="B220">
        <v>0</v>
      </c>
      <c r="C220" t="str">
        <f t="shared" si="33"/>
        <v>Ženy</v>
      </c>
      <c r="D220">
        <v>1980</v>
      </c>
      <c r="E220">
        <f t="shared" si="32"/>
        <v>44</v>
      </c>
      <c r="F220" s="12" t="str">
        <f t="shared" si="34"/>
        <v>41-55 let</v>
      </c>
      <c r="G220" s="12" t="str">
        <f t="shared" si="35"/>
        <v>Ženy 41-55 let</v>
      </c>
      <c r="H220" s="39">
        <v>3</v>
      </c>
      <c r="I220">
        <v>5</v>
      </c>
      <c r="J220">
        <v>5</v>
      </c>
      <c r="K220">
        <v>5</v>
      </c>
      <c r="L220">
        <v>5</v>
      </c>
      <c r="M220">
        <v>5</v>
      </c>
      <c r="N220">
        <f t="shared" si="36"/>
        <v>25</v>
      </c>
      <c r="O220" s="11">
        <f t="shared" si="37"/>
        <v>20.508378833325132</v>
      </c>
      <c r="P220" s="11">
        <f t="shared" si="38"/>
        <v>29.491621166674868</v>
      </c>
    </row>
    <row r="221" spans="1:16" x14ac:dyDescent="0.2">
      <c r="A221">
        <v>38381</v>
      </c>
      <c r="B221">
        <v>0</v>
      </c>
      <c r="C221" t="str">
        <f t="shared" si="33"/>
        <v>Ženy</v>
      </c>
      <c r="D221">
        <v>2007</v>
      </c>
      <c r="E221">
        <f t="shared" si="32"/>
        <v>17</v>
      </c>
      <c r="F221" s="12" t="str">
        <f t="shared" si="34"/>
        <v>15-25 let</v>
      </c>
      <c r="G221" s="12" t="str">
        <f t="shared" si="35"/>
        <v>Ženy 15-25 let</v>
      </c>
      <c r="H221" s="39">
        <v>3</v>
      </c>
      <c r="I221">
        <v>2</v>
      </c>
      <c r="J221">
        <v>2</v>
      </c>
      <c r="K221">
        <v>2</v>
      </c>
      <c r="L221">
        <v>2</v>
      </c>
      <c r="M221">
        <v>1</v>
      </c>
      <c r="N221">
        <f t="shared" si="36"/>
        <v>9</v>
      </c>
      <c r="O221" s="11">
        <f t="shared" si="37"/>
        <v>4.5083788333251311</v>
      </c>
      <c r="P221" s="11">
        <f t="shared" si="38"/>
        <v>13.491621166674868</v>
      </c>
    </row>
    <row r="222" spans="1:16" x14ac:dyDescent="0.2">
      <c r="A222">
        <v>38369</v>
      </c>
      <c r="B222">
        <v>1</v>
      </c>
      <c r="C222" t="str">
        <f t="shared" si="33"/>
        <v>Muži</v>
      </c>
      <c r="D222">
        <v>2001</v>
      </c>
      <c r="E222">
        <f t="shared" si="32"/>
        <v>23</v>
      </c>
      <c r="F222" s="12" t="str">
        <f t="shared" si="34"/>
        <v>15-25 let</v>
      </c>
      <c r="G222" s="12" t="str">
        <f t="shared" si="35"/>
        <v>Muži 15-25 let</v>
      </c>
      <c r="H222" s="39">
        <v>3</v>
      </c>
      <c r="I222">
        <v>2</v>
      </c>
      <c r="J222">
        <v>5</v>
      </c>
      <c r="K222">
        <v>5</v>
      </c>
      <c r="L222">
        <v>3</v>
      </c>
      <c r="M222">
        <v>5</v>
      </c>
      <c r="N222">
        <f t="shared" si="36"/>
        <v>20</v>
      </c>
      <c r="O222" s="11">
        <f t="shared" si="37"/>
        <v>15.508378833325132</v>
      </c>
      <c r="P222" s="11">
        <f t="shared" si="38"/>
        <v>24.491621166674868</v>
      </c>
    </row>
    <row r="223" spans="1:16" x14ac:dyDescent="0.2">
      <c r="A223">
        <v>38438</v>
      </c>
      <c r="B223">
        <v>0</v>
      </c>
      <c r="C223" t="str">
        <f t="shared" si="33"/>
        <v>Ženy</v>
      </c>
      <c r="D223">
        <v>1991</v>
      </c>
      <c r="E223">
        <f t="shared" si="32"/>
        <v>33</v>
      </c>
      <c r="F223" s="12" t="str">
        <f t="shared" si="34"/>
        <v>26-40 let</v>
      </c>
      <c r="G223" s="12" t="str">
        <f t="shared" si="35"/>
        <v>Ženy 26-40 let</v>
      </c>
      <c r="H223" s="39">
        <v>3</v>
      </c>
      <c r="I223">
        <v>6</v>
      </c>
      <c r="J223">
        <v>7</v>
      </c>
      <c r="K223">
        <v>6</v>
      </c>
      <c r="L223">
        <v>7</v>
      </c>
      <c r="M223">
        <v>5</v>
      </c>
      <c r="N223">
        <f t="shared" si="36"/>
        <v>31</v>
      </c>
      <c r="O223" s="11">
        <f t="shared" si="37"/>
        <v>26.508378833325132</v>
      </c>
      <c r="P223" s="11">
        <f t="shared" si="38"/>
        <v>35.491621166674868</v>
      </c>
    </row>
    <row r="224" spans="1:16" x14ac:dyDescent="0.2">
      <c r="A224">
        <v>38457</v>
      </c>
      <c r="B224">
        <v>0</v>
      </c>
      <c r="C224" t="str">
        <f t="shared" si="33"/>
        <v>Ženy</v>
      </c>
      <c r="D224">
        <v>1986</v>
      </c>
      <c r="E224">
        <f t="shared" si="32"/>
        <v>38</v>
      </c>
      <c r="F224" s="12" t="str">
        <f t="shared" si="34"/>
        <v>26-40 let</v>
      </c>
      <c r="G224" s="12" t="str">
        <f t="shared" si="35"/>
        <v>Ženy 26-40 let</v>
      </c>
      <c r="H224" s="39" t="s">
        <v>25</v>
      </c>
      <c r="I224">
        <v>3</v>
      </c>
      <c r="J224">
        <v>5</v>
      </c>
      <c r="K224">
        <v>5</v>
      </c>
      <c r="L224">
        <v>4</v>
      </c>
      <c r="M224">
        <v>3</v>
      </c>
      <c r="N224">
        <f t="shared" si="36"/>
        <v>20</v>
      </c>
      <c r="O224" s="11">
        <f t="shared" si="37"/>
        <v>15.508378833325132</v>
      </c>
      <c r="P224" s="11">
        <f t="shared" si="38"/>
        <v>24.491621166674868</v>
      </c>
    </row>
    <row r="225" spans="1:16" x14ac:dyDescent="0.2">
      <c r="A225">
        <v>38444</v>
      </c>
      <c r="B225">
        <v>0</v>
      </c>
      <c r="C225" t="str">
        <f t="shared" si="33"/>
        <v>Ženy</v>
      </c>
      <c r="D225">
        <v>1963</v>
      </c>
      <c r="E225">
        <f t="shared" si="32"/>
        <v>61</v>
      </c>
      <c r="F225" s="12" t="str">
        <f t="shared" si="34"/>
        <v>56-85 let</v>
      </c>
      <c r="G225" s="12" t="str">
        <f t="shared" si="35"/>
        <v>Ženy 56-85 let</v>
      </c>
      <c r="H225" s="39">
        <v>4</v>
      </c>
      <c r="I225">
        <v>6</v>
      </c>
      <c r="J225">
        <v>5</v>
      </c>
      <c r="K225">
        <v>7</v>
      </c>
      <c r="L225">
        <v>6</v>
      </c>
      <c r="M225">
        <v>3</v>
      </c>
      <c r="N225">
        <f t="shared" si="36"/>
        <v>27</v>
      </c>
      <c r="O225" s="11">
        <f t="shared" si="37"/>
        <v>22.508378833325132</v>
      </c>
      <c r="P225" s="11">
        <f t="shared" si="38"/>
        <v>31.491621166674868</v>
      </c>
    </row>
    <row r="226" spans="1:16" x14ac:dyDescent="0.2">
      <c r="A226">
        <v>38526</v>
      </c>
      <c r="B226">
        <v>0</v>
      </c>
      <c r="C226" t="str">
        <f t="shared" si="33"/>
        <v>Ženy</v>
      </c>
      <c r="D226">
        <v>1996</v>
      </c>
      <c r="E226">
        <f t="shared" si="32"/>
        <v>28</v>
      </c>
      <c r="F226" s="12" t="str">
        <f t="shared" si="34"/>
        <v>26-40 let</v>
      </c>
      <c r="G226" s="12" t="str">
        <f t="shared" si="35"/>
        <v>Ženy 26-40 let</v>
      </c>
      <c r="H226" s="39">
        <v>5</v>
      </c>
      <c r="I226">
        <v>6</v>
      </c>
      <c r="J226">
        <v>5</v>
      </c>
      <c r="K226">
        <v>5</v>
      </c>
      <c r="L226">
        <v>5</v>
      </c>
      <c r="M226">
        <v>5</v>
      </c>
      <c r="N226">
        <f t="shared" si="36"/>
        <v>26</v>
      </c>
      <c r="O226" s="11">
        <f t="shared" si="37"/>
        <v>21.508378833325132</v>
      </c>
      <c r="P226" s="11">
        <f t="shared" si="38"/>
        <v>30.491621166674868</v>
      </c>
    </row>
    <row r="227" spans="1:16" x14ac:dyDescent="0.2">
      <c r="A227">
        <v>38563</v>
      </c>
      <c r="B227">
        <v>0</v>
      </c>
      <c r="C227" t="str">
        <f t="shared" si="33"/>
        <v>Ženy</v>
      </c>
      <c r="D227">
        <v>1995</v>
      </c>
      <c r="E227">
        <f t="shared" si="32"/>
        <v>29</v>
      </c>
      <c r="F227" s="12" t="str">
        <f t="shared" si="34"/>
        <v>26-40 let</v>
      </c>
      <c r="G227" s="12" t="str">
        <f t="shared" si="35"/>
        <v>Ženy 26-40 let</v>
      </c>
      <c r="H227" s="39">
        <v>4</v>
      </c>
      <c r="I227">
        <v>2</v>
      </c>
      <c r="J227">
        <v>2</v>
      </c>
      <c r="K227">
        <v>2</v>
      </c>
      <c r="L227">
        <v>6</v>
      </c>
      <c r="M227">
        <v>4</v>
      </c>
      <c r="N227">
        <f t="shared" si="36"/>
        <v>16</v>
      </c>
      <c r="O227" s="11">
        <f t="shared" si="37"/>
        <v>11.508378833325132</v>
      </c>
      <c r="P227" s="11">
        <f t="shared" si="38"/>
        <v>20.491621166674868</v>
      </c>
    </row>
    <row r="228" spans="1:16" x14ac:dyDescent="0.2">
      <c r="A228">
        <v>38553</v>
      </c>
      <c r="B228">
        <v>0</v>
      </c>
      <c r="C228" t="str">
        <f t="shared" si="33"/>
        <v>Ženy</v>
      </c>
      <c r="D228">
        <v>1992</v>
      </c>
      <c r="E228">
        <f t="shared" si="32"/>
        <v>32</v>
      </c>
      <c r="F228" s="12" t="str">
        <f t="shared" si="34"/>
        <v>26-40 let</v>
      </c>
      <c r="G228" s="12" t="str">
        <f t="shared" si="35"/>
        <v>Ženy 26-40 let</v>
      </c>
      <c r="H228" s="39">
        <v>2</v>
      </c>
      <c r="I228">
        <v>6</v>
      </c>
      <c r="J228">
        <v>7</v>
      </c>
      <c r="K228">
        <v>6</v>
      </c>
      <c r="L228">
        <v>7</v>
      </c>
      <c r="M228">
        <v>7</v>
      </c>
      <c r="N228">
        <f t="shared" si="36"/>
        <v>33</v>
      </c>
      <c r="O228" s="11">
        <f t="shared" si="37"/>
        <v>28.508378833325132</v>
      </c>
      <c r="P228" s="11">
        <f t="shared" si="38"/>
        <v>37.491621166674868</v>
      </c>
    </row>
    <row r="229" spans="1:16" x14ac:dyDescent="0.2">
      <c r="A229">
        <v>38565</v>
      </c>
      <c r="B229">
        <v>0</v>
      </c>
      <c r="C229" t="str">
        <f t="shared" si="33"/>
        <v>Ženy</v>
      </c>
      <c r="D229">
        <v>1992</v>
      </c>
      <c r="E229">
        <f t="shared" si="32"/>
        <v>32</v>
      </c>
      <c r="F229" s="12" t="str">
        <f t="shared" si="34"/>
        <v>26-40 let</v>
      </c>
      <c r="G229" s="12" t="str">
        <f t="shared" si="35"/>
        <v>Ženy 26-40 let</v>
      </c>
      <c r="H229" s="39">
        <v>1</v>
      </c>
      <c r="I229">
        <v>5</v>
      </c>
      <c r="J229">
        <v>3</v>
      </c>
      <c r="K229">
        <v>3</v>
      </c>
      <c r="L229">
        <v>3</v>
      </c>
      <c r="M229">
        <v>3</v>
      </c>
      <c r="N229">
        <f t="shared" si="36"/>
        <v>17</v>
      </c>
      <c r="O229" s="11">
        <f t="shared" si="37"/>
        <v>12.508378833325132</v>
      </c>
      <c r="P229" s="11">
        <f t="shared" si="38"/>
        <v>21.491621166674868</v>
      </c>
    </row>
    <row r="230" spans="1:16" x14ac:dyDescent="0.2">
      <c r="A230">
        <v>38535</v>
      </c>
      <c r="B230">
        <v>0</v>
      </c>
      <c r="C230" t="str">
        <f t="shared" si="33"/>
        <v>Ženy</v>
      </c>
      <c r="D230">
        <v>1994</v>
      </c>
      <c r="E230">
        <f t="shared" si="32"/>
        <v>30</v>
      </c>
      <c r="F230" s="12" t="str">
        <f t="shared" si="34"/>
        <v>26-40 let</v>
      </c>
      <c r="G230" s="12" t="str">
        <f t="shared" si="35"/>
        <v>Ženy 26-40 let</v>
      </c>
      <c r="H230" s="39">
        <v>5</v>
      </c>
      <c r="I230">
        <v>5</v>
      </c>
      <c r="J230">
        <v>3</v>
      </c>
      <c r="K230">
        <v>5</v>
      </c>
      <c r="L230">
        <v>3</v>
      </c>
      <c r="M230">
        <v>5</v>
      </c>
      <c r="N230">
        <f t="shared" si="36"/>
        <v>21</v>
      </c>
      <c r="O230" s="11">
        <f t="shared" si="37"/>
        <v>16.508378833325132</v>
      </c>
      <c r="P230" s="11">
        <f t="shared" si="38"/>
        <v>25.491621166674868</v>
      </c>
    </row>
    <row r="231" spans="1:16" x14ac:dyDescent="0.2">
      <c r="A231">
        <v>38597</v>
      </c>
      <c r="B231">
        <v>0</v>
      </c>
      <c r="C231" t="str">
        <f t="shared" si="33"/>
        <v>Ženy</v>
      </c>
      <c r="D231">
        <v>1977</v>
      </c>
      <c r="E231">
        <f t="shared" si="32"/>
        <v>47</v>
      </c>
      <c r="F231" s="12" t="str">
        <f t="shared" si="34"/>
        <v>41-55 let</v>
      </c>
      <c r="G231" s="12" t="str">
        <f t="shared" si="35"/>
        <v>Ženy 41-55 let</v>
      </c>
      <c r="H231" s="39">
        <v>3</v>
      </c>
      <c r="I231">
        <v>1</v>
      </c>
      <c r="J231">
        <v>2</v>
      </c>
      <c r="K231">
        <v>1</v>
      </c>
      <c r="L231">
        <v>1</v>
      </c>
      <c r="M231">
        <v>1</v>
      </c>
      <c r="N231">
        <f t="shared" si="36"/>
        <v>6</v>
      </c>
      <c r="O231" s="11">
        <f t="shared" si="37"/>
        <v>1.5083788333251311</v>
      </c>
      <c r="P231" s="11">
        <f t="shared" si="38"/>
        <v>10.491621166674868</v>
      </c>
    </row>
    <row r="232" spans="1:16" x14ac:dyDescent="0.2">
      <c r="A232">
        <v>38617</v>
      </c>
      <c r="B232">
        <v>0</v>
      </c>
      <c r="C232" t="str">
        <f t="shared" si="33"/>
        <v>Ženy</v>
      </c>
      <c r="D232">
        <v>1985</v>
      </c>
      <c r="E232">
        <f t="shared" si="32"/>
        <v>39</v>
      </c>
      <c r="F232" s="12" t="str">
        <f t="shared" si="34"/>
        <v>26-40 let</v>
      </c>
      <c r="G232" s="12" t="str">
        <f t="shared" si="35"/>
        <v>Ženy 26-40 let</v>
      </c>
      <c r="H232" s="39">
        <v>5</v>
      </c>
      <c r="I232">
        <v>5</v>
      </c>
      <c r="J232">
        <v>5</v>
      </c>
      <c r="K232">
        <v>5</v>
      </c>
      <c r="L232">
        <v>5</v>
      </c>
      <c r="M232">
        <v>2</v>
      </c>
      <c r="N232">
        <f t="shared" si="36"/>
        <v>22</v>
      </c>
      <c r="O232" s="11">
        <f t="shared" si="37"/>
        <v>17.508378833325132</v>
      </c>
      <c r="P232" s="11">
        <f t="shared" si="38"/>
        <v>26.491621166674868</v>
      </c>
    </row>
    <row r="233" spans="1:16" x14ac:dyDescent="0.2">
      <c r="A233">
        <v>38627</v>
      </c>
      <c r="B233">
        <v>0</v>
      </c>
      <c r="C233" t="str">
        <f t="shared" si="33"/>
        <v>Ženy</v>
      </c>
      <c r="D233">
        <v>1988</v>
      </c>
      <c r="E233">
        <f t="shared" si="32"/>
        <v>36</v>
      </c>
      <c r="F233" s="12" t="str">
        <f t="shared" si="34"/>
        <v>26-40 let</v>
      </c>
      <c r="G233" s="12" t="str">
        <f t="shared" si="35"/>
        <v>Ženy 26-40 let</v>
      </c>
      <c r="H233" s="39">
        <v>7</v>
      </c>
      <c r="I233">
        <v>5</v>
      </c>
      <c r="J233">
        <v>5</v>
      </c>
      <c r="K233">
        <v>5</v>
      </c>
      <c r="L233">
        <v>5</v>
      </c>
      <c r="M233">
        <v>5</v>
      </c>
      <c r="N233">
        <f t="shared" si="36"/>
        <v>25</v>
      </c>
      <c r="O233" s="11">
        <f t="shared" si="37"/>
        <v>20.508378833325132</v>
      </c>
      <c r="P233" s="11">
        <f t="shared" si="38"/>
        <v>29.491621166674868</v>
      </c>
    </row>
    <row r="234" spans="1:16" x14ac:dyDescent="0.2">
      <c r="A234">
        <v>38640</v>
      </c>
      <c r="B234">
        <v>0</v>
      </c>
      <c r="C234" t="str">
        <f t="shared" si="33"/>
        <v>Ženy</v>
      </c>
      <c r="D234">
        <v>1996</v>
      </c>
      <c r="E234">
        <f t="shared" si="32"/>
        <v>28</v>
      </c>
      <c r="F234" s="12" t="str">
        <f t="shared" si="34"/>
        <v>26-40 let</v>
      </c>
      <c r="G234" s="12" t="str">
        <f t="shared" si="35"/>
        <v>Ženy 26-40 let</v>
      </c>
      <c r="H234" s="39">
        <v>4</v>
      </c>
      <c r="I234">
        <v>3</v>
      </c>
      <c r="J234">
        <v>6</v>
      </c>
      <c r="K234">
        <v>5</v>
      </c>
      <c r="L234">
        <v>3</v>
      </c>
      <c r="M234">
        <v>4</v>
      </c>
      <c r="N234">
        <f t="shared" si="36"/>
        <v>21</v>
      </c>
      <c r="O234" s="11">
        <f t="shared" si="37"/>
        <v>16.508378833325132</v>
      </c>
      <c r="P234" s="11">
        <f t="shared" si="38"/>
        <v>25.491621166674868</v>
      </c>
    </row>
    <row r="235" spans="1:16" x14ac:dyDescent="0.2">
      <c r="A235">
        <v>38618</v>
      </c>
      <c r="B235">
        <v>0</v>
      </c>
      <c r="C235" t="str">
        <f t="shared" si="33"/>
        <v>Ženy</v>
      </c>
      <c r="D235">
        <v>2006</v>
      </c>
      <c r="E235">
        <f t="shared" si="32"/>
        <v>18</v>
      </c>
      <c r="F235" s="12" t="str">
        <f t="shared" si="34"/>
        <v>15-25 let</v>
      </c>
      <c r="G235" s="12" t="str">
        <f t="shared" si="35"/>
        <v>Ženy 15-25 let</v>
      </c>
      <c r="H235" s="39">
        <v>2</v>
      </c>
      <c r="I235">
        <v>3</v>
      </c>
      <c r="J235">
        <v>5</v>
      </c>
      <c r="K235">
        <v>5</v>
      </c>
      <c r="L235">
        <v>5</v>
      </c>
      <c r="M235">
        <v>5</v>
      </c>
      <c r="N235">
        <f t="shared" si="36"/>
        <v>23</v>
      </c>
      <c r="O235" s="11">
        <f t="shared" si="37"/>
        <v>18.508378833325132</v>
      </c>
      <c r="P235" s="11">
        <f t="shared" si="38"/>
        <v>27.491621166674868</v>
      </c>
    </row>
    <row r="236" spans="1:16" x14ac:dyDescent="0.2">
      <c r="A236">
        <v>38623</v>
      </c>
      <c r="B236">
        <v>0</v>
      </c>
      <c r="C236" t="str">
        <f t="shared" si="33"/>
        <v>Ženy</v>
      </c>
      <c r="D236">
        <v>1961</v>
      </c>
      <c r="E236">
        <f t="shared" si="32"/>
        <v>63</v>
      </c>
      <c r="F236" s="12" t="str">
        <f t="shared" si="34"/>
        <v>56-85 let</v>
      </c>
      <c r="G236" s="12" t="str">
        <f t="shared" si="35"/>
        <v>Ženy 56-85 let</v>
      </c>
      <c r="H236" s="39" t="s">
        <v>25</v>
      </c>
      <c r="I236">
        <v>5</v>
      </c>
      <c r="J236">
        <v>5</v>
      </c>
      <c r="K236">
        <v>5</v>
      </c>
      <c r="L236">
        <v>3</v>
      </c>
      <c r="M236">
        <v>3</v>
      </c>
      <c r="N236">
        <f t="shared" si="36"/>
        <v>21</v>
      </c>
      <c r="O236" s="11">
        <f t="shared" si="37"/>
        <v>16.508378833325132</v>
      </c>
      <c r="P236" s="11">
        <f t="shared" si="38"/>
        <v>25.491621166674868</v>
      </c>
    </row>
    <row r="237" spans="1:16" x14ac:dyDescent="0.2">
      <c r="A237">
        <v>38635</v>
      </c>
      <c r="B237">
        <v>1</v>
      </c>
      <c r="C237" t="str">
        <f t="shared" si="33"/>
        <v>Muži</v>
      </c>
      <c r="D237">
        <v>1973</v>
      </c>
      <c r="E237">
        <f t="shared" si="32"/>
        <v>51</v>
      </c>
      <c r="F237" s="12" t="str">
        <f t="shared" si="34"/>
        <v>41-55 let</v>
      </c>
      <c r="G237" s="12" t="str">
        <f t="shared" si="35"/>
        <v>Muži 41-55 let</v>
      </c>
      <c r="H237" s="39">
        <v>5</v>
      </c>
      <c r="I237">
        <v>5</v>
      </c>
      <c r="J237">
        <v>5</v>
      </c>
      <c r="K237">
        <v>6</v>
      </c>
      <c r="L237">
        <v>6</v>
      </c>
      <c r="M237">
        <v>6</v>
      </c>
      <c r="N237">
        <f t="shared" si="36"/>
        <v>28</v>
      </c>
      <c r="O237" s="11">
        <f t="shared" si="37"/>
        <v>23.508378833325132</v>
      </c>
      <c r="P237" s="11">
        <f t="shared" si="38"/>
        <v>32.491621166674868</v>
      </c>
    </row>
    <row r="238" spans="1:16" x14ac:dyDescent="0.2">
      <c r="A238">
        <v>38678</v>
      </c>
      <c r="B238">
        <v>0</v>
      </c>
      <c r="C238" t="str">
        <f t="shared" si="33"/>
        <v>Ženy</v>
      </c>
      <c r="D238">
        <v>1991</v>
      </c>
      <c r="E238">
        <f t="shared" si="32"/>
        <v>33</v>
      </c>
      <c r="F238" s="12" t="str">
        <f t="shared" si="34"/>
        <v>26-40 let</v>
      </c>
      <c r="G238" s="12" t="str">
        <f t="shared" si="35"/>
        <v>Ženy 26-40 let</v>
      </c>
      <c r="H238" s="39" t="s">
        <v>25</v>
      </c>
      <c r="I238">
        <v>6</v>
      </c>
      <c r="J238">
        <v>5</v>
      </c>
      <c r="K238">
        <v>6</v>
      </c>
      <c r="L238">
        <v>5</v>
      </c>
      <c r="M238">
        <v>3</v>
      </c>
      <c r="N238">
        <f t="shared" si="36"/>
        <v>25</v>
      </c>
      <c r="O238" s="11">
        <f t="shared" si="37"/>
        <v>20.508378833325132</v>
      </c>
      <c r="P238" s="11">
        <f t="shared" si="38"/>
        <v>29.491621166674868</v>
      </c>
    </row>
    <row r="239" spans="1:16" x14ac:dyDescent="0.2">
      <c r="A239">
        <v>38661</v>
      </c>
      <c r="B239">
        <v>0</v>
      </c>
      <c r="C239" t="str">
        <f t="shared" si="33"/>
        <v>Ženy</v>
      </c>
      <c r="D239">
        <v>1996</v>
      </c>
      <c r="E239">
        <f t="shared" si="32"/>
        <v>28</v>
      </c>
      <c r="F239" s="12" t="str">
        <f t="shared" si="34"/>
        <v>26-40 let</v>
      </c>
      <c r="G239" s="12" t="str">
        <f t="shared" si="35"/>
        <v>Ženy 26-40 let</v>
      </c>
      <c r="H239" s="39">
        <v>5</v>
      </c>
      <c r="I239">
        <v>6</v>
      </c>
      <c r="J239">
        <v>6</v>
      </c>
      <c r="K239">
        <v>7</v>
      </c>
      <c r="L239">
        <v>6</v>
      </c>
      <c r="M239">
        <v>6</v>
      </c>
      <c r="N239">
        <f t="shared" si="36"/>
        <v>31</v>
      </c>
      <c r="O239" s="11">
        <f t="shared" si="37"/>
        <v>26.508378833325132</v>
      </c>
      <c r="P239" s="11">
        <f t="shared" si="38"/>
        <v>35.491621166674868</v>
      </c>
    </row>
    <row r="240" spans="1:16" x14ac:dyDescent="0.2">
      <c r="A240">
        <v>36269</v>
      </c>
      <c r="B240">
        <v>0</v>
      </c>
      <c r="C240" t="str">
        <f t="shared" si="33"/>
        <v>Ženy</v>
      </c>
      <c r="D240">
        <v>2002</v>
      </c>
      <c r="E240">
        <f t="shared" si="32"/>
        <v>22</v>
      </c>
      <c r="F240" s="12" t="str">
        <f t="shared" si="34"/>
        <v>15-25 let</v>
      </c>
      <c r="G240" s="12" t="str">
        <f t="shared" si="35"/>
        <v>Ženy 15-25 let</v>
      </c>
      <c r="H240" s="39">
        <v>4</v>
      </c>
      <c r="I240">
        <v>5</v>
      </c>
      <c r="J240">
        <v>7</v>
      </c>
      <c r="K240">
        <v>6</v>
      </c>
      <c r="L240">
        <v>5</v>
      </c>
      <c r="M240">
        <v>3</v>
      </c>
      <c r="N240">
        <f t="shared" si="36"/>
        <v>26</v>
      </c>
      <c r="O240" s="11">
        <f t="shared" si="37"/>
        <v>21.508378833325132</v>
      </c>
      <c r="P240" s="11">
        <f t="shared" si="38"/>
        <v>30.491621166674868</v>
      </c>
    </row>
    <row r="241" spans="1:16" x14ac:dyDescent="0.2">
      <c r="A241">
        <v>38646</v>
      </c>
      <c r="B241">
        <v>0</v>
      </c>
      <c r="C241" t="str">
        <f t="shared" si="33"/>
        <v>Ženy</v>
      </c>
      <c r="D241">
        <v>1977</v>
      </c>
      <c r="E241">
        <f t="shared" si="32"/>
        <v>47</v>
      </c>
      <c r="F241" s="12" t="str">
        <f t="shared" si="34"/>
        <v>41-55 let</v>
      </c>
      <c r="G241" s="12" t="str">
        <f t="shared" si="35"/>
        <v>Ženy 41-55 let</v>
      </c>
      <c r="I241">
        <v>6</v>
      </c>
      <c r="J241">
        <v>6</v>
      </c>
      <c r="K241">
        <v>6</v>
      </c>
      <c r="L241">
        <v>7</v>
      </c>
      <c r="M241">
        <v>7</v>
      </c>
      <c r="N241">
        <f t="shared" si="36"/>
        <v>32</v>
      </c>
      <c r="O241" s="11">
        <f t="shared" si="37"/>
        <v>27.508378833325132</v>
      </c>
      <c r="P241" s="11">
        <f t="shared" si="38"/>
        <v>36.491621166674868</v>
      </c>
    </row>
    <row r="242" spans="1:16" x14ac:dyDescent="0.2">
      <c r="A242">
        <v>38703</v>
      </c>
      <c r="B242">
        <v>0</v>
      </c>
      <c r="C242" t="str">
        <f t="shared" si="33"/>
        <v>Ženy</v>
      </c>
      <c r="D242">
        <v>1971</v>
      </c>
      <c r="E242">
        <f t="shared" si="32"/>
        <v>53</v>
      </c>
      <c r="F242" s="12" t="str">
        <f t="shared" si="34"/>
        <v>41-55 let</v>
      </c>
      <c r="G242" s="12" t="str">
        <f t="shared" si="35"/>
        <v>Ženy 41-55 let</v>
      </c>
      <c r="H242" s="39">
        <v>5</v>
      </c>
      <c r="I242">
        <v>6</v>
      </c>
      <c r="J242">
        <v>6</v>
      </c>
      <c r="K242">
        <v>7</v>
      </c>
      <c r="L242">
        <v>7</v>
      </c>
      <c r="M242">
        <v>6</v>
      </c>
      <c r="N242">
        <f t="shared" si="36"/>
        <v>32</v>
      </c>
      <c r="O242" s="11">
        <f t="shared" si="37"/>
        <v>27.508378833325132</v>
      </c>
      <c r="P242" s="11">
        <f t="shared" si="38"/>
        <v>36.491621166674868</v>
      </c>
    </row>
    <row r="243" spans="1:16" x14ac:dyDescent="0.2">
      <c r="A243">
        <v>38647</v>
      </c>
      <c r="B243">
        <v>0</v>
      </c>
      <c r="C243" t="str">
        <f t="shared" si="33"/>
        <v>Ženy</v>
      </c>
      <c r="D243">
        <v>1970</v>
      </c>
      <c r="E243">
        <f t="shared" si="32"/>
        <v>54</v>
      </c>
      <c r="F243" s="12" t="str">
        <f t="shared" si="34"/>
        <v>41-55 let</v>
      </c>
      <c r="G243" s="12" t="str">
        <f t="shared" si="35"/>
        <v>Ženy 41-55 let</v>
      </c>
      <c r="H243" s="39" t="s">
        <v>25</v>
      </c>
      <c r="I243">
        <v>3</v>
      </c>
      <c r="J243">
        <v>3</v>
      </c>
      <c r="K243">
        <v>5</v>
      </c>
      <c r="L243">
        <v>5</v>
      </c>
      <c r="M243">
        <v>3</v>
      </c>
      <c r="N243">
        <f t="shared" si="36"/>
        <v>19</v>
      </c>
      <c r="O243" s="11">
        <f t="shared" si="37"/>
        <v>14.508378833325132</v>
      </c>
      <c r="P243" s="11">
        <f t="shared" si="38"/>
        <v>23.491621166674868</v>
      </c>
    </row>
    <row r="244" spans="1:16" x14ac:dyDescent="0.2">
      <c r="A244">
        <v>38706</v>
      </c>
      <c r="B244">
        <v>0</v>
      </c>
      <c r="C244" t="str">
        <f t="shared" si="33"/>
        <v>Ženy</v>
      </c>
      <c r="D244">
        <v>1999</v>
      </c>
      <c r="E244">
        <f t="shared" si="32"/>
        <v>25</v>
      </c>
      <c r="F244" s="12" t="str">
        <f t="shared" si="34"/>
        <v>15-25 let</v>
      </c>
      <c r="G244" s="12" t="str">
        <f t="shared" si="35"/>
        <v>Ženy 15-25 let</v>
      </c>
      <c r="H244" s="39">
        <v>5</v>
      </c>
      <c r="I244">
        <v>3</v>
      </c>
      <c r="J244">
        <v>3</v>
      </c>
      <c r="K244">
        <v>5</v>
      </c>
      <c r="L244">
        <v>4</v>
      </c>
      <c r="M244">
        <v>3</v>
      </c>
      <c r="N244">
        <f t="shared" si="36"/>
        <v>18</v>
      </c>
      <c r="O244" s="11">
        <f t="shared" si="37"/>
        <v>13.508378833325132</v>
      </c>
      <c r="P244" s="11">
        <f t="shared" si="38"/>
        <v>22.491621166674868</v>
      </c>
    </row>
    <row r="245" spans="1:16" x14ac:dyDescent="0.2">
      <c r="A245">
        <v>38746</v>
      </c>
      <c r="B245">
        <v>0</v>
      </c>
      <c r="C245" t="str">
        <f t="shared" si="33"/>
        <v>Ženy</v>
      </c>
      <c r="D245">
        <v>1997</v>
      </c>
      <c r="E245">
        <f t="shared" si="32"/>
        <v>27</v>
      </c>
      <c r="F245" s="12" t="str">
        <f t="shared" si="34"/>
        <v>26-40 let</v>
      </c>
      <c r="G245" s="12" t="str">
        <f t="shared" si="35"/>
        <v>Ženy 26-40 let</v>
      </c>
      <c r="H245" s="39">
        <v>2</v>
      </c>
      <c r="I245">
        <v>3</v>
      </c>
      <c r="J245">
        <v>3</v>
      </c>
      <c r="K245">
        <v>4</v>
      </c>
      <c r="L245">
        <v>2</v>
      </c>
      <c r="M245">
        <v>3</v>
      </c>
      <c r="N245">
        <f t="shared" si="36"/>
        <v>15</v>
      </c>
      <c r="O245" s="11">
        <f t="shared" si="37"/>
        <v>10.508378833325132</v>
      </c>
      <c r="P245" s="11">
        <f t="shared" si="38"/>
        <v>19.491621166674868</v>
      </c>
    </row>
    <row r="246" spans="1:16" x14ac:dyDescent="0.2">
      <c r="A246">
        <v>38744</v>
      </c>
      <c r="B246">
        <v>1</v>
      </c>
      <c r="C246" t="str">
        <f t="shared" si="33"/>
        <v>Muži</v>
      </c>
      <c r="D246">
        <v>2004</v>
      </c>
      <c r="E246">
        <f t="shared" si="32"/>
        <v>20</v>
      </c>
      <c r="F246" s="12" t="str">
        <f t="shared" si="34"/>
        <v>15-25 let</v>
      </c>
      <c r="G246" s="12" t="str">
        <f t="shared" si="35"/>
        <v>Muži 15-25 let</v>
      </c>
      <c r="H246" s="39">
        <v>3</v>
      </c>
      <c r="I246">
        <v>3</v>
      </c>
      <c r="J246">
        <v>2</v>
      </c>
      <c r="K246">
        <v>6</v>
      </c>
      <c r="L246">
        <v>3</v>
      </c>
      <c r="M246">
        <v>7</v>
      </c>
      <c r="N246">
        <f t="shared" si="36"/>
        <v>21</v>
      </c>
      <c r="O246" s="11">
        <f t="shared" si="37"/>
        <v>16.508378833325132</v>
      </c>
      <c r="P246" s="11">
        <f t="shared" si="38"/>
        <v>25.491621166674868</v>
      </c>
    </row>
    <row r="247" spans="1:16" x14ac:dyDescent="0.2">
      <c r="A247">
        <v>38755</v>
      </c>
      <c r="B247">
        <v>0</v>
      </c>
      <c r="C247" t="str">
        <f t="shared" si="33"/>
        <v>Ženy</v>
      </c>
      <c r="D247">
        <v>2001</v>
      </c>
      <c r="E247">
        <f t="shared" si="32"/>
        <v>23</v>
      </c>
      <c r="F247" s="12" t="str">
        <f t="shared" si="34"/>
        <v>15-25 let</v>
      </c>
      <c r="G247" s="12" t="str">
        <f t="shared" si="35"/>
        <v>Ženy 15-25 let</v>
      </c>
      <c r="H247" s="39" t="s">
        <v>25</v>
      </c>
      <c r="I247">
        <v>4</v>
      </c>
      <c r="J247">
        <v>5</v>
      </c>
      <c r="K247">
        <v>5</v>
      </c>
      <c r="L247">
        <v>5</v>
      </c>
      <c r="M247">
        <v>4</v>
      </c>
      <c r="N247">
        <f t="shared" si="36"/>
        <v>23</v>
      </c>
      <c r="O247" s="11">
        <f t="shared" si="37"/>
        <v>18.508378833325132</v>
      </c>
      <c r="P247" s="11">
        <f t="shared" si="38"/>
        <v>27.491621166674868</v>
      </c>
    </row>
    <row r="248" spans="1:16" x14ac:dyDescent="0.2">
      <c r="A248">
        <v>38756</v>
      </c>
      <c r="B248">
        <v>0</v>
      </c>
      <c r="C248" t="str">
        <f t="shared" si="33"/>
        <v>Ženy</v>
      </c>
      <c r="D248">
        <v>1990</v>
      </c>
      <c r="E248">
        <f t="shared" si="32"/>
        <v>34</v>
      </c>
      <c r="F248" s="12" t="str">
        <f t="shared" si="34"/>
        <v>26-40 let</v>
      </c>
      <c r="G248" s="12" t="str">
        <f t="shared" si="35"/>
        <v>Ženy 26-40 let</v>
      </c>
      <c r="H248" s="39">
        <v>4</v>
      </c>
      <c r="I248">
        <v>5</v>
      </c>
      <c r="J248">
        <v>4</v>
      </c>
      <c r="K248">
        <v>5</v>
      </c>
      <c r="L248">
        <v>6</v>
      </c>
      <c r="M248">
        <v>4</v>
      </c>
      <c r="N248">
        <f t="shared" si="36"/>
        <v>24</v>
      </c>
      <c r="O248" s="11">
        <f t="shared" si="37"/>
        <v>19.508378833325132</v>
      </c>
      <c r="P248" s="11">
        <f t="shared" si="38"/>
        <v>28.491621166674868</v>
      </c>
    </row>
    <row r="249" spans="1:16" x14ac:dyDescent="0.2">
      <c r="A249">
        <v>38771</v>
      </c>
      <c r="B249">
        <v>0</v>
      </c>
      <c r="C249" t="str">
        <f t="shared" si="33"/>
        <v>Ženy</v>
      </c>
      <c r="D249">
        <v>2002</v>
      </c>
      <c r="E249">
        <f t="shared" si="32"/>
        <v>22</v>
      </c>
      <c r="F249" s="12" t="str">
        <f t="shared" si="34"/>
        <v>15-25 let</v>
      </c>
      <c r="G249" s="12" t="str">
        <f t="shared" si="35"/>
        <v>Ženy 15-25 let</v>
      </c>
      <c r="H249" s="39" t="s">
        <v>25</v>
      </c>
      <c r="I249">
        <v>3</v>
      </c>
      <c r="J249">
        <v>6</v>
      </c>
      <c r="K249">
        <v>5</v>
      </c>
      <c r="L249">
        <v>6</v>
      </c>
      <c r="M249">
        <v>4</v>
      </c>
      <c r="N249">
        <f t="shared" si="36"/>
        <v>24</v>
      </c>
      <c r="O249" s="11">
        <f t="shared" si="37"/>
        <v>19.508378833325132</v>
      </c>
      <c r="P249" s="11">
        <f t="shared" si="38"/>
        <v>28.491621166674868</v>
      </c>
    </row>
    <row r="250" spans="1:16" x14ac:dyDescent="0.2">
      <c r="A250">
        <v>38773</v>
      </c>
      <c r="B250">
        <v>0</v>
      </c>
      <c r="C250" t="str">
        <f t="shared" si="33"/>
        <v>Ženy</v>
      </c>
      <c r="D250">
        <v>1983</v>
      </c>
      <c r="E250">
        <f t="shared" si="32"/>
        <v>41</v>
      </c>
      <c r="F250" s="12" t="str">
        <f t="shared" si="34"/>
        <v>41-55 let</v>
      </c>
      <c r="G250" s="12" t="str">
        <f t="shared" si="35"/>
        <v>Ženy 41-55 let</v>
      </c>
      <c r="I250">
        <v>5</v>
      </c>
      <c r="J250">
        <v>5</v>
      </c>
      <c r="K250">
        <v>5</v>
      </c>
      <c r="L250">
        <v>5</v>
      </c>
      <c r="M250">
        <v>3</v>
      </c>
      <c r="N250">
        <f t="shared" si="36"/>
        <v>23</v>
      </c>
      <c r="O250" s="11">
        <f t="shared" si="37"/>
        <v>18.508378833325132</v>
      </c>
      <c r="P250" s="11">
        <f t="shared" si="38"/>
        <v>27.491621166674868</v>
      </c>
    </row>
    <row r="251" spans="1:16" x14ac:dyDescent="0.2">
      <c r="A251">
        <v>38796</v>
      </c>
      <c r="B251">
        <v>1</v>
      </c>
      <c r="C251" t="str">
        <f t="shared" si="33"/>
        <v>Muži</v>
      </c>
      <c r="D251">
        <v>2008</v>
      </c>
      <c r="E251">
        <f t="shared" si="32"/>
        <v>16</v>
      </c>
      <c r="F251" s="12" t="str">
        <f t="shared" si="34"/>
        <v>15-25 let</v>
      </c>
      <c r="G251" s="12" t="str">
        <f t="shared" si="35"/>
        <v>Muži 15-25 let</v>
      </c>
      <c r="H251" s="39">
        <v>4</v>
      </c>
      <c r="I251">
        <v>6</v>
      </c>
      <c r="J251">
        <v>7</v>
      </c>
      <c r="K251">
        <v>7</v>
      </c>
      <c r="L251">
        <v>5</v>
      </c>
      <c r="M251">
        <v>4</v>
      </c>
      <c r="N251">
        <f t="shared" si="36"/>
        <v>29</v>
      </c>
      <c r="O251" s="11">
        <f t="shared" si="37"/>
        <v>24.508378833325132</v>
      </c>
      <c r="P251" s="11">
        <f t="shared" si="38"/>
        <v>33.491621166674868</v>
      </c>
    </row>
    <row r="252" spans="1:16" x14ac:dyDescent="0.2">
      <c r="A252">
        <v>38794</v>
      </c>
      <c r="B252">
        <v>0</v>
      </c>
      <c r="C252" t="str">
        <f t="shared" si="33"/>
        <v>Ženy</v>
      </c>
      <c r="D252">
        <v>1998</v>
      </c>
      <c r="E252">
        <f t="shared" si="32"/>
        <v>26</v>
      </c>
      <c r="F252" s="12" t="str">
        <f t="shared" si="34"/>
        <v>26-40 let</v>
      </c>
      <c r="G252" s="12" t="str">
        <f t="shared" si="35"/>
        <v>Ženy 26-40 let</v>
      </c>
      <c r="H252" s="39">
        <v>4</v>
      </c>
      <c r="I252">
        <v>6</v>
      </c>
      <c r="J252">
        <v>6</v>
      </c>
      <c r="K252">
        <v>6</v>
      </c>
      <c r="L252">
        <v>6</v>
      </c>
      <c r="M252">
        <v>6</v>
      </c>
      <c r="N252">
        <f t="shared" si="36"/>
        <v>30</v>
      </c>
      <c r="O252" s="11">
        <f t="shared" si="37"/>
        <v>25.508378833325132</v>
      </c>
      <c r="P252" s="11">
        <f t="shared" si="38"/>
        <v>34.491621166674868</v>
      </c>
    </row>
    <row r="253" spans="1:16" x14ac:dyDescent="0.2">
      <c r="A253">
        <v>38826</v>
      </c>
      <c r="B253">
        <v>0</v>
      </c>
      <c r="C253" t="str">
        <f t="shared" si="33"/>
        <v>Ženy</v>
      </c>
      <c r="D253">
        <v>1984</v>
      </c>
      <c r="E253">
        <f t="shared" si="32"/>
        <v>40</v>
      </c>
      <c r="F253" s="12" t="str">
        <f t="shared" si="34"/>
        <v>26-40 let</v>
      </c>
      <c r="G253" s="12" t="str">
        <f t="shared" si="35"/>
        <v>Ženy 26-40 let</v>
      </c>
      <c r="H253" s="39">
        <v>4</v>
      </c>
      <c r="I253">
        <v>3</v>
      </c>
      <c r="J253">
        <v>6</v>
      </c>
      <c r="K253">
        <v>6</v>
      </c>
      <c r="L253">
        <v>6</v>
      </c>
      <c r="M253">
        <v>3</v>
      </c>
      <c r="N253">
        <f t="shared" si="36"/>
        <v>24</v>
      </c>
      <c r="O253" s="11">
        <f t="shared" si="37"/>
        <v>19.508378833325132</v>
      </c>
      <c r="P253" s="11">
        <f t="shared" si="38"/>
        <v>28.491621166674868</v>
      </c>
    </row>
    <row r="254" spans="1:16" x14ac:dyDescent="0.2">
      <c r="A254">
        <v>38845</v>
      </c>
      <c r="B254">
        <v>1</v>
      </c>
      <c r="C254" t="str">
        <f t="shared" si="33"/>
        <v>Muži</v>
      </c>
      <c r="D254">
        <v>1984</v>
      </c>
      <c r="E254">
        <f t="shared" si="32"/>
        <v>40</v>
      </c>
      <c r="F254" s="12" t="str">
        <f t="shared" si="34"/>
        <v>26-40 let</v>
      </c>
      <c r="G254" s="12" t="str">
        <f t="shared" si="35"/>
        <v>Muži 26-40 let</v>
      </c>
      <c r="H254" s="39">
        <v>1</v>
      </c>
      <c r="I254">
        <v>3</v>
      </c>
      <c r="J254">
        <v>3</v>
      </c>
      <c r="K254">
        <v>5</v>
      </c>
      <c r="L254">
        <v>5</v>
      </c>
      <c r="M254">
        <v>1</v>
      </c>
      <c r="N254">
        <f t="shared" si="36"/>
        <v>17</v>
      </c>
      <c r="O254" s="11">
        <f t="shared" si="37"/>
        <v>12.508378833325132</v>
      </c>
      <c r="P254" s="11">
        <f t="shared" si="38"/>
        <v>21.491621166674868</v>
      </c>
    </row>
    <row r="255" spans="1:16" x14ac:dyDescent="0.2">
      <c r="A255">
        <v>38838</v>
      </c>
      <c r="B255">
        <v>1</v>
      </c>
      <c r="C255" t="str">
        <f t="shared" si="33"/>
        <v>Muži</v>
      </c>
      <c r="D255">
        <v>1967</v>
      </c>
      <c r="E255">
        <f t="shared" si="32"/>
        <v>57</v>
      </c>
      <c r="F255" s="12" t="str">
        <f t="shared" si="34"/>
        <v>56-85 let</v>
      </c>
      <c r="G255" s="12" t="str">
        <f t="shared" si="35"/>
        <v>Muži 56-85 let</v>
      </c>
      <c r="H255" s="39" t="s">
        <v>25</v>
      </c>
      <c r="I255">
        <v>5</v>
      </c>
      <c r="J255">
        <v>6</v>
      </c>
      <c r="K255">
        <v>7</v>
      </c>
      <c r="L255">
        <v>6</v>
      </c>
      <c r="M255">
        <v>6</v>
      </c>
      <c r="N255">
        <f t="shared" si="36"/>
        <v>30</v>
      </c>
      <c r="O255" s="11">
        <f t="shared" si="37"/>
        <v>25.508378833325132</v>
      </c>
      <c r="P255" s="11">
        <f t="shared" si="38"/>
        <v>34.491621166674868</v>
      </c>
    </row>
    <row r="256" spans="1:16" x14ac:dyDescent="0.2">
      <c r="A256">
        <v>38856</v>
      </c>
      <c r="B256">
        <v>1</v>
      </c>
      <c r="C256" t="str">
        <f t="shared" si="33"/>
        <v>Muži</v>
      </c>
      <c r="D256">
        <v>1995</v>
      </c>
      <c r="E256">
        <f t="shared" si="32"/>
        <v>29</v>
      </c>
      <c r="F256" s="12" t="str">
        <f t="shared" si="34"/>
        <v>26-40 let</v>
      </c>
      <c r="G256" s="12" t="str">
        <f t="shared" si="35"/>
        <v>Muži 26-40 let</v>
      </c>
      <c r="I256">
        <v>4</v>
      </c>
      <c r="J256">
        <v>3</v>
      </c>
      <c r="K256">
        <v>5</v>
      </c>
      <c r="L256">
        <v>3</v>
      </c>
      <c r="M256">
        <v>2</v>
      </c>
      <c r="N256">
        <f t="shared" si="36"/>
        <v>17</v>
      </c>
      <c r="O256" s="11">
        <f t="shared" si="37"/>
        <v>12.508378833325132</v>
      </c>
      <c r="P256" s="11">
        <f t="shared" si="38"/>
        <v>21.491621166674868</v>
      </c>
    </row>
    <row r="257" spans="1:16" x14ac:dyDescent="0.2">
      <c r="A257">
        <v>38857</v>
      </c>
      <c r="B257">
        <v>0</v>
      </c>
      <c r="C257" t="str">
        <f t="shared" si="33"/>
        <v>Ženy</v>
      </c>
      <c r="D257">
        <v>1962</v>
      </c>
      <c r="E257">
        <f t="shared" si="32"/>
        <v>62</v>
      </c>
      <c r="F257" s="12" t="str">
        <f t="shared" si="34"/>
        <v>56-85 let</v>
      </c>
      <c r="G257" s="12" t="str">
        <f t="shared" si="35"/>
        <v>Ženy 56-85 let</v>
      </c>
      <c r="H257" s="39">
        <v>20</v>
      </c>
      <c r="I257">
        <v>5</v>
      </c>
      <c r="J257">
        <v>6</v>
      </c>
      <c r="K257">
        <v>6</v>
      </c>
      <c r="L257">
        <v>6</v>
      </c>
      <c r="M257">
        <v>6</v>
      </c>
      <c r="N257">
        <f t="shared" si="36"/>
        <v>29</v>
      </c>
      <c r="O257" s="11">
        <f t="shared" si="37"/>
        <v>24.508378833325132</v>
      </c>
      <c r="P257" s="11">
        <f t="shared" si="38"/>
        <v>33.491621166674868</v>
      </c>
    </row>
    <row r="258" spans="1:16" x14ac:dyDescent="0.2">
      <c r="A258">
        <v>38521</v>
      </c>
      <c r="B258">
        <v>0</v>
      </c>
      <c r="C258" t="str">
        <f t="shared" si="33"/>
        <v>Ženy</v>
      </c>
      <c r="D258">
        <v>2005</v>
      </c>
      <c r="E258">
        <f t="shared" ref="E258:E321" si="39">2024-D258</f>
        <v>19</v>
      </c>
      <c r="F258" s="12" t="str">
        <f t="shared" si="34"/>
        <v>15-25 let</v>
      </c>
      <c r="G258" s="12" t="str">
        <f t="shared" si="35"/>
        <v>Ženy 15-25 let</v>
      </c>
      <c r="H258" s="39">
        <v>5</v>
      </c>
      <c r="I258">
        <v>5</v>
      </c>
      <c r="J258">
        <v>5</v>
      </c>
      <c r="K258">
        <v>5</v>
      </c>
      <c r="L258">
        <v>3</v>
      </c>
      <c r="M258">
        <v>3</v>
      </c>
      <c r="N258">
        <f t="shared" si="36"/>
        <v>21</v>
      </c>
      <c r="O258" s="11">
        <f t="shared" si="37"/>
        <v>16.508378833325132</v>
      </c>
      <c r="P258" s="11">
        <f t="shared" si="38"/>
        <v>25.491621166674868</v>
      </c>
    </row>
    <row r="259" spans="1:16" x14ac:dyDescent="0.2">
      <c r="A259">
        <v>38896</v>
      </c>
      <c r="B259">
        <v>0</v>
      </c>
      <c r="C259" t="str">
        <f t="shared" ref="C259:C322" si="40">IF(B259=1,"Muži","Ženy")</f>
        <v>Ženy</v>
      </c>
      <c r="D259">
        <v>1983</v>
      </c>
      <c r="E259">
        <f t="shared" si="39"/>
        <v>41</v>
      </c>
      <c r="F259" s="12" t="str">
        <f t="shared" ref="F259:F322" si="41">IF(E259&lt;=25,"15-25 let",IF(E259&lt;=40,"26-40 let",IF(E259&lt;=55,"41-55 let","56-85 let")))</f>
        <v>41-55 let</v>
      </c>
      <c r="G259" s="12" t="str">
        <f t="shared" ref="G259:G322" si="42">_xlfn.CONCAT(C259," ",F259)</f>
        <v>Ženy 41-55 let</v>
      </c>
      <c r="H259" s="39">
        <v>5</v>
      </c>
      <c r="I259">
        <v>4</v>
      </c>
      <c r="J259">
        <v>4</v>
      </c>
      <c r="K259">
        <v>6</v>
      </c>
      <c r="L259">
        <v>3</v>
      </c>
      <c r="M259">
        <v>4</v>
      </c>
      <c r="N259">
        <f t="shared" ref="N259:N322" si="43">SUM(I259:M259)</f>
        <v>21</v>
      </c>
      <c r="O259" s="11">
        <f t="shared" ref="O259:O322" si="44">N259-$S$118</f>
        <v>16.508378833325132</v>
      </c>
      <c r="P259" s="11">
        <f t="shared" ref="P259:P322" si="45">N259+$S$118</f>
        <v>25.491621166674868</v>
      </c>
    </row>
    <row r="260" spans="1:16" x14ac:dyDescent="0.2">
      <c r="A260">
        <v>38901</v>
      </c>
      <c r="B260">
        <v>0</v>
      </c>
      <c r="C260" t="str">
        <f t="shared" si="40"/>
        <v>Ženy</v>
      </c>
      <c r="D260">
        <v>1988</v>
      </c>
      <c r="E260">
        <f t="shared" si="39"/>
        <v>36</v>
      </c>
      <c r="F260" s="12" t="str">
        <f t="shared" si="41"/>
        <v>26-40 let</v>
      </c>
      <c r="G260" s="12" t="str">
        <f t="shared" si="42"/>
        <v>Ženy 26-40 let</v>
      </c>
      <c r="H260" s="39">
        <v>2</v>
      </c>
      <c r="I260">
        <v>4</v>
      </c>
      <c r="J260">
        <v>5</v>
      </c>
      <c r="K260">
        <v>5</v>
      </c>
      <c r="L260">
        <v>5</v>
      </c>
      <c r="M260">
        <v>3</v>
      </c>
      <c r="N260">
        <f t="shared" si="43"/>
        <v>22</v>
      </c>
      <c r="O260" s="11">
        <f t="shared" si="44"/>
        <v>17.508378833325132</v>
      </c>
      <c r="P260" s="11">
        <f t="shared" si="45"/>
        <v>26.491621166674868</v>
      </c>
    </row>
    <row r="261" spans="1:16" x14ac:dyDescent="0.2">
      <c r="A261">
        <v>38907</v>
      </c>
      <c r="B261">
        <v>0</v>
      </c>
      <c r="C261" t="str">
        <f t="shared" si="40"/>
        <v>Ženy</v>
      </c>
      <c r="D261">
        <v>1998</v>
      </c>
      <c r="E261">
        <f t="shared" si="39"/>
        <v>26</v>
      </c>
      <c r="F261" s="12" t="str">
        <f t="shared" si="41"/>
        <v>26-40 let</v>
      </c>
      <c r="G261" s="12" t="str">
        <f t="shared" si="42"/>
        <v>Ženy 26-40 let</v>
      </c>
      <c r="H261" s="39" t="s">
        <v>25</v>
      </c>
      <c r="I261">
        <v>6</v>
      </c>
      <c r="J261">
        <v>6</v>
      </c>
      <c r="K261">
        <v>6</v>
      </c>
      <c r="L261">
        <v>5</v>
      </c>
      <c r="M261">
        <v>4</v>
      </c>
      <c r="N261">
        <f t="shared" si="43"/>
        <v>27</v>
      </c>
      <c r="O261" s="11">
        <f t="shared" si="44"/>
        <v>22.508378833325132</v>
      </c>
      <c r="P261" s="11">
        <f t="shared" si="45"/>
        <v>31.491621166674868</v>
      </c>
    </row>
    <row r="262" spans="1:16" x14ac:dyDescent="0.2">
      <c r="A262">
        <v>38912</v>
      </c>
      <c r="B262">
        <v>0</v>
      </c>
      <c r="C262" t="str">
        <f t="shared" si="40"/>
        <v>Ženy</v>
      </c>
      <c r="D262">
        <v>1981</v>
      </c>
      <c r="E262">
        <f t="shared" si="39"/>
        <v>43</v>
      </c>
      <c r="F262" s="12" t="str">
        <f t="shared" si="41"/>
        <v>41-55 let</v>
      </c>
      <c r="G262" s="12" t="str">
        <f t="shared" si="42"/>
        <v>Ženy 41-55 let</v>
      </c>
      <c r="H262" s="39">
        <v>5</v>
      </c>
      <c r="I262">
        <v>2</v>
      </c>
      <c r="J262">
        <v>5</v>
      </c>
      <c r="K262">
        <v>6</v>
      </c>
      <c r="L262">
        <v>5</v>
      </c>
      <c r="M262">
        <v>6</v>
      </c>
      <c r="N262">
        <f t="shared" si="43"/>
        <v>24</v>
      </c>
      <c r="O262" s="11">
        <f t="shared" si="44"/>
        <v>19.508378833325132</v>
      </c>
      <c r="P262" s="11">
        <f t="shared" si="45"/>
        <v>28.491621166674868</v>
      </c>
    </row>
    <row r="263" spans="1:16" x14ac:dyDescent="0.2">
      <c r="A263">
        <v>38925</v>
      </c>
      <c r="B263">
        <v>0</v>
      </c>
      <c r="C263" t="str">
        <f t="shared" si="40"/>
        <v>Ženy</v>
      </c>
      <c r="D263">
        <v>1981</v>
      </c>
      <c r="E263">
        <f t="shared" si="39"/>
        <v>43</v>
      </c>
      <c r="F263" s="12" t="str">
        <f t="shared" si="41"/>
        <v>41-55 let</v>
      </c>
      <c r="G263" s="12" t="str">
        <f t="shared" si="42"/>
        <v>Ženy 41-55 let</v>
      </c>
      <c r="H263" s="39">
        <v>4</v>
      </c>
      <c r="I263">
        <v>6</v>
      </c>
      <c r="J263">
        <v>7</v>
      </c>
      <c r="K263">
        <v>7</v>
      </c>
      <c r="L263">
        <v>6</v>
      </c>
      <c r="M263">
        <v>7</v>
      </c>
      <c r="N263">
        <f t="shared" si="43"/>
        <v>33</v>
      </c>
      <c r="O263" s="11">
        <f t="shared" si="44"/>
        <v>28.508378833325132</v>
      </c>
      <c r="P263" s="11">
        <f t="shared" si="45"/>
        <v>37.491621166674868</v>
      </c>
    </row>
    <row r="264" spans="1:16" x14ac:dyDescent="0.2">
      <c r="A264">
        <v>38944</v>
      </c>
      <c r="B264">
        <v>0</v>
      </c>
      <c r="C264" t="str">
        <f t="shared" si="40"/>
        <v>Ženy</v>
      </c>
      <c r="D264">
        <v>1969</v>
      </c>
      <c r="E264">
        <f t="shared" si="39"/>
        <v>55</v>
      </c>
      <c r="F264" s="12" t="str">
        <f t="shared" si="41"/>
        <v>41-55 let</v>
      </c>
      <c r="G264" s="12" t="str">
        <f t="shared" si="42"/>
        <v>Ženy 41-55 let</v>
      </c>
      <c r="I264">
        <v>5</v>
      </c>
      <c r="J264">
        <v>6</v>
      </c>
      <c r="K264">
        <v>6</v>
      </c>
      <c r="L264">
        <v>6</v>
      </c>
      <c r="M264">
        <v>6</v>
      </c>
      <c r="N264">
        <f t="shared" si="43"/>
        <v>29</v>
      </c>
      <c r="O264" s="11">
        <f t="shared" si="44"/>
        <v>24.508378833325132</v>
      </c>
      <c r="P264" s="11">
        <f t="shared" si="45"/>
        <v>33.491621166674868</v>
      </c>
    </row>
    <row r="265" spans="1:16" x14ac:dyDescent="0.2">
      <c r="A265">
        <v>38966</v>
      </c>
      <c r="B265">
        <v>0</v>
      </c>
      <c r="C265" t="str">
        <f t="shared" si="40"/>
        <v>Ženy</v>
      </c>
      <c r="D265">
        <v>1991</v>
      </c>
      <c r="E265">
        <f t="shared" si="39"/>
        <v>33</v>
      </c>
      <c r="F265" s="12" t="str">
        <f t="shared" si="41"/>
        <v>26-40 let</v>
      </c>
      <c r="G265" s="12" t="str">
        <f t="shared" si="42"/>
        <v>Ženy 26-40 let</v>
      </c>
      <c r="H265" s="39">
        <v>3</v>
      </c>
      <c r="I265">
        <v>6</v>
      </c>
      <c r="J265">
        <v>6</v>
      </c>
      <c r="K265">
        <v>6</v>
      </c>
      <c r="L265">
        <v>4</v>
      </c>
      <c r="M265">
        <v>5</v>
      </c>
      <c r="N265">
        <f t="shared" si="43"/>
        <v>27</v>
      </c>
      <c r="O265" s="11">
        <f t="shared" si="44"/>
        <v>22.508378833325132</v>
      </c>
      <c r="P265" s="11">
        <f t="shared" si="45"/>
        <v>31.491621166674868</v>
      </c>
    </row>
    <row r="266" spans="1:16" x14ac:dyDescent="0.2">
      <c r="A266">
        <v>38967</v>
      </c>
      <c r="B266">
        <v>1</v>
      </c>
      <c r="C266" t="str">
        <f t="shared" si="40"/>
        <v>Muži</v>
      </c>
      <c r="D266">
        <v>1999</v>
      </c>
      <c r="E266">
        <f t="shared" si="39"/>
        <v>25</v>
      </c>
      <c r="F266" s="12" t="str">
        <f t="shared" si="41"/>
        <v>15-25 let</v>
      </c>
      <c r="G266" s="12" t="str">
        <f t="shared" si="42"/>
        <v>Muži 15-25 let</v>
      </c>
      <c r="H266" s="39">
        <v>0</v>
      </c>
      <c r="I266">
        <v>2</v>
      </c>
      <c r="J266">
        <v>3</v>
      </c>
      <c r="K266">
        <v>1</v>
      </c>
      <c r="L266">
        <v>2</v>
      </c>
      <c r="M266">
        <v>1</v>
      </c>
      <c r="N266">
        <f t="shared" si="43"/>
        <v>9</v>
      </c>
      <c r="O266" s="11">
        <f t="shared" si="44"/>
        <v>4.5083788333251311</v>
      </c>
      <c r="P266" s="11">
        <f t="shared" si="45"/>
        <v>13.491621166674868</v>
      </c>
    </row>
    <row r="267" spans="1:16" x14ac:dyDescent="0.2">
      <c r="A267">
        <v>38990</v>
      </c>
      <c r="B267">
        <v>0</v>
      </c>
      <c r="C267" t="str">
        <f t="shared" si="40"/>
        <v>Ženy</v>
      </c>
      <c r="D267">
        <v>1988</v>
      </c>
      <c r="E267">
        <f t="shared" si="39"/>
        <v>36</v>
      </c>
      <c r="F267" s="12" t="str">
        <f t="shared" si="41"/>
        <v>26-40 let</v>
      </c>
      <c r="G267" s="12" t="str">
        <f t="shared" si="42"/>
        <v>Ženy 26-40 let</v>
      </c>
      <c r="H267" s="39">
        <v>2</v>
      </c>
      <c r="I267">
        <v>5</v>
      </c>
      <c r="J267">
        <v>5</v>
      </c>
      <c r="K267">
        <v>6</v>
      </c>
      <c r="L267">
        <v>3</v>
      </c>
      <c r="M267">
        <v>2</v>
      </c>
      <c r="N267">
        <f t="shared" si="43"/>
        <v>21</v>
      </c>
      <c r="O267" s="11">
        <f t="shared" si="44"/>
        <v>16.508378833325132</v>
      </c>
      <c r="P267" s="11">
        <f t="shared" si="45"/>
        <v>25.491621166674868</v>
      </c>
    </row>
    <row r="268" spans="1:16" x14ac:dyDescent="0.2">
      <c r="A268">
        <v>39025</v>
      </c>
      <c r="B268">
        <v>0</v>
      </c>
      <c r="C268" t="str">
        <f t="shared" si="40"/>
        <v>Ženy</v>
      </c>
      <c r="D268">
        <v>2004</v>
      </c>
      <c r="E268">
        <f t="shared" si="39"/>
        <v>20</v>
      </c>
      <c r="F268" s="12" t="str">
        <f t="shared" si="41"/>
        <v>15-25 let</v>
      </c>
      <c r="G268" s="12" t="str">
        <f t="shared" si="42"/>
        <v>Ženy 15-25 let</v>
      </c>
      <c r="H268" s="39">
        <v>3</v>
      </c>
      <c r="I268">
        <v>5</v>
      </c>
      <c r="J268">
        <v>6</v>
      </c>
      <c r="K268">
        <v>4</v>
      </c>
      <c r="L268">
        <v>6</v>
      </c>
      <c r="M268">
        <v>5</v>
      </c>
      <c r="N268">
        <f t="shared" si="43"/>
        <v>26</v>
      </c>
      <c r="O268" s="11">
        <f t="shared" si="44"/>
        <v>21.508378833325132</v>
      </c>
      <c r="P268" s="11">
        <f t="shared" si="45"/>
        <v>30.491621166674868</v>
      </c>
    </row>
    <row r="269" spans="1:16" x14ac:dyDescent="0.2">
      <c r="A269">
        <v>39034</v>
      </c>
      <c r="B269">
        <v>1</v>
      </c>
      <c r="C269" t="str">
        <f t="shared" si="40"/>
        <v>Muži</v>
      </c>
      <c r="D269">
        <v>1999</v>
      </c>
      <c r="E269">
        <f t="shared" si="39"/>
        <v>25</v>
      </c>
      <c r="F269" s="12" t="str">
        <f t="shared" si="41"/>
        <v>15-25 let</v>
      </c>
      <c r="G269" s="12" t="str">
        <f t="shared" si="42"/>
        <v>Muži 15-25 let</v>
      </c>
      <c r="H269" s="39">
        <v>6</v>
      </c>
      <c r="I269">
        <v>7</v>
      </c>
      <c r="J269">
        <v>5</v>
      </c>
      <c r="K269">
        <v>5</v>
      </c>
      <c r="L269">
        <v>5</v>
      </c>
      <c r="M269">
        <v>3</v>
      </c>
      <c r="N269">
        <f t="shared" si="43"/>
        <v>25</v>
      </c>
      <c r="O269" s="11">
        <f t="shared" si="44"/>
        <v>20.508378833325132</v>
      </c>
      <c r="P269" s="11">
        <f t="shared" si="45"/>
        <v>29.491621166674868</v>
      </c>
    </row>
    <row r="270" spans="1:16" x14ac:dyDescent="0.2">
      <c r="A270">
        <v>39042</v>
      </c>
      <c r="B270">
        <v>0</v>
      </c>
      <c r="C270" t="str">
        <f t="shared" si="40"/>
        <v>Ženy</v>
      </c>
      <c r="D270">
        <v>1988</v>
      </c>
      <c r="E270">
        <f t="shared" si="39"/>
        <v>36</v>
      </c>
      <c r="F270" s="12" t="str">
        <f t="shared" si="41"/>
        <v>26-40 let</v>
      </c>
      <c r="G270" s="12" t="str">
        <f t="shared" si="42"/>
        <v>Ženy 26-40 let</v>
      </c>
      <c r="H270" s="39">
        <v>1</v>
      </c>
      <c r="I270">
        <v>6</v>
      </c>
      <c r="J270">
        <v>6</v>
      </c>
      <c r="K270">
        <v>6</v>
      </c>
      <c r="L270">
        <v>6</v>
      </c>
      <c r="M270">
        <v>6</v>
      </c>
      <c r="N270">
        <f t="shared" si="43"/>
        <v>30</v>
      </c>
      <c r="O270" s="11">
        <f t="shared" si="44"/>
        <v>25.508378833325132</v>
      </c>
      <c r="P270" s="11">
        <f t="shared" si="45"/>
        <v>34.491621166674868</v>
      </c>
    </row>
    <row r="271" spans="1:16" x14ac:dyDescent="0.2">
      <c r="A271">
        <v>39066</v>
      </c>
      <c r="B271">
        <v>0</v>
      </c>
      <c r="C271" t="str">
        <f t="shared" si="40"/>
        <v>Ženy</v>
      </c>
      <c r="D271">
        <v>1977</v>
      </c>
      <c r="E271">
        <f t="shared" si="39"/>
        <v>47</v>
      </c>
      <c r="F271" s="12" t="str">
        <f t="shared" si="41"/>
        <v>41-55 let</v>
      </c>
      <c r="G271" s="12" t="str">
        <f t="shared" si="42"/>
        <v>Ženy 41-55 let</v>
      </c>
      <c r="H271" s="39">
        <v>5</v>
      </c>
      <c r="I271">
        <v>5</v>
      </c>
      <c r="J271">
        <v>5</v>
      </c>
      <c r="K271">
        <v>6</v>
      </c>
      <c r="L271">
        <v>6</v>
      </c>
      <c r="M271">
        <v>5</v>
      </c>
      <c r="N271">
        <f t="shared" si="43"/>
        <v>27</v>
      </c>
      <c r="O271" s="11">
        <f t="shared" si="44"/>
        <v>22.508378833325132</v>
      </c>
      <c r="P271" s="11">
        <f t="shared" si="45"/>
        <v>31.491621166674868</v>
      </c>
    </row>
    <row r="272" spans="1:16" x14ac:dyDescent="0.2">
      <c r="A272">
        <v>39089</v>
      </c>
      <c r="B272">
        <v>0</v>
      </c>
      <c r="C272" t="str">
        <f t="shared" si="40"/>
        <v>Ženy</v>
      </c>
      <c r="D272">
        <v>1990</v>
      </c>
      <c r="E272">
        <f t="shared" si="39"/>
        <v>34</v>
      </c>
      <c r="F272" s="12" t="str">
        <f t="shared" si="41"/>
        <v>26-40 let</v>
      </c>
      <c r="G272" s="12" t="str">
        <f t="shared" si="42"/>
        <v>Ženy 26-40 let</v>
      </c>
      <c r="H272" s="39">
        <v>4</v>
      </c>
      <c r="I272">
        <v>3</v>
      </c>
      <c r="J272">
        <v>6</v>
      </c>
      <c r="K272">
        <v>5</v>
      </c>
      <c r="L272">
        <v>6</v>
      </c>
      <c r="M272">
        <v>5</v>
      </c>
      <c r="N272">
        <f t="shared" si="43"/>
        <v>25</v>
      </c>
      <c r="O272" s="11">
        <f t="shared" si="44"/>
        <v>20.508378833325132</v>
      </c>
      <c r="P272" s="11">
        <f t="shared" si="45"/>
        <v>29.491621166674868</v>
      </c>
    </row>
    <row r="273" spans="1:16" x14ac:dyDescent="0.2">
      <c r="A273">
        <v>39090</v>
      </c>
      <c r="B273">
        <v>0</v>
      </c>
      <c r="C273" t="str">
        <f t="shared" si="40"/>
        <v>Ženy</v>
      </c>
      <c r="D273">
        <v>1977</v>
      </c>
      <c r="E273">
        <f t="shared" si="39"/>
        <v>47</v>
      </c>
      <c r="F273" s="12" t="str">
        <f t="shared" si="41"/>
        <v>41-55 let</v>
      </c>
      <c r="G273" s="12" t="str">
        <f t="shared" si="42"/>
        <v>Ženy 41-55 let</v>
      </c>
      <c r="I273">
        <v>2</v>
      </c>
      <c r="J273">
        <v>5</v>
      </c>
      <c r="K273">
        <v>3</v>
      </c>
      <c r="L273">
        <v>4</v>
      </c>
      <c r="M273">
        <v>2</v>
      </c>
      <c r="N273">
        <f t="shared" si="43"/>
        <v>16</v>
      </c>
      <c r="O273" s="11">
        <f t="shared" si="44"/>
        <v>11.508378833325132</v>
      </c>
      <c r="P273" s="11">
        <f t="shared" si="45"/>
        <v>20.491621166674868</v>
      </c>
    </row>
    <row r="274" spans="1:16" x14ac:dyDescent="0.2">
      <c r="A274">
        <v>39073</v>
      </c>
      <c r="B274">
        <v>0</v>
      </c>
      <c r="C274" t="str">
        <f t="shared" si="40"/>
        <v>Ženy</v>
      </c>
      <c r="D274">
        <v>2003</v>
      </c>
      <c r="E274">
        <f t="shared" si="39"/>
        <v>21</v>
      </c>
      <c r="F274" s="12" t="str">
        <f t="shared" si="41"/>
        <v>15-25 let</v>
      </c>
      <c r="G274" s="12" t="str">
        <f t="shared" si="42"/>
        <v>Ženy 15-25 let</v>
      </c>
      <c r="H274" s="39">
        <v>5</v>
      </c>
      <c r="I274">
        <v>2</v>
      </c>
      <c r="J274">
        <v>6</v>
      </c>
      <c r="K274">
        <v>3</v>
      </c>
      <c r="L274">
        <v>3</v>
      </c>
      <c r="M274">
        <v>1</v>
      </c>
      <c r="N274">
        <f t="shared" si="43"/>
        <v>15</v>
      </c>
      <c r="O274" s="11">
        <f t="shared" si="44"/>
        <v>10.508378833325132</v>
      </c>
      <c r="P274" s="11">
        <f t="shared" si="45"/>
        <v>19.491621166674868</v>
      </c>
    </row>
    <row r="275" spans="1:16" x14ac:dyDescent="0.2">
      <c r="A275">
        <v>39091</v>
      </c>
      <c r="B275">
        <v>0</v>
      </c>
      <c r="C275" t="str">
        <f t="shared" si="40"/>
        <v>Ženy</v>
      </c>
      <c r="D275">
        <v>2003</v>
      </c>
      <c r="E275">
        <f t="shared" si="39"/>
        <v>21</v>
      </c>
      <c r="F275" s="12" t="str">
        <f t="shared" si="41"/>
        <v>15-25 let</v>
      </c>
      <c r="G275" s="12" t="str">
        <f t="shared" si="42"/>
        <v>Ženy 15-25 let</v>
      </c>
      <c r="H275" s="39">
        <v>5</v>
      </c>
      <c r="I275">
        <v>5</v>
      </c>
      <c r="J275">
        <v>6</v>
      </c>
      <c r="K275">
        <v>6</v>
      </c>
      <c r="L275">
        <v>5</v>
      </c>
      <c r="M275">
        <v>5</v>
      </c>
      <c r="N275">
        <f t="shared" si="43"/>
        <v>27</v>
      </c>
      <c r="O275" s="11">
        <f t="shared" si="44"/>
        <v>22.508378833325132</v>
      </c>
      <c r="P275" s="11">
        <f t="shared" si="45"/>
        <v>31.491621166674868</v>
      </c>
    </row>
    <row r="276" spans="1:16" x14ac:dyDescent="0.2">
      <c r="A276">
        <v>37520</v>
      </c>
      <c r="B276">
        <v>0</v>
      </c>
      <c r="C276" t="str">
        <f t="shared" si="40"/>
        <v>Ženy</v>
      </c>
      <c r="D276">
        <v>1997</v>
      </c>
      <c r="E276">
        <f t="shared" si="39"/>
        <v>27</v>
      </c>
      <c r="F276" s="12" t="str">
        <f t="shared" si="41"/>
        <v>26-40 let</v>
      </c>
      <c r="G276" s="12" t="str">
        <f t="shared" si="42"/>
        <v>Ženy 26-40 let</v>
      </c>
      <c r="H276" s="39">
        <v>4</v>
      </c>
      <c r="I276">
        <v>6</v>
      </c>
      <c r="J276">
        <v>5</v>
      </c>
      <c r="K276">
        <v>6</v>
      </c>
      <c r="L276">
        <v>5</v>
      </c>
      <c r="M276">
        <v>3</v>
      </c>
      <c r="N276">
        <f t="shared" si="43"/>
        <v>25</v>
      </c>
      <c r="O276" s="11">
        <f t="shared" si="44"/>
        <v>20.508378833325132</v>
      </c>
      <c r="P276" s="11">
        <f t="shared" si="45"/>
        <v>29.491621166674868</v>
      </c>
    </row>
    <row r="277" spans="1:16" x14ac:dyDescent="0.2">
      <c r="A277">
        <v>39119</v>
      </c>
      <c r="B277">
        <v>0</v>
      </c>
      <c r="C277" t="str">
        <f t="shared" si="40"/>
        <v>Ženy</v>
      </c>
      <c r="D277">
        <v>1970</v>
      </c>
      <c r="E277">
        <f t="shared" si="39"/>
        <v>54</v>
      </c>
      <c r="F277" s="12" t="str">
        <f t="shared" si="41"/>
        <v>41-55 let</v>
      </c>
      <c r="G277" s="12" t="str">
        <f t="shared" si="42"/>
        <v>Ženy 41-55 let</v>
      </c>
      <c r="H277" s="39" t="s">
        <v>25</v>
      </c>
      <c r="I277">
        <v>2</v>
      </c>
      <c r="J277">
        <v>5</v>
      </c>
      <c r="K277">
        <v>5</v>
      </c>
      <c r="L277">
        <v>2</v>
      </c>
      <c r="M277">
        <v>5</v>
      </c>
      <c r="N277">
        <f t="shared" si="43"/>
        <v>19</v>
      </c>
      <c r="O277" s="11">
        <f t="shared" si="44"/>
        <v>14.508378833325132</v>
      </c>
      <c r="P277" s="11">
        <f t="shared" si="45"/>
        <v>23.491621166674868</v>
      </c>
    </row>
    <row r="278" spans="1:16" x14ac:dyDescent="0.2">
      <c r="A278">
        <v>36145</v>
      </c>
      <c r="B278">
        <v>0</v>
      </c>
      <c r="C278" t="str">
        <f t="shared" si="40"/>
        <v>Ženy</v>
      </c>
      <c r="D278">
        <v>1992</v>
      </c>
      <c r="E278">
        <f t="shared" si="39"/>
        <v>32</v>
      </c>
      <c r="F278" s="12" t="str">
        <f t="shared" si="41"/>
        <v>26-40 let</v>
      </c>
      <c r="G278" s="12" t="str">
        <f t="shared" si="42"/>
        <v>Ženy 26-40 let</v>
      </c>
      <c r="H278" s="39">
        <v>3</v>
      </c>
      <c r="I278">
        <v>5</v>
      </c>
      <c r="J278">
        <v>5</v>
      </c>
      <c r="K278">
        <v>6</v>
      </c>
      <c r="L278">
        <v>6</v>
      </c>
      <c r="M278">
        <v>6</v>
      </c>
      <c r="N278">
        <f t="shared" si="43"/>
        <v>28</v>
      </c>
      <c r="O278" s="11">
        <f t="shared" si="44"/>
        <v>23.508378833325132</v>
      </c>
      <c r="P278" s="11">
        <f t="shared" si="45"/>
        <v>32.491621166674868</v>
      </c>
    </row>
    <row r="279" spans="1:16" x14ac:dyDescent="0.2">
      <c r="A279">
        <v>39143</v>
      </c>
      <c r="B279">
        <v>0</v>
      </c>
      <c r="C279" t="str">
        <f t="shared" si="40"/>
        <v>Ženy</v>
      </c>
      <c r="D279">
        <v>1988</v>
      </c>
      <c r="E279">
        <f t="shared" si="39"/>
        <v>36</v>
      </c>
      <c r="F279" s="12" t="str">
        <f t="shared" si="41"/>
        <v>26-40 let</v>
      </c>
      <c r="G279" s="12" t="str">
        <f t="shared" si="42"/>
        <v>Ženy 26-40 let</v>
      </c>
      <c r="H279" s="39">
        <v>4</v>
      </c>
      <c r="I279">
        <v>3</v>
      </c>
      <c r="J279">
        <v>4</v>
      </c>
      <c r="K279">
        <v>4</v>
      </c>
      <c r="L279">
        <v>2</v>
      </c>
      <c r="M279">
        <v>2</v>
      </c>
      <c r="N279">
        <f t="shared" si="43"/>
        <v>15</v>
      </c>
      <c r="O279" s="11">
        <f t="shared" si="44"/>
        <v>10.508378833325132</v>
      </c>
      <c r="P279" s="11">
        <f t="shared" si="45"/>
        <v>19.491621166674868</v>
      </c>
    </row>
    <row r="280" spans="1:16" x14ac:dyDescent="0.2">
      <c r="A280">
        <v>39136</v>
      </c>
      <c r="B280">
        <v>0</v>
      </c>
      <c r="C280" t="str">
        <f t="shared" si="40"/>
        <v>Ženy</v>
      </c>
      <c r="D280">
        <v>1984</v>
      </c>
      <c r="E280">
        <f t="shared" si="39"/>
        <v>40</v>
      </c>
      <c r="F280" s="12" t="str">
        <f t="shared" si="41"/>
        <v>26-40 let</v>
      </c>
      <c r="G280" s="12" t="str">
        <f t="shared" si="42"/>
        <v>Ženy 26-40 let</v>
      </c>
      <c r="H280" s="39">
        <v>5</v>
      </c>
      <c r="I280">
        <v>5</v>
      </c>
      <c r="J280">
        <v>5</v>
      </c>
      <c r="K280">
        <v>5</v>
      </c>
      <c r="L280">
        <v>4</v>
      </c>
      <c r="M280">
        <v>3</v>
      </c>
      <c r="N280">
        <f t="shared" si="43"/>
        <v>22</v>
      </c>
      <c r="O280" s="11">
        <f t="shared" si="44"/>
        <v>17.508378833325132</v>
      </c>
      <c r="P280" s="11">
        <f t="shared" si="45"/>
        <v>26.491621166674868</v>
      </c>
    </row>
    <row r="281" spans="1:16" x14ac:dyDescent="0.2">
      <c r="A281">
        <v>39148</v>
      </c>
      <c r="B281">
        <v>0</v>
      </c>
      <c r="C281" t="str">
        <f t="shared" si="40"/>
        <v>Ženy</v>
      </c>
      <c r="D281">
        <v>2001</v>
      </c>
      <c r="E281">
        <f t="shared" si="39"/>
        <v>23</v>
      </c>
      <c r="F281" s="12" t="str">
        <f t="shared" si="41"/>
        <v>15-25 let</v>
      </c>
      <c r="G281" s="12" t="str">
        <f t="shared" si="42"/>
        <v>Ženy 15-25 let</v>
      </c>
      <c r="H281" s="39">
        <v>3</v>
      </c>
      <c r="I281">
        <v>3</v>
      </c>
      <c r="J281">
        <v>2</v>
      </c>
      <c r="K281">
        <v>5</v>
      </c>
      <c r="L281">
        <v>1</v>
      </c>
      <c r="M281">
        <v>1</v>
      </c>
      <c r="N281">
        <f t="shared" si="43"/>
        <v>12</v>
      </c>
      <c r="O281" s="11">
        <f t="shared" si="44"/>
        <v>7.5083788333251311</v>
      </c>
      <c r="P281" s="11">
        <f t="shared" si="45"/>
        <v>16.491621166674868</v>
      </c>
    </row>
    <row r="282" spans="1:16" x14ac:dyDescent="0.2">
      <c r="A282">
        <v>39172</v>
      </c>
      <c r="B282">
        <v>0</v>
      </c>
      <c r="C282" t="str">
        <f t="shared" si="40"/>
        <v>Ženy</v>
      </c>
      <c r="D282">
        <v>2002</v>
      </c>
      <c r="E282">
        <f t="shared" si="39"/>
        <v>22</v>
      </c>
      <c r="F282" s="12" t="str">
        <f t="shared" si="41"/>
        <v>15-25 let</v>
      </c>
      <c r="G282" s="12" t="str">
        <f t="shared" si="42"/>
        <v>Ženy 15-25 let</v>
      </c>
      <c r="H282" s="39" t="s">
        <v>25</v>
      </c>
      <c r="I282">
        <v>3</v>
      </c>
      <c r="J282">
        <v>2</v>
      </c>
      <c r="K282">
        <v>3</v>
      </c>
      <c r="L282">
        <v>1</v>
      </c>
      <c r="M282">
        <v>1</v>
      </c>
      <c r="N282">
        <f t="shared" si="43"/>
        <v>10</v>
      </c>
      <c r="O282" s="11">
        <f t="shared" si="44"/>
        <v>5.5083788333251311</v>
      </c>
      <c r="P282" s="11">
        <f t="shared" si="45"/>
        <v>14.491621166674868</v>
      </c>
    </row>
    <row r="283" spans="1:16" x14ac:dyDescent="0.2">
      <c r="A283">
        <v>39177</v>
      </c>
      <c r="B283">
        <v>0</v>
      </c>
      <c r="C283" t="str">
        <f t="shared" si="40"/>
        <v>Ženy</v>
      </c>
      <c r="D283">
        <v>2001</v>
      </c>
      <c r="E283">
        <f t="shared" si="39"/>
        <v>23</v>
      </c>
      <c r="F283" s="12" t="str">
        <f t="shared" si="41"/>
        <v>15-25 let</v>
      </c>
      <c r="G283" s="12" t="str">
        <f t="shared" si="42"/>
        <v>Ženy 15-25 let</v>
      </c>
      <c r="H283" s="39">
        <v>4</v>
      </c>
      <c r="I283">
        <v>5</v>
      </c>
      <c r="J283">
        <v>4</v>
      </c>
      <c r="K283">
        <v>5</v>
      </c>
      <c r="L283">
        <v>6</v>
      </c>
      <c r="M283">
        <v>5</v>
      </c>
      <c r="N283">
        <f t="shared" si="43"/>
        <v>25</v>
      </c>
      <c r="O283" s="11">
        <f t="shared" si="44"/>
        <v>20.508378833325132</v>
      </c>
      <c r="P283" s="11">
        <f t="shared" si="45"/>
        <v>29.491621166674868</v>
      </c>
    </row>
    <row r="284" spans="1:16" x14ac:dyDescent="0.2">
      <c r="A284">
        <v>39188</v>
      </c>
      <c r="B284">
        <v>0</v>
      </c>
      <c r="C284" t="str">
        <f t="shared" si="40"/>
        <v>Ženy</v>
      </c>
      <c r="D284">
        <v>2000</v>
      </c>
      <c r="E284">
        <f t="shared" si="39"/>
        <v>24</v>
      </c>
      <c r="F284" s="12" t="str">
        <f t="shared" si="41"/>
        <v>15-25 let</v>
      </c>
      <c r="G284" s="12" t="str">
        <f t="shared" si="42"/>
        <v>Ženy 15-25 let</v>
      </c>
      <c r="H284" s="39">
        <v>3</v>
      </c>
      <c r="I284">
        <v>5</v>
      </c>
      <c r="J284">
        <v>5</v>
      </c>
      <c r="K284">
        <v>6</v>
      </c>
      <c r="L284">
        <v>5</v>
      </c>
      <c r="M284">
        <v>6</v>
      </c>
      <c r="N284">
        <f t="shared" si="43"/>
        <v>27</v>
      </c>
      <c r="O284" s="11">
        <f t="shared" si="44"/>
        <v>22.508378833325132</v>
      </c>
      <c r="P284" s="11">
        <f t="shared" si="45"/>
        <v>31.491621166674868</v>
      </c>
    </row>
    <row r="285" spans="1:16" x14ac:dyDescent="0.2">
      <c r="A285">
        <v>39193</v>
      </c>
      <c r="B285">
        <v>0</v>
      </c>
      <c r="C285" t="str">
        <f t="shared" si="40"/>
        <v>Ženy</v>
      </c>
      <c r="D285">
        <v>1997</v>
      </c>
      <c r="E285">
        <f t="shared" si="39"/>
        <v>27</v>
      </c>
      <c r="F285" s="12" t="str">
        <f t="shared" si="41"/>
        <v>26-40 let</v>
      </c>
      <c r="G285" s="12" t="str">
        <f t="shared" si="42"/>
        <v>Ženy 26-40 let</v>
      </c>
      <c r="H285" s="39">
        <v>1</v>
      </c>
      <c r="I285">
        <v>2</v>
      </c>
      <c r="J285">
        <v>4</v>
      </c>
      <c r="K285">
        <v>3</v>
      </c>
      <c r="L285">
        <v>2</v>
      </c>
      <c r="M285">
        <v>1</v>
      </c>
      <c r="N285">
        <f t="shared" si="43"/>
        <v>12</v>
      </c>
      <c r="O285" s="11">
        <f t="shared" si="44"/>
        <v>7.5083788333251311</v>
      </c>
      <c r="P285" s="11">
        <f t="shared" si="45"/>
        <v>16.491621166674868</v>
      </c>
    </row>
    <row r="286" spans="1:16" x14ac:dyDescent="0.2">
      <c r="A286">
        <v>39197</v>
      </c>
      <c r="B286">
        <v>0</v>
      </c>
      <c r="C286" t="str">
        <f t="shared" si="40"/>
        <v>Ženy</v>
      </c>
      <c r="D286">
        <v>2002</v>
      </c>
      <c r="E286">
        <f t="shared" si="39"/>
        <v>22</v>
      </c>
      <c r="F286" s="12" t="str">
        <f t="shared" si="41"/>
        <v>15-25 let</v>
      </c>
      <c r="G286" s="12" t="str">
        <f t="shared" si="42"/>
        <v>Ženy 15-25 let</v>
      </c>
      <c r="H286" s="39">
        <v>3</v>
      </c>
      <c r="I286">
        <v>4</v>
      </c>
      <c r="J286">
        <v>5</v>
      </c>
      <c r="K286">
        <v>5</v>
      </c>
      <c r="L286">
        <v>5</v>
      </c>
      <c r="M286">
        <v>3</v>
      </c>
      <c r="N286">
        <f t="shared" si="43"/>
        <v>22</v>
      </c>
      <c r="O286" s="11">
        <f t="shared" si="44"/>
        <v>17.508378833325132</v>
      </c>
      <c r="P286" s="11">
        <f t="shared" si="45"/>
        <v>26.491621166674868</v>
      </c>
    </row>
    <row r="287" spans="1:16" x14ac:dyDescent="0.2">
      <c r="A287">
        <v>39236</v>
      </c>
      <c r="B287">
        <v>1</v>
      </c>
      <c r="C287" t="str">
        <f t="shared" si="40"/>
        <v>Muži</v>
      </c>
      <c r="D287">
        <v>1972</v>
      </c>
      <c r="E287">
        <f t="shared" si="39"/>
        <v>52</v>
      </c>
      <c r="F287" s="12" t="str">
        <f t="shared" si="41"/>
        <v>41-55 let</v>
      </c>
      <c r="G287" s="12" t="str">
        <f t="shared" si="42"/>
        <v>Muži 41-55 let</v>
      </c>
      <c r="H287" s="39">
        <v>3</v>
      </c>
      <c r="I287">
        <v>5</v>
      </c>
      <c r="J287">
        <v>5</v>
      </c>
      <c r="K287">
        <v>5</v>
      </c>
      <c r="L287">
        <v>5</v>
      </c>
      <c r="M287">
        <v>5</v>
      </c>
      <c r="N287">
        <f t="shared" si="43"/>
        <v>25</v>
      </c>
      <c r="O287" s="11">
        <f t="shared" si="44"/>
        <v>20.508378833325132</v>
      </c>
      <c r="P287" s="11">
        <f t="shared" si="45"/>
        <v>29.491621166674868</v>
      </c>
    </row>
    <row r="288" spans="1:16" x14ac:dyDescent="0.2">
      <c r="A288">
        <v>37029</v>
      </c>
      <c r="B288">
        <v>0</v>
      </c>
      <c r="C288" t="str">
        <f t="shared" si="40"/>
        <v>Ženy</v>
      </c>
      <c r="D288">
        <v>2000</v>
      </c>
      <c r="E288">
        <f t="shared" si="39"/>
        <v>24</v>
      </c>
      <c r="F288" s="12" t="str">
        <f t="shared" si="41"/>
        <v>15-25 let</v>
      </c>
      <c r="G288" s="12" t="str">
        <f t="shared" si="42"/>
        <v>Ženy 15-25 let</v>
      </c>
      <c r="H288" s="39">
        <v>4</v>
      </c>
      <c r="I288">
        <v>2</v>
      </c>
      <c r="J288">
        <v>2</v>
      </c>
      <c r="K288">
        <v>2</v>
      </c>
      <c r="L288">
        <v>2</v>
      </c>
      <c r="M288">
        <v>2</v>
      </c>
      <c r="N288">
        <f t="shared" si="43"/>
        <v>10</v>
      </c>
      <c r="O288" s="11">
        <f t="shared" si="44"/>
        <v>5.5083788333251311</v>
      </c>
      <c r="P288" s="11">
        <f t="shared" si="45"/>
        <v>14.491621166674868</v>
      </c>
    </row>
    <row r="289" spans="1:16" x14ac:dyDescent="0.2">
      <c r="A289">
        <v>39235</v>
      </c>
      <c r="B289">
        <v>0</v>
      </c>
      <c r="C289" t="str">
        <f t="shared" si="40"/>
        <v>Ženy</v>
      </c>
      <c r="D289">
        <v>1999</v>
      </c>
      <c r="E289">
        <f t="shared" si="39"/>
        <v>25</v>
      </c>
      <c r="F289" s="12" t="str">
        <f t="shared" si="41"/>
        <v>15-25 let</v>
      </c>
      <c r="G289" s="12" t="str">
        <f t="shared" si="42"/>
        <v>Ženy 15-25 let</v>
      </c>
      <c r="H289" s="39">
        <v>8</v>
      </c>
      <c r="I289">
        <v>5</v>
      </c>
      <c r="J289">
        <v>5</v>
      </c>
      <c r="K289">
        <v>4</v>
      </c>
      <c r="L289">
        <v>6</v>
      </c>
      <c r="M289">
        <v>2</v>
      </c>
      <c r="N289">
        <f t="shared" si="43"/>
        <v>22</v>
      </c>
      <c r="O289" s="11">
        <f t="shared" si="44"/>
        <v>17.508378833325132</v>
      </c>
      <c r="P289" s="11">
        <f t="shared" si="45"/>
        <v>26.491621166674868</v>
      </c>
    </row>
    <row r="290" spans="1:16" x14ac:dyDescent="0.2">
      <c r="A290">
        <v>39257</v>
      </c>
      <c r="B290">
        <v>0</v>
      </c>
      <c r="C290" t="str">
        <f t="shared" si="40"/>
        <v>Ženy</v>
      </c>
      <c r="D290">
        <v>2004</v>
      </c>
      <c r="E290">
        <f t="shared" si="39"/>
        <v>20</v>
      </c>
      <c r="F290" s="12" t="str">
        <f t="shared" si="41"/>
        <v>15-25 let</v>
      </c>
      <c r="G290" s="12" t="str">
        <f t="shared" si="42"/>
        <v>Ženy 15-25 let</v>
      </c>
      <c r="H290" s="39">
        <v>5</v>
      </c>
      <c r="I290">
        <v>5</v>
      </c>
      <c r="J290">
        <v>6</v>
      </c>
      <c r="K290">
        <v>3</v>
      </c>
      <c r="L290">
        <v>4</v>
      </c>
      <c r="M290">
        <v>3</v>
      </c>
      <c r="N290">
        <f t="shared" si="43"/>
        <v>21</v>
      </c>
      <c r="O290" s="11">
        <f t="shared" si="44"/>
        <v>16.508378833325132</v>
      </c>
      <c r="P290" s="11">
        <f t="shared" si="45"/>
        <v>25.491621166674868</v>
      </c>
    </row>
    <row r="291" spans="1:16" x14ac:dyDescent="0.2">
      <c r="A291">
        <v>39263</v>
      </c>
      <c r="B291">
        <v>0</v>
      </c>
      <c r="C291" t="str">
        <f t="shared" si="40"/>
        <v>Ženy</v>
      </c>
      <c r="D291">
        <v>1978</v>
      </c>
      <c r="E291">
        <f t="shared" si="39"/>
        <v>46</v>
      </c>
      <c r="F291" s="12" t="str">
        <f t="shared" si="41"/>
        <v>41-55 let</v>
      </c>
      <c r="G291" s="12" t="str">
        <f t="shared" si="42"/>
        <v>Ženy 41-55 let</v>
      </c>
      <c r="H291" s="39">
        <v>5</v>
      </c>
      <c r="I291">
        <v>3</v>
      </c>
      <c r="J291">
        <v>5</v>
      </c>
      <c r="K291">
        <v>6</v>
      </c>
      <c r="L291">
        <v>4</v>
      </c>
      <c r="M291">
        <v>3</v>
      </c>
      <c r="N291">
        <f t="shared" si="43"/>
        <v>21</v>
      </c>
      <c r="O291" s="11">
        <f t="shared" si="44"/>
        <v>16.508378833325132</v>
      </c>
      <c r="P291" s="11">
        <f t="shared" si="45"/>
        <v>25.491621166674868</v>
      </c>
    </row>
    <row r="292" spans="1:16" x14ac:dyDescent="0.2">
      <c r="A292">
        <v>39284</v>
      </c>
      <c r="B292">
        <v>0</v>
      </c>
      <c r="C292" t="str">
        <f t="shared" si="40"/>
        <v>Ženy</v>
      </c>
      <c r="D292">
        <v>2006</v>
      </c>
      <c r="E292">
        <f t="shared" si="39"/>
        <v>18</v>
      </c>
      <c r="F292" s="12" t="str">
        <f t="shared" si="41"/>
        <v>15-25 let</v>
      </c>
      <c r="G292" s="12" t="str">
        <f t="shared" si="42"/>
        <v>Ženy 15-25 let</v>
      </c>
      <c r="H292" s="39">
        <v>6</v>
      </c>
      <c r="I292">
        <v>5</v>
      </c>
      <c r="J292">
        <v>5</v>
      </c>
      <c r="K292">
        <v>6</v>
      </c>
      <c r="L292">
        <v>5</v>
      </c>
      <c r="M292">
        <v>6</v>
      </c>
      <c r="N292">
        <f t="shared" si="43"/>
        <v>27</v>
      </c>
      <c r="O292" s="11">
        <f t="shared" si="44"/>
        <v>22.508378833325132</v>
      </c>
      <c r="P292" s="11">
        <f t="shared" si="45"/>
        <v>31.491621166674868</v>
      </c>
    </row>
    <row r="293" spans="1:16" x14ac:dyDescent="0.2">
      <c r="A293">
        <v>39286</v>
      </c>
      <c r="B293">
        <v>0</v>
      </c>
      <c r="C293" t="str">
        <f t="shared" si="40"/>
        <v>Ženy</v>
      </c>
      <c r="D293">
        <v>1990</v>
      </c>
      <c r="E293">
        <f t="shared" si="39"/>
        <v>34</v>
      </c>
      <c r="F293" s="12" t="str">
        <f t="shared" si="41"/>
        <v>26-40 let</v>
      </c>
      <c r="G293" s="12" t="str">
        <f t="shared" si="42"/>
        <v>Ženy 26-40 let</v>
      </c>
      <c r="H293" s="39">
        <v>3</v>
      </c>
      <c r="I293">
        <v>2</v>
      </c>
      <c r="J293">
        <v>5</v>
      </c>
      <c r="K293">
        <v>5</v>
      </c>
      <c r="L293">
        <v>5</v>
      </c>
      <c r="M293">
        <v>5</v>
      </c>
      <c r="N293">
        <f t="shared" si="43"/>
        <v>22</v>
      </c>
      <c r="O293" s="11">
        <f t="shared" si="44"/>
        <v>17.508378833325132</v>
      </c>
      <c r="P293" s="11">
        <f t="shared" si="45"/>
        <v>26.491621166674868</v>
      </c>
    </row>
    <row r="294" spans="1:16" x14ac:dyDescent="0.2">
      <c r="A294">
        <v>39293</v>
      </c>
      <c r="B294">
        <v>0</v>
      </c>
      <c r="C294" t="str">
        <f t="shared" si="40"/>
        <v>Ženy</v>
      </c>
      <c r="D294">
        <v>2001</v>
      </c>
      <c r="E294">
        <f t="shared" si="39"/>
        <v>23</v>
      </c>
      <c r="F294" s="12" t="str">
        <f t="shared" si="41"/>
        <v>15-25 let</v>
      </c>
      <c r="G294" s="12" t="str">
        <f t="shared" si="42"/>
        <v>Ženy 15-25 let</v>
      </c>
      <c r="H294" s="39">
        <v>2</v>
      </c>
      <c r="I294">
        <v>4</v>
      </c>
      <c r="J294">
        <v>6</v>
      </c>
      <c r="K294">
        <v>4</v>
      </c>
      <c r="L294">
        <v>3</v>
      </c>
      <c r="M294">
        <v>5</v>
      </c>
      <c r="N294">
        <f t="shared" si="43"/>
        <v>22</v>
      </c>
      <c r="O294" s="11">
        <f t="shared" si="44"/>
        <v>17.508378833325132</v>
      </c>
      <c r="P294" s="11">
        <f t="shared" si="45"/>
        <v>26.491621166674868</v>
      </c>
    </row>
    <row r="295" spans="1:16" x14ac:dyDescent="0.2">
      <c r="A295">
        <v>39306</v>
      </c>
      <c r="B295">
        <v>0</v>
      </c>
      <c r="C295" t="str">
        <f t="shared" si="40"/>
        <v>Ženy</v>
      </c>
      <c r="D295">
        <v>2005</v>
      </c>
      <c r="E295">
        <f t="shared" si="39"/>
        <v>19</v>
      </c>
      <c r="F295" s="12" t="str">
        <f t="shared" si="41"/>
        <v>15-25 let</v>
      </c>
      <c r="G295" s="12" t="str">
        <f t="shared" si="42"/>
        <v>Ženy 15-25 let</v>
      </c>
      <c r="H295" s="39">
        <v>2</v>
      </c>
      <c r="I295">
        <v>2</v>
      </c>
      <c r="J295">
        <v>5</v>
      </c>
      <c r="K295">
        <v>3</v>
      </c>
      <c r="L295">
        <v>4</v>
      </c>
      <c r="M295">
        <v>3</v>
      </c>
      <c r="N295">
        <f t="shared" si="43"/>
        <v>17</v>
      </c>
      <c r="O295" s="11">
        <f t="shared" si="44"/>
        <v>12.508378833325132</v>
      </c>
      <c r="P295" s="11">
        <f t="shared" si="45"/>
        <v>21.491621166674868</v>
      </c>
    </row>
    <row r="296" spans="1:16" x14ac:dyDescent="0.2">
      <c r="A296">
        <v>39319</v>
      </c>
      <c r="B296">
        <v>0</v>
      </c>
      <c r="C296" t="str">
        <f t="shared" si="40"/>
        <v>Ženy</v>
      </c>
      <c r="D296">
        <v>1997</v>
      </c>
      <c r="E296">
        <f t="shared" si="39"/>
        <v>27</v>
      </c>
      <c r="F296" s="12" t="str">
        <f t="shared" si="41"/>
        <v>26-40 let</v>
      </c>
      <c r="G296" s="12" t="str">
        <f t="shared" si="42"/>
        <v>Ženy 26-40 let</v>
      </c>
      <c r="H296" s="39" t="s">
        <v>25</v>
      </c>
      <c r="I296">
        <v>3</v>
      </c>
      <c r="J296">
        <v>5</v>
      </c>
      <c r="K296">
        <v>5</v>
      </c>
      <c r="L296">
        <v>5</v>
      </c>
      <c r="M296">
        <v>5</v>
      </c>
      <c r="N296">
        <f t="shared" si="43"/>
        <v>23</v>
      </c>
      <c r="O296" s="11">
        <f t="shared" si="44"/>
        <v>18.508378833325132</v>
      </c>
      <c r="P296" s="11">
        <f t="shared" si="45"/>
        <v>27.491621166674868</v>
      </c>
    </row>
    <row r="297" spans="1:16" x14ac:dyDescent="0.2">
      <c r="A297">
        <v>39328</v>
      </c>
      <c r="B297">
        <v>0</v>
      </c>
      <c r="C297" t="str">
        <f t="shared" si="40"/>
        <v>Ženy</v>
      </c>
      <c r="D297">
        <v>1997</v>
      </c>
      <c r="E297">
        <f t="shared" si="39"/>
        <v>27</v>
      </c>
      <c r="F297" s="12" t="str">
        <f t="shared" si="41"/>
        <v>26-40 let</v>
      </c>
      <c r="G297" s="12" t="str">
        <f t="shared" si="42"/>
        <v>Ženy 26-40 let</v>
      </c>
      <c r="H297" s="39" t="s">
        <v>25</v>
      </c>
      <c r="I297">
        <v>6</v>
      </c>
      <c r="J297">
        <v>5</v>
      </c>
      <c r="K297">
        <v>6</v>
      </c>
      <c r="L297">
        <v>2</v>
      </c>
      <c r="M297">
        <v>3</v>
      </c>
      <c r="N297">
        <f t="shared" si="43"/>
        <v>22</v>
      </c>
      <c r="O297" s="11">
        <f t="shared" si="44"/>
        <v>17.508378833325132</v>
      </c>
      <c r="P297" s="11">
        <f t="shared" si="45"/>
        <v>26.491621166674868</v>
      </c>
    </row>
    <row r="298" spans="1:16" x14ac:dyDescent="0.2">
      <c r="A298">
        <v>39329</v>
      </c>
      <c r="B298">
        <v>0</v>
      </c>
      <c r="C298" t="str">
        <f t="shared" si="40"/>
        <v>Ženy</v>
      </c>
      <c r="D298">
        <v>1972</v>
      </c>
      <c r="E298">
        <f t="shared" si="39"/>
        <v>52</v>
      </c>
      <c r="F298" s="12" t="str">
        <f t="shared" si="41"/>
        <v>41-55 let</v>
      </c>
      <c r="G298" s="12" t="str">
        <f t="shared" si="42"/>
        <v>Ženy 41-55 let</v>
      </c>
      <c r="H298" s="39" t="s">
        <v>25</v>
      </c>
      <c r="I298">
        <v>5</v>
      </c>
      <c r="J298">
        <v>6</v>
      </c>
      <c r="K298">
        <v>6</v>
      </c>
      <c r="L298">
        <v>6</v>
      </c>
      <c r="M298">
        <v>6</v>
      </c>
      <c r="N298">
        <f t="shared" si="43"/>
        <v>29</v>
      </c>
      <c r="O298" s="11">
        <f t="shared" si="44"/>
        <v>24.508378833325132</v>
      </c>
      <c r="P298" s="11">
        <f t="shared" si="45"/>
        <v>33.491621166674868</v>
      </c>
    </row>
    <row r="299" spans="1:16" x14ac:dyDescent="0.2">
      <c r="A299">
        <v>39348</v>
      </c>
      <c r="B299">
        <v>0</v>
      </c>
      <c r="C299" t="str">
        <f t="shared" si="40"/>
        <v>Ženy</v>
      </c>
      <c r="D299">
        <v>1999</v>
      </c>
      <c r="E299">
        <f t="shared" si="39"/>
        <v>25</v>
      </c>
      <c r="F299" s="12" t="str">
        <f t="shared" si="41"/>
        <v>15-25 let</v>
      </c>
      <c r="G299" s="12" t="str">
        <f t="shared" si="42"/>
        <v>Ženy 15-25 let</v>
      </c>
      <c r="H299" s="39">
        <v>3</v>
      </c>
      <c r="I299">
        <v>5</v>
      </c>
      <c r="J299">
        <v>5</v>
      </c>
      <c r="K299">
        <v>5</v>
      </c>
      <c r="L299">
        <v>4</v>
      </c>
      <c r="M299">
        <v>3</v>
      </c>
      <c r="N299">
        <f t="shared" si="43"/>
        <v>22</v>
      </c>
      <c r="O299" s="11">
        <f t="shared" si="44"/>
        <v>17.508378833325132</v>
      </c>
      <c r="P299" s="11">
        <f t="shared" si="45"/>
        <v>26.491621166674868</v>
      </c>
    </row>
    <row r="300" spans="1:16" x14ac:dyDescent="0.2">
      <c r="A300">
        <v>39363</v>
      </c>
      <c r="B300">
        <v>0</v>
      </c>
      <c r="C300" t="str">
        <f t="shared" si="40"/>
        <v>Ženy</v>
      </c>
      <c r="D300">
        <v>2004</v>
      </c>
      <c r="E300">
        <f t="shared" si="39"/>
        <v>20</v>
      </c>
      <c r="F300" s="12" t="str">
        <f t="shared" si="41"/>
        <v>15-25 let</v>
      </c>
      <c r="G300" s="12" t="str">
        <f t="shared" si="42"/>
        <v>Ženy 15-25 let</v>
      </c>
      <c r="H300" s="39">
        <v>2</v>
      </c>
      <c r="I300">
        <v>3</v>
      </c>
      <c r="J300">
        <v>3</v>
      </c>
      <c r="K300">
        <v>6</v>
      </c>
      <c r="L300">
        <v>6</v>
      </c>
      <c r="M300">
        <v>5</v>
      </c>
      <c r="N300">
        <f t="shared" si="43"/>
        <v>23</v>
      </c>
      <c r="O300" s="11">
        <f t="shared" si="44"/>
        <v>18.508378833325132</v>
      </c>
      <c r="P300" s="11">
        <f t="shared" si="45"/>
        <v>27.491621166674868</v>
      </c>
    </row>
    <row r="301" spans="1:16" x14ac:dyDescent="0.2">
      <c r="A301">
        <v>38195</v>
      </c>
      <c r="B301">
        <v>0</v>
      </c>
      <c r="C301" t="str">
        <f t="shared" si="40"/>
        <v>Ženy</v>
      </c>
      <c r="D301">
        <v>1976</v>
      </c>
      <c r="E301">
        <f t="shared" si="39"/>
        <v>48</v>
      </c>
      <c r="F301" s="12" t="str">
        <f t="shared" si="41"/>
        <v>41-55 let</v>
      </c>
      <c r="G301" s="12" t="str">
        <f t="shared" si="42"/>
        <v>Ženy 41-55 let</v>
      </c>
      <c r="H301" s="39">
        <v>4</v>
      </c>
      <c r="I301">
        <v>1</v>
      </c>
      <c r="J301">
        <v>5</v>
      </c>
      <c r="K301">
        <v>6</v>
      </c>
      <c r="L301">
        <v>6</v>
      </c>
      <c r="M301">
        <v>1</v>
      </c>
      <c r="N301">
        <f t="shared" si="43"/>
        <v>19</v>
      </c>
      <c r="O301" s="11">
        <f t="shared" si="44"/>
        <v>14.508378833325132</v>
      </c>
      <c r="P301" s="11">
        <f t="shared" si="45"/>
        <v>23.491621166674868</v>
      </c>
    </row>
    <row r="302" spans="1:16" x14ac:dyDescent="0.2">
      <c r="A302">
        <v>39377</v>
      </c>
      <c r="B302">
        <v>0</v>
      </c>
      <c r="C302" t="str">
        <f t="shared" si="40"/>
        <v>Ženy</v>
      </c>
      <c r="D302">
        <v>1990</v>
      </c>
      <c r="E302">
        <f t="shared" si="39"/>
        <v>34</v>
      </c>
      <c r="F302" s="12" t="str">
        <f t="shared" si="41"/>
        <v>26-40 let</v>
      </c>
      <c r="G302" s="12" t="str">
        <f t="shared" si="42"/>
        <v>Ženy 26-40 let</v>
      </c>
      <c r="H302" s="39" t="s">
        <v>25</v>
      </c>
      <c r="I302">
        <v>5</v>
      </c>
      <c r="J302">
        <v>5</v>
      </c>
      <c r="K302">
        <v>5</v>
      </c>
      <c r="L302">
        <v>3</v>
      </c>
      <c r="M302">
        <v>2</v>
      </c>
      <c r="N302">
        <f t="shared" si="43"/>
        <v>20</v>
      </c>
      <c r="O302" s="11">
        <f t="shared" si="44"/>
        <v>15.508378833325132</v>
      </c>
      <c r="P302" s="11">
        <f t="shared" si="45"/>
        <v>24.491621166674868</v>
      </c>
    </row>
    <row r="303" spans="1:16" x14ac:dyDescent="0.2">
      <c r="A303">
        <v>39386</v>
      </c>
      <c r="B303">
        <v>0</v>
      </c>
      <c r="C303" t="str">
        <f t="shared" si="40"/>
        <v>Ženy</v>
      </c>
      <c r="D303">
        <v>1990</v>
      </c>
      <c r="E303">
        <f t="shared" si="39"/>
        <v>34</v>
      </c>
      <c r="F303" s="12" t="str">
        <f t="shared" si="41"/>
        <v>26-40 let</v>
      </c>
      <c r="G303" s="12" t="str">
        <f t="shared" si="42"/>
        <v>Ženy 26-40 let</v>
      </c>
      <c r="H303" s="39">
        <v>5</v>
      </c>
      <c r="I303">
        <v>5</v>
      </c>
      <c r="J303">
        <v>5</v>
      </c>
      <c r="K303">
        <v>5</v>
      </c>
      <c r="L303">
        <v>3</v>
      </c>
      <c r="M303">
        <v>3</v>
      </c>
      <c r="N303">
        <f t="shared" si="43"/>
        <v>21</v>
      </c>
      <c r="O303" s="11">
        <f t="shared" si="44"/>
        <v>16.508378833325132</v>
      </c>
      <c r="P303" s="11">
        <f t="shared" si="45"/>
        <v>25.491621166674868</v>
      </c>
    </row>
    <row r="304" spans="1:16" x14ac:dyDescent="0.2">
      <c r="A304">
        <v>39440</v>
      </c>
      <c r="B304">
        <v>0</v>
      </c>
      <c r="C304" t="str">
        <f t="shared" si="40"/>
        <v>Ženy</v>
      </c>
      <c r="D304">
        <v>2003</v>
      </c>
      <c r="E304">
        <f t="shared" si="39"/>
        <v>21</v>
      </c>
      <c r="F304" s="12" t="str">
        <f t="shared" si="41"/>
        <v>15-25 let</v>
      </c>
      <c r="G304" s="12" t="str">
        <f t="shared" si="42"/>
        <v>Ženy 15-25 let</v>
      </c>
      <c r="H304" s="39" t="s">
        <v>25</v>
      </c>
      <c r="I304">
        <v>5</v>
      </c>
      <c r="J304">
        <v>5</v>
      </c>
      <c r="K304">
        <v>6</v>
      </c>
      <c r="L304">
        <v>5</v>
      </c>
      <c r="M304">
        <v>5</v>
      </c>
      <c r="N304">
        <f t="shared" si="43"/>
        <v>26</v>
      </c>
      <c r="O304" s="11">
        <f t="shared" si="44"/>
        <v>21.508378833325132</v>
      </c>
      <c r="P304" s="11">
        <f t="shared" si="45"/>
        <v>30.491621166674868</v>
      </c>
    </row>
    <row r="305" spans="1:16" x14ac:dyDescent="0.2">
      <c r="A305">
        <v>39459</v>
      </c>
      <c r="B305">
        <v>0</v>
      </c>
      <c r="C305" t="str">
        <f t="shared" si="40"/>
        <v>Ženy</v>
      </c>
      <c r="D305">
        <v>2005</v>
      </c>
      <c r="E305">
        <f t="shared" si="39"/>
        <v>19</v>
      </c>
      <c r="F305" s="12" t="str">
        <f t="shared" si="41"/>
        <v>15-25 let</v>
      </c>
      <c r="G305" s="12" t="str">
        <f t="shared" si="42"/>
        <v>Ženy 15-25 let</v>
      </c>
      <c r="H305" s="39">
        <v>4</v>
      </c>
      <c r="I305">
        <v>3</v>
      </c>
      <c r="J305">
        <v>7</v>
      </c>
      <c r="K305">
        <v>4</v>
      </c>
      <c r="L305">
        <v>5</v>
      </c>
      <c r="M305">
        <v>1</v>
      </c>
      <c r="N305">
        <f t="shared" si="43"/>
        <v>20</v>
      </c>
      <c r="O305" s="11">
        <f t="shared" si="44"/>
        <v>15.508378833325132</v>
      </c>
      <c r="P305" s="11">
        <f t="shared" si="45"/>
        <v>24.491621166674868</v>
      </c>
    </row>
    <row r="306" spans="1:16" x14ac:dyDescent="0.2">
      <c r="A306">
        <v>39463</v>
      </c>
      <c r="B306">
        <v>0</v>
      </c>
      <c r="C306" t="str">
        <f t="shared" si="40"/>
        <v>Ženy</v>
      </c>
      <c r="D306">
        <v>1995</v>
      </c>
      <c r="E306">
        <f t="shared" si="39"/>
        <v>29</v>
      </c>
      <c r="F306" s="12" t="str">
        <f t="shared" si="41"/>
        <v>26-40 let</v>
      </c>
      <c r="G306" s="12" t="str">
        <f t="shared" si="42"/>
        <v>Ženy 26-40 let</v>
      </c>
      <c r="H306" s="39">
        <v>5</v>
      </c>
      <c r="I306">
        <v>5</v>
      </c>
      <c r="J306">
        <v>6</v>
      </c>
      <c r="K306">
        <v>5</v>
      </c>
      <c r="L306">
        <v>5</v>
      </c>
      <c r="M306">
        <v>5</v>
      </c>
      <c r="N306">
        <f t="shared" si="43"/>
        <v>26</v>
      </c>
      <c r="O306" s="11">
        <f t="shared" si="44"/>
        <v>21.508378833325132</v>
      </c>
      <c r="P306" s="11">
        <f t="shared" si="45"/>
        <v>30.491621166674868</v>
      </c>
    </row>
    <row r="307" spans="1:16" x14ac:dyDescent="0.2">
      <c r="A307">
        <v>39465</v>
      </c>
      <c r="B307">
        <v>0</v>
      </c>
      <c r="C307" t="str">
        <f t="shared" si="40"/>
        <v>Ženy</v>
      </c>
      <c r="D307">
        <v>2000</v>
      </c>
      <c r="E307">
        <f t="shared" si="39"/>
        <v>24</v>
      </c>
      <c r="F307" s="12" t="str">
        <f t="shared" si="41"/>
        <v>15-25 let</v>
      </c>
      <c r="G307" s="12" t="str">
        <f t="shared" si="42"/>
        <v>Ženy 15-25 let</v>
      </c>
      <c r="H307" s="39" t="s">
        <v>25</v>
      </c>
      <c r="I307">
        <v>3</v>
      </c>
      <c r="J307">
        <v>3</v>
      </c>
      <c r="K307">
        <v>4</v>
      </c>
      <c r="L307">
        <v>3</v>
      </c>
      <c r="M307">
        <v>3</v>
      </c>
      <c r="N307">
        <f t="shared" si="43"/>
        <v>16</v>
      </c>
      <c r="O307" s="11">
        <f t="shared" si="44"/>
        <v>11.508378833325132</v>
      </c>
      <c r="P307" s="11">
        <f t="shared" si="45"/>
        <v>20.491621166674868</v>
      </c>
    </row>
    <row r="308" spans="1:16" x14ac:dyDescent="0.2">
      <c r="A308">
        <v>39474</v>
      </c>
      <c r="B308">
        <v>0</v>
      </c>
      <c r="C308" t="str">
        <f t="shared" si="40"/>
        <v>Ženy</v>
      </c>
      <c r="D308">
        <v>1996</v>
      </c>
      <c r="E308">
        <f t="shared" si="39"/>
        <v>28</v>
      </c>
      <c r="F308" s="12" t="str">
        <f t="shared" si="41"/>
        <v>26-40 let</v>
      </c>
      <c r="G308" s="12" t="str">
        <f t="shared" si="42"/>
        <v>Ženy 26-40 let</v>
      </c>
      <c r="H308" s="39" t="s">
        <v>25</v>
      </c>
      <c r="I308">
        <v>5</v>
      </c>
      <c r="J308">
        <v>6</v>
      </c>
      <c r="K308">
        <v>7</v>
      </c>
      <c r="L308">
        <v>5</v>
      </c>
      <c r="M308">
        <v>5</v>
      </c>
      <c r="N308">
        <f t="shared" si="43"/>
        <v>28</v>
      </c>
      <c r="O308" s="11">
        <f t="shared" si="44"/>
        <v>23.508378833325132</v>
      </c>
      <c r="P308" s="11">
        <f t="shared" si="45"/>
        <v>32.491621166674868</v>
      </c>
    </row>
    <row r="309" spans="1:16" x14ac:dyDescent="0.2">
      <c r="A309">
        <v>39479</v>
      </c>
      <c r="B309">
        <v>1</v>
      </c>
      <c r="C309" t="str">
        <f t="shared" si="40"/>
        <v>Muži</v>
      </c>
      <c r="D309">
        <v>1982</v>
      </c>
      <c r="E309">
        <f t="shared" si="39"/>
        <v>42</v>
      </c>
      <c r="F309" s="12" t="str">
        <f t="shared" si="41"/>
        <v>41-55 let</v>
      </c>
      <c r="G309" s="12" t="str">
        <f t="shared" si="42"/>
        <v>Muži 41-55 let</v>
      </c>
      <c r="H309" s="39">
        <v>2</v>
      </c>
      <c r="I309">
        <v>6</v>
      </c>
      <c r="J309">
        <v>5</v>
      </c>
      <c r="K309">
        <v>6</v>
      </c>
      <c r="L309">
        <v>6</v>
      </c>
      <c r="M309">
        <v>5</v>
      </c>
      <c r="N309">
        <f t="shared" si="43"/>
        <v>28</v>
      </c>
      <c r="O309" s="11">
        <f t="shared" si="44"/>
        <v>23.508378833325132</v>
      </c>
      <c r="P309" s="11">
        <f t="shared" si="45"/>
        <v>32.491621166674868</v>
      </c>
    </row>
    <row r="310" spans="1:16" x14ac:dyDescent="0.2">
      <c r="A310">
        <v>39481</v>
      </c>
      <c r="B310">
        <v>0</v>
      </c>
      <c r="C310" t="str">
        <f t="shared" si="40"/>
        <v>Ženy</v>
      </c>
      <c r="D310">
        <v>1986</v>
      </c>
      <c r="E310">
        <f t="shared" si="39"/>
        <v>38</v>
      </c>
      <c r="F310" s="12" t="str">
        <f t="shared" si="41"/>
        <v>26-40 let</v>
      </c>
      <c r="G310" s="12" t="str">
        <f t="shared" si="42"/>
        <v>Ženy 26-40 let</v>
      </c>
      <c r="H310" s="39">
        <v>10</v>
      </c>
      <c r="I310">
        <v>5</v>
      </c>
      <c r="J310">
        <v>5</v>
      </c>
      <c r="K310">
        <v>6</v>
      </c>
      <c r="L310">
        <v>3</v>
      </c>
      <c r="M310">
        <v>2</v>
      </c>
      <c r="N310">
        <f t="shared" si="43"/>
        <v>21</v>
      </c>
      <c r="O310" s="11">
        <f t="shared" si="44"/>
        <v>16.508378833325132</v>
      </c>
      <c r="P310" s="11">
        <f t="shared" si="45"/>
        <v>25.491621166674868</v>
      </c>
    </row>
    <row r="311" spans="1:16" x14ac:dyDescent="0.2">
      <c r="A311">
        <v>39483</v>
      </c>
      <c r="B311">
        <v>0</v>
      </c>
      <c r="C311" t="str">
        <f t="shared" si="40"/>
        <v>Ženy</v>
      </c>
      <c r="D311">
        <v>1984</v>
      </c>
      <c r="E311">
        <f t="shared" si="39"/>
        <v>40</v>
      </c>
      <c r="F311" s="12" t="str">
        <f t="shared" si="41"/>
        <v>26-40 let</v>
      </c>
      <c r="G311" s="12" t="str">
        <f t="shared" si="42"/>
        <v>Ženy 26-40 let</v>
      </c>
      <c r="H311" s="39">
        <v>2</v>
      </c>
      <c r="I311">
        <v>5</v>
      </c>
      <c r="J311">
        <v>5</v>
      </c>
      <c r="K311">
        <v>5</v>
      </c>
      <c r="L311">
        <v>2</v>
      </c>
      <c r="M311">
        <v>1</v>
      </c>
      <c r="N311">
        <f t="shared" si="43"/>
        <v>18</v>
      </c>
      <c r="O311" s="11">
        <f t="shared" si="44"/>
        <v>13.508378833325132</v>
      </c>
      <c r="P311" s="11">
        <f t="shared" si="45"/>
        <v>22.491621166674868</v>
      </c>
    </row>
    <row r="312" spans="1:16" x14ac:dyDescent="0.2">
      <c r="A312">
        <v>39484</v>
      </c>
      <c r="B312">
        <v>0</v>
      </c>
      <c r="C312" t="str">
        <f t="shared" si="40"/>
        <v>Ženy</v>
      </c>
      <c r="D312">
        <v>2003</v>
      </c>
      <c r="E312">
        <f t="shared" si="39"/>
        <v>21</v>
      </c>
      <c r="F312" s="12" t="str">
        <f t="shared" si="41"/>
        <v>15-25 let</v>
      </c>
      <c r="G312" s="12" t="str">
        <f t="shared" si="42"/>
        <v>Ženy 15-25 let</v>
      </c>
      <c r="H312" s="39">
        <v>4</v>
      </c>
      <c r="I312">
        <v>5</v>
      </c>
      <c r="J312">
        <v>4</v>
      </c>
      <c r="K312">
        <v>5</v>
      </c>
      <c r="L312">
        <v>3</v>
      </c>
      <c r="M312">
        <v>5</v>
      </c>
      <c r="N312">
        <f t="shared" si="43"/>
        <v>22</v>
      </c>
      <c r="O312" s="11">
        <f t="shared" si="44"/>
        <v>17.508378833325132</v>
      </c>
      <c r="P312" s="11">
        <f t="shared" si="45"/>
        <v>26.491621166674868</v>
      </c>
    </row>
    <row r="313" spans="1:16" x14ac:dyDescent="0.2">
      <c r="A313">
        <v>39500</v>
      </c>
      <c r="B313">
        <v>0</v>
      </c>
      <c r="C313" t="str">
        <f t="shared" si="40"/>
        <v>Ženy</v>
      </c>
      <c r="D313">
        <v>1994</v>
      </c>
      <c r="E313">
        <f t="shared" si="39"/>
        <v>30</v>
      </c>
      <c r="F313" s="12" t="str">
        <f t="shared" si="41"/>
        <v>26-40 let</v>
      </c>
      <c r="G313" s="12" t="str">
        <f t="shared" si="42"/>
        <v>Ženy 26-40 let</v>
      </c>
      <c r="H313" s="39" t="s">
        <v>25</v>
      </c>
      <c r="I313">
        <v>5</v>
      </c>
      <c r="J313">
        <v>5</v>
      </c>
      <c r="K313">
        <v>5</v>
      </c>
      <c r="L313">
        <v>5</v>
      </c>
      <c r="M313">
        <v>6</v>
      </c>
      <c r="N313">
        <f t="shared" si="43"/>
        <v>26</v>
      </c>
      <c r="O313" s="11">
        <f t="shared" si="44"/>
        <v>21.508378833325132</v>
      </c>
      <c r="P313" s="11">
        <f t="shared" si="45"/>
        <v>30.491621166674868</v>
      </c>
    </row>
    <row r="314" spans="1:16" x14ac:dyDescent="0.2">
      <c r="A314">
        <v>39524</v>
      </c>
      <c r="B314">
        <v>1</v>
      </c>
      <c r="C314" t="str">
        <f t="shared" si="40"/>
        <v>Muži</v>
      </c>
      <c r="D314">
        <v>1963</v>
      </c>
      <c r="E314">
        <f t="shared" si="39"/>
        <v>61</v>
      </c>
      <c r="F314" s="12" t="str">
        <f t="shared" si="41"/>
        <v>56-85 let</v>
      </c>
      <c r="G314" s="12" t="str">
        <f t="shared" si="42"/>
        <v>Muži 56-85 let</v>
      </c>
      <c r="H314" s="39">
        <v>0</v>
      </c>
      <c r="I314">
        <v>2</v>
      </c>
      <c r="J314">
        <v>6</v>
      </c>
      <c r="K314">
        <v>6</v>
      </c>
      <c r="L314">
        <v>6</v>
      </c>
      <c r="M314">
        <v>6</v>
      </c>
      <c r="N314">
        <f t="shared" si="43"/>
        <v>26</v>
      </c>
      <c r="O314" s="11">
        <f t="shared" si="44"/>
        <v>21.508378833325132</v>
      </c>
      <c r="P314" s="11">
        <f t="shared" si="45"/>
        <v>30.491621166674868</v>
      </c>
    </row>
    <row r="315" spans="1:16" x14ac:dyDescent="0.2">
      <c r="A315">
        <v>39553</v>
      </c>
      <c r="B315">
        <v>0</v>
      </c>
      <c r="C315" t="str">
        <f t="shared" si="40"/>
        <v>Ženy</v>
      </c>
      <c r="D315">
        <v>1985</v>
      </c>
      <c r="E315">
        <f t="shared" si="39"/>
        <v>39</v>
      </c>
      <c r="F315" s="12" t="str">
        <f t="shared" si="41"/>
        <v>26-40 let</v>
      </c>
      <c r="G315" s="12" t="str">
        <f t="shared" si="42"/>
        <v>Ženy 26-40 let</v>
      </c>
      <c r="H315" s="39">
        <v>0</v>
      </c>
      <c r="I315">
        <v>2</v>
      </c>
      <c r="J315">
        <v>3</v>
      </c>
      <c r="K315">
        <v>2</v>
      </c>
      <c r="L315">
        <v>1</v>
      </c>
      <c r="M315">
        <v>4</v>
      </c>
      <c r="N315">
        <f t="shared" si="43"/>
        <v>12</v>
      </c>
      <c r="O315" s="11">
        <f t="shared" si="44"/>
        <v>7.5083788333251311</v>
      </c>
      <c r="P315" s="11">
        <f t="shared" si="45"/>
        <v>16.491621166674868</v>
      </c>
    </row>
    <row r="316" spans="1:16" x14ac:dyDescent="0.2">
      <c r="A316">
        <v>39574</v>
      </c>
      <c r="B316">
        <v>1</v>
      </c>
      <c r="C316" t="str">
        <f t="shared" si="40"/>
        <v>Muži</v>
      </c>
      <c r="D316">
        <v>1972</v>
      </c>
      <c r="E316">
        <f t="shared" si="39"/>
        <v>52</v>
      </c>
      <c r="F316" s="12" t="str">
        <f t="shared" si="41"/>
        <v>41-55 let</v>
      </c>
      <c r="G316" s="12" t="str">
        <f t="shared" si="42"/>
        <v>Muži 41-55 let</v>
      </c>
      <c r="H316" s="39" t="s">
        <v>25</v>
      </c>
      <c r="I316">
        <v>6</v>
      </c>
      <c r="J316">
        <v>6</v>
      </c>
      <c r="K316">
        <v>6</v>
      </c>
      <c r="L316">
        <v>6</v>
      </c>
      <c r="M316">
        <v>6</v>
      </c>
      <c r="N316">
        <f t="shared" si="43"/>
        <v>30</v>
      </c>
      <c r="O316" s="11">
        <f t="shared" si="44"/>
        <v>25.508378833325132</v>
      </c>
      <c r="P316" s="11">
        <f t="shared" si="45"/>
        <v>34.491621166674868</v>
      </c>
    </row>
    <row r="317" spans="1:16" x14ac:dyDescent="0.2">
      <c r="A317">
        <v>39592</v>
      </c>
      <c r="B317">
        <v>0</v>
      </c>
      <c r="C317" t="str">
        <f t="shared" si="40"/>
        <v>Ženy</v>
      </c>
      <c r="D317">
        <v>1983</v>
      </c>
      <c r="E317">
        <f t="shared" si="39"/>
        <v>41</v>
      </c>
      <c r="F317" s="12" t="str">
        <f t="shared" si="41"/>
        <v>41-55 let</v>
      </c>
      <c r="G317" s="12" t="str">
        <f t="shared" si="42"/>
        <v>Ženy 41-55 let</v>
      </c>
      <c r="H317" s="39">
        <v>4</v>
      </c>
      <c r="I317">
        <v>7</v>
      </c>
      <c r="J317">
        <v>6</v>
      </c>
      <c r="K317">
        <v>7</v>
      </c>
      <c r="L317">
        <v>7</v>
      </c>
      <c r="M317">
        <v>7</v>
      </c>
      <c r="N317">
        <f t="shared" si="43"/>
        <v>34</v>
      </c>
      <c r="O317" s="11">
        <f t="shared" si="44"/>
        <v>29.508378833325132</v>
      </c>
      <c r="P317" s="11">
        <f t="shared" si="45"/>
        <v>38.491621166674868</v>
      </c>
    </row>
    <row r="318" spans="1:16" x14ac:dyDescent="0.2">
      <c r="A318">
        <v>39606</v>
      </c>
      <c r="B318">
        <v>0</v>
      </c>
      <c r="C318" t="str">
        <f t="shared" si="40"/>
        <v>Ženy</v>
      </c>
      <c r="D318">
        <v>2002</v>
      </c>
      <c r="E318">
        <f t="shared" si="39"/>
        <v>22</v>
      </c>
      <c r="F318" s="12" t="str">
        <f t="shared" si="41"/>
        <v>15-25 let</v>
      </c>
      <c r="G318" s="12" t="str">
        <f t="shared" si="42"/>
        <v>Ženy 15-25 let</v>
      </c>
      <c r="H318" s="39" t="s">
        <v>25</v>
      </c>
      <c r="I318">
        <v>3</v>
      </c>
      <c r="J318">
        <v>7</v>
      </c>
      <c r="K318">
        <v>5</v>
      </c>
      <c r="L318">
        <v>5</v>
      </c>
      <c r="M318">
        <v>3</v>
      </c>
      <c r="N318">
        <f t="shared" si="43"/>
        <v>23</v>
      </c>
      <c r="O318" s="11">
        <f t="shared" si="44"/>
        <v>18.508378833325132</v>
      </c>
      <c r="P318" s="11">
        <f t="shared" si="45"/>
        <v>27.491621166674868</v>
      </c>
    </row>
    <row r="319" spans="1:16" x14ac:dyDescent="0.2">
      <c r="A319">
        <v>39603</v>
      </c>
      <c r="B319">
        <v>0</v>
      </c>
      <c r="C319" t="str">
        <f t="shared" si="40"/>
        <v>Ženy</v>
      </c>
      <c r="D319">
        <v>1992</v>
      </c>
      <c r="E319">
        <f t="shared" si="39"/>
        <v>32</v>
      </c>
      <c r="F319" s="12" t="str">
        <f t="shared" si="41"/>
        <v>26-40 let</v>
      </c>
      <c r="G319" s="12" t="str">
        <f t="shared" si="42"/>
        <v>Ženy 26-40 let</v>
      </c>
      <c r="H319" s="39">
        <v>5</v>
      </c>
      <c r="I319">
        <v>5</v>
      </c>
      <c r="J319">
        <v>3</v>
      </c>
      <c r="K319">
        <v>6</v>
      </c>
      <c r="L319">
        <v>6</v>
      </c>
      <c r="M319">
        <v>3</v>
      </c>
      <c r="N319">
        <f t="shared" si="43"/>
        <v>23</v>
      </c>
      <c r="O319" s="11">
        <f t="shared" si="44"/>
        <v>18.508378833325132</v>
      </c>
      <c r="P319" s="11">
        <f t="shared" si="45"/>
        <v>27.491621166674868</v>
      </c>
    </row>
    <row r="320" spans="1:16" x14ac:dyDescent="0.2">
      <c r="A320">
        <v>39616</v>
      </c>
      <c r="B320">
        <v>0</v>
      </c>
      <c r="C320" t="str">
        <f t="shared" si="40"/>
        <v>Ženy</v>
      </c>
      <c r="D320">
        <v>1999</v>
      </c>
      <c r="E320">
        <f t="shared" si="39"/>
        <v>25</v>
      </c>
      <c r="F320" s="12" t="str">
        <f t="shared" si="41"/>
        <v>15-25 let</v>
      </c>
      <c r="G320" s="12" t="str">
        <f t="shared" si="42"/>
        <v>Ženy 15-25 let</v>
      </c>
      <c r="H320" s="39">
        <v>3</v>
      </c>
      <c r="I320">
        <v>6</v>
      </c>
      <c r="J320">
        <v>5</v>
      </c>
      <c r="K320">
        <v>6</v>
      </c>
      <c r="L320">
        <v>6</v>
      </c>
      <c r="M320">
        <v>5</v>
      </c>
      <c r="N320">
        <f t="shared" si="43"/>
        <v>28</v>
      </c>
      <c r="O320" s="11">
        <f t="shared" si="44"/>
        <v>23.508378833325132</v>
      </c>
      <c r="P320" s="11">
        <f t="shared" si="45"/>
        <v>32.491621166674868</v>
      </c>
    </row>
    <row r="321" spans="1:16" x14ac:dyDescent="0.2">
      <c r="A321">
        <v>39629</v>
      </c>
      <c r="B321">
        <v>1</v>
      </c>
      <c r="C321" t="str">
        <f t="shared" si="40"/>
        <v>Muži</v>
      </c>
      <c r="D321">
        <v>2002</v>
      </c>
      <c r="E321">
        <f t="shared" si="39"/>
        <v>22</v>
      </c>
      <c r="F321" s="12" t="str">
        <f t="shared" si="41"/>
        <v>15-25 let</v>
      </c>
      <c r="G321" s="12" t="str">
        <f t="shared" si="42"/>
        <v>Muži 15-25 let</v>
      </c>
      <c r="H321" s="39">
        <v>5</v>
      </c>
      <c r="I321">
        <v>5</v>
      </c>
      <c r="J321">
        <v>6</v>
      </c>
      <c r="K321">
        <v>6</v>
      </c>
      <c r="L321">
        <v>7</v>
      </c>
      <c r="M321">
        <v>7</v>
      </c>
      <c r="N321">
        <f t="shared" si="43"/>
        <v>31</v>
      </c>
      <c r="O321" s="11">
        <f t="shared" si="44"/>
        <v>26.508378833325132</v>
      </c>
      <c r="P321" s="11">
        <f t="shared" si="45"/>
        <v>35.491621166674868</v>
      </c>
    </row>
    <row r="322" spans="1:16" x14ac:dyDescent="0.2">
      <c r="A322">
        <v>39633</v>
      </c>
      <c r="B322">
        <v>1</v>
      </c>
      <c r="C322" t="str">
        <f t="shared" si="40"/>
        <v>Muži</v>
      </c>
      <c r="D322">
        <v>1999</v>
      </c>
      <c r="E322">
        <f t="shared" ref="E322:E385" si="46">2024-D322</f>
        <v>25</v>
      </c>
      <c r="F322" s="12" t="str">
        <f t="shared" si="41"/>
        <v>15-25 let</v>
      </c>
      <c r="G322" s="12" t="str">
        <f t="shared" si="42"/>
        <v>Muži 15-25 let</v>
      </c>
      <c r="H322" s="39">
        <v>1</v>
      </c>
      <c r="I322">
        <v>5</v>
      </c>
      <c r="J322">
        <v>3</v>
      </c>
      <c r="K322">
        <v>3</v>
      </c>
      <c r="L322">
        <v>3</v>
      </c>
      <c r="M322">
        <v>2</v>
      </c>
      <c r="N322">
        <f t="shared" si="43"/>
        <v>16</v>
      </c>
      <c r="O322" s="11">
        <f t="shared" si="44"/>
        <v>11.508378833325132</v>
      </c>
      <c r="P322" s="11">
        <f t="shared" si="45"/>
        <v>20.491621166674868</v>
      </c>
    </row>
    <row r="323" spans="1:16" x14ac:dyDescent="0.2">
      <c r="A323">
        <v>39635</v>
      </c>
      <c r="B323">
        <v>1</v>
      </c>
      <c r="C323" t="str">
        <f t="shared" ref="C323:C386" si="47">IF(B323=1,"Muži","Ženy")</f>
        <v>Muži</v>
      </c>
      <c r="D323">
        <v>1990</v>
      </c>
      <c r="E323">
        <f t="shared" si="46"/>
        <v>34</v>
      </c>
      <c r="F323" s="12" t="str">
        <f t="shared" ref="F323:F386" si="48">IF(E323&lt;=25,"15-25 let",IF(E323&lt;=40,"26-40 let",IF(E323&lt;=55,"41-55 let","56-85 let")))</f>
        <v>26-40 let</v>
      </c>
      <c r="G323" s="12" t="str">
        <f t="shared" ref="G323:G386" si="49">_xlfn.CONCAT(C323," ",F323)</f>
        <v>Muži 26-40 let</v>
      </c>
      <c r="H323" s="39">
        <v>4</v>
      </c>
      <c r="I323">
        <v>6</v>
      </c>
      <c r="J323">
        <v>5</v>
      </c>
      <c r="K323">
        <v>7</v>
      </c>
      <c r="L323">
        <v>6</v>
      </c>
      <c r="M323">
        <v>5</v>
      </c>
      <c r="N323">
        <f t="shared" ref="N323:N386" si="50">SUM(I323:M323)</f>
        <v>29</v>
      </c>
      <c r="O323" s="11">
        <f t="shared" ref="O323:O386" si="51">N323-$S$118</f>
        <v>24.508378833325132</v>
      </c>
      <c r="P323" s="11">
        <f t="shared" ref="P323:P386" si="52">N323+$S$118</f>
        <v>33.491621166674868</v>
      </c>
    </row>
    <row r="324" spans="1:16" x14ac:dyDescent="0.2">
      <c r="A324">
        <v>39646</v>
      </c>
      <c r="B324">
        <v>0</v>
      </c>
      <c r="C324" t="str">
        <f t="shared" si="47"/>
        <v>Ženy</v>
      </c>
      <c r="D324">
        <v>2001</v>
      </c>
      <c r="E324">
        <f t="shared" si="46"/>
        <v>23</v>
      </c>
      <c r="F324" s="12" t="str">
        <f t="shared" si="48"/>
        <v>15-25 let</v>
      </c>
      <c r="G324" s="12" t="str">
        <f t="shared" si="49"/>
        <v>Ženy 15-25 let</v>
      </c>
      <c r="H324" s="39">
        <v>5</v>
      </c>
      <c r="I324">
        <v>5</v>
      </c>
      <c r="J324">
        <v>6</v>
      </c>
      <c r="K324">
        <v>5</v>
      </c>
      <c r="L324">
        <v>4</v>
      </c>
      <c r="M324">
        <v>4</v>
      </c>
      <c r="N324">
        <f t="shared" si="50"/>
        <v>24</v>
      </c>
      <c r="O324" s="11">
        <f t="shared" si="51"/>
        <v>19.508378833325132</v>
      </c>
      <c r="P324" s="11">
        <f t="shared" si="52"/>
        <v>28.491621166674868</v>
      </c>
    </row>
    <row r="325" spans="1:16" x14ac:dyDescent="0.2">
      <c r="A325">
        <v>39634</v>
      </c>
      <c r="B325">
        <v>0</v>
      </c>
      <c r="C325" t="str">
        <f t="shared" si="47"/>
        <v>Ženy</v>
      </c>
      <c r="D325">
        <v>2000</v>
      </c>
      <c r="E325">
        <f t="shared" si="46"/>
        <v>24</v>
      </c>
      <c r="F325" s="12" t="str">
        <f t="shared" si="48"/>
        <v>15-25 let</v>
      </c>
      <c r="G325" s="12" t="str">
        <f t="shared" si="49"/>
        <v>Ženy 15-25 let</v>
      </c>
      <c r="H325" s="39">
        <v>5</v>
      </c>
      <c r="I325">
        <v>4</v>
      </c>
      <c r="J325">
        <v>6</v>
      </c>
      <c r="K325">
        <v>5</v>
      </c>
      <c r="L325">
        <v>4</v>
      </c>
      <c r="M325">
        <v>3</v>
      </c>
      <c r="N325">
        <f t="shared" si="50"/>
        <v>22</v>
      </c>
      <c r="O325" s="11">
        <f t="shared" si="51"/>
        <v>17.508378833325132</v>
      </c>
      <c r="P325" s="11">
        <f t="shared" si="52"/>
        <v>26.491621166674868</v>
      </c>
    </row>
    <row r="326" spans="1:16" x14ac:dyDescent="0.2">
      <c r="A326">
        <v>39661</v>
      </c>
      <c r="B326">
        <v>0</v>
      </c>
      <c r="C326" t="str">
        <f t="shared" si="47"/>
        <v>Ženy</v>
      </c>
      <c r="D326">
        <v>1999</v>
      </c>
      <c r="E326">
        <f t="shared" si="46"/>
        <v>25</v>
      </c>
      <c r="F326" s="12" t="str">
        <f t="shared" si="48"/>
        <v>15-25 let</v>
      </c>
      <c r="G326" s="12" t="str">
        <f t="shared" si="49"/>
        <v>Ženy 15-25 let</v>
      </c>
      <c r="H326" s="39" t="s">
        <v>25</v>
      </c>
      <c r="I326">
        <v>6</v>
      </c>
      <c r="J326">
        <v>7</v>
      </c>
      <c r="K326">
        <v>7</v>
      </c>
      <c r="L326">
        <v>7</v>
      </c>
      <c r="M326">
        <v>5</v>
      </c>
      <c r="N326">
        <f t="shared" si="50"/>
        <v>32</v>
      </c>
      <c r="O326" s="11">
        <f t="shared" si="51"/>
        <v>27.508378833325132</v>
      </c>
      <c r="P326" s="11">
        <f t="shared" si="52"/>
        <v>36.491621166674868</v>
      </c>
    </row>
    <row r="327" spans="1:16" x14ac:dyDescent="0.2">
      <c r="A327">
        <v>39664</v>
      </c>
      <c r="B327">
        <v>0</v>
      </c>
      <c r="C327" t="str">
        <f t="shared" si="47"/>
        <v>Ženy</v>
      </c>
      <c r="D327">
        <v>1965</v>
      </c>
      <c r="E327">
        <f t="shared" si="46"/>
        <v>59</v>
      </c>
      <c r="F327" s="12" t="str">
        <f t="shared" si="48"/>
        <v>56-85 let</v>
      </c>
      <c r="G327" s="12" t="str">
        <f t="shared" si="49"/>
        <v>Ženy 56-85 let</v>
      </c>
      <c r="H327" s="39">
        <v>7</v>
      </c>
      <c r="I327">
        <v>5</v>
      </c>
      <c r="J327">
        <v>5</v>
      </c>
      <c r="K327">
        <v>6</v>
      </c>
      <c r="L327">
        <v>6</v>
      </c>
      <c r="M327">
        <v>6</v>
      </c>
      <c r="N327">
        <f t="shared" si="50"/>
        <v>28</v>
      </c>
      <c r="O327" s="11">
        <f t="shared" si="51"/>
        <v>23.508378833325132</v>
      </c>
      <c r="P327" s="11">
        <f t="shared" si="52"/>
        <v>32.491621166674868</v>
      </c>
    </row>
    <row r="328" spans="1:16" x14ac:dyDescent="0.2">
      <c r="A328">
        <v>39668</v>
      </c>
      <c r="B328">
        <v>0</v>
      </c>
      <c r="C328" t="str">
        <f t="shared" si="47"/>
        <v>Ženy</v>
      </c>
      <c r="D328">
        <v>2001</v>
      </c>
      <c r="E328">
        <f t="shared" si="46"/>
        <v>23</v>
      </c>
      <c r="F328" s="12" t="str">
        <f t="shared" si="48"/>
        <v>15-25 let</v>
      </c>
      <c r="G328" s="12" t="str">
        <f t="shared" si="49"/>
        <v>Ženy 15-25 let</v>
      </c>
      <c r="H328" s="39">
        <v>4</v>
      </c>
      <c r="I328">
        <v>3</v>
      </c>
      <c r="J328">
        <v>5</v>
      </c>
      <c r="K328">
        <v>5</v>
      </c>
      <c r="L328">
        <v>3</v>
      </c>
      <c r="M328">
        <v>3</v>
      </c>
      <c r="N328">
        <f t="shared" si="50"/>
        <v>19</v>
      </c>
      <c r="O328" s="11">
        <f t="shared" si="51"/>
        <v>14.508378833325132</v>
      </c>
      <c r="P328" s="11">
        <f t="shared" si="52"/>
        <v>23.491621166674868</v>
      </c>
    </row>
    <row r="329" spans="1:16" x14ac:dyDescent="0.2">
      <c r="A329">
        <v>39665</v>
      </c>
      <c r="B329">
        <v>0</v>
      </c>
      <c r="C329" t="str">
        <f t="shared" si="47"/>
        <v>Ženy</v>
      </c>
      <c r="D329">
        <v>1977</v>
      </c>
      <c r="E329">
        <f t="shared" si="46"/>
        <v>47</v>
      </c>
      <c r="F329" s="12" t="str">
        <f t="shared" si="48"/>
        <v>41-55 let</v>
      </c>
      <c r="G329" s="12" t="str">
        <f t="shared" si="49"/>
        <v>Ženy 41-55 let</v>
      </c>
      <c r="H329" s="39">
        <v>3</v>
      </c>
      <c r="I329">
        <v>5</v>
      </c>
      <c r="J329">
        <v>5</v>
      </c>
      <c r="K329">
        <v>5</v>
      </c>
      <c r="L329">
        <v>5</v>
      </c>
      <c r="M329">
        <v>2</v>
      </c>
      <c r="N329">
        <f t="shared" si="50"/>
        <v>22</v>
      </c>
      <c r="O329" s="11">
        <f t="shared" si="51"/>
        <v>17.508378833325132</v>
      </c>
      <c r="P329" s="11">
        <f t="shared" si="52"/>
        <v>26.491621166674868</v>
      </c>
    </row>
    <row r="330" spans="1:16" x14ac:dyDescent="0.2">
      <c r="A330">
        <v>39681</v>
      </c>
      <c r="B330">
        <v>0</v>
      </c>
      <c r="C330" t="str">
        <f t="shared" si="47"/>
        <v>Ženy</v>
      </c>
      <c r="D330">
        <v>2004</v>
      </c>
      <c r="E330">
        <f t="shared" si="46"/>
        <v>20</v>
      </c>
      <c r="F330" s="12" t="str">
        <f t="shared" si="48"/>
        <v>15-25 let</v>
      </c>
      <c r="G330" s="12" t="str">
        <f t="shared" si="49"/>
        <v>Ženy 15-25 let</v>
      </c>
      <c r="H330" s="39">
        <v>3</v>
      </c>
      <c r="I330">
        <v>1</v>
      </c>
      <c r="J330">
        <v>4</v>
      </c>
      <c r="K330">
        <v>2</v>
      </c>
      <c r="L330">
        <v>3</v>
      </c>
      <c r="M330">
        <v>4</v>
      </c>
      <c r="N330">
        <f t="shared" si="50"/>
        <v>14</v>
      </c>
      <c r="O330" s="11">
        <f t="shared" si="51"/>
        <v>9.508378833325132</v>
      </c>
      <c r="P330" s="11">
        <f t="shared" si="52"/>
        <v>18.491621166674868</v>
      </c>
    </row>
    <row r="331" spans="1:16" x14ac:dyDescent="0.2">
      <c r="A331">
        <v>39685</v>
      </c>
      <c r="B331">
        <v>1</v>
      </c>
      <c r="C331" t="str">
        <f t="shared" si="47"/>
        <v>Muži</v>
      </c>
      <c r="D331">
        <v>2002</v>
      </c>
      <c r="E331">
        <f t="shared" si="46"/>
        <v>22</v>
      </c>
      <c r="F331" s="12" t="str">
        <f t="shared" si="48"/>
        <v>15-25 let</v>
      </c>
      <c r="G331" s="12" t="str">
        <f t="shared" si="49"/>
        <v>Muži 15-25 let</v>
      </c>
      <c r="H331" s="39">
        <v>3</v>
      </c>
      <c r="I331">
        <v>6</v>
      </c>
      <c r="J331">
        <v>6</v>
      </c>
      <c r="K331">
        <v>6</v>
      </c>
      <c r="L331">
        <v>6</v>
      </c>
      <c r="M331">
        <v>5</v>
      </c>
      <c r="N331">
        <f t="shared" si="50"/>
        <v>29</v>
      </c>
      <c r="O331" s="11">
        <f t="shared" si="51"/>
        <v>24.508378833325132</v>
      </c>
      <c r="P331" s="11">
        <f t="shared" si="52"/>
        <v>33.491621166674868</v>
      </c>
    </row>
    <row r="332" spans="1:16" x14ac:dyDescent="0.2">
      <c r="A332">
        <v>39721</v>
      </c>
      <c r="B332">
        <v>1</v>
      </c>
      <c r="C332" t="str">
        <f t="shared" si="47"/>
        <v>Muži</v>
      </c>
      <c r="D332">
        <v>2004</v>
      </c>
      <c r="E332">
        <f t="shared" si="46"/>
        <v>20</v>
      </c>
      <c r="F332" s="12" t="str">
        <f t="shared" si="48"/>
        <v>15-25 let</v>
      </c>
      <c r="G332" s="12" t="str">
        <f t="shared" si="49"/>
        <v>Muži 15-25 let</v>
      </c>
      <c r="H332" s="39">
        <v>10</v>
      </c>
      <c r="I332">
        <v>5</v>
      </c>
      <c r="J332">
        <v>5</v>
      </c>
      <c r="K332">
        <v>5</v>
      </c>
      <c r="L332">
        <v>4</v>
      </c>
      <c r="M332">
        <v>3</v>
      </c>
      <c r="N332">
        <f t="shared" si="50"/>
        <v>22</v>
      </c>
      <c r="O332" s="11">
        <f t="shared" si="51"/>
        <v>17.508378833325132</v>
      </c>
      <c r="P332" s="11">
        <f t="shared" si="52"/>
        <v>26.491621166674868</v>
      </c>
    </row>
    <row r="333" spans="1:16" x14ac:dyDescent="0.2">
      <c r="A333">
        <v>39736</v>
      </c>
      <c r="B333">
        <v>0</v>
      </c>
      <c r="C333" t="str">
        <f t="shared" si="47"/>
        <v>Ženy</v>
      </c>
      <c r="D333">
        <v>1978</v>
      </c>
      <c r="E333">
        <f t="shared" si="46"/>
        <v>46</v>
      </c>
      <c r="F333" s="12" t="str">
        <f t="shared" si="48"/>
        <v>41-55 let</v>
      </c>
      <c r="G333" s="12" t="str">
        <f t="shared" si="49"/>
        <v>Ženy 41-55 let</v>
      </c>
      <c r="H333" s="39">
        <v>4</v>
      </c>
      <c r="I333">
        <v>6</v>
      </c>
      <c r="J333">
        <v>5</v>
      </c>
      <c r="K333">
        <v>6</v>
      </c>
      <c r="L333">
        <v>6</v>
      </c>
      <c r="M333">
        <v>6</v>
      </c>
      <c r="N333">
        <f t="shared" si="50"/>
        <v>29</v>
      </c>
      <c r="O333" s="11">
        <f t="shared" si="51"/>
        <v>24.508378833325132</v>
      </c>
      <c r="P333" s="11">
        <f t="shared" si="52"/>
        <v>33.491621166674868</v>
      </c>
    </row>
    <row r="334" spans="1:16" x14ac:dyDescent="0.2">
      <c r="A334">
        <v>37477</v>
      </c>
      <c r="B334">
        <v>0</v>
      </c>
      <c r="C334" t="str">
        <f t="shared" si="47"/>
        <v>Ženy</v>
      </c>
      <c r="D334">
        <v>2003</v>
      </c>
      <c r="E334">
        <f t="shared" si="46"/>
        <v>21</v>
      </c>
      <c r="F334" s="12" t="str">
        <f t="shared" si="48"/>
        <v>15-25 let</v>
      </c>
      <c r="G334" s="12" t="str">
        <f t="shared" si="49"/>
        <v>Ženy 15-25 let</v>
      </c>
      <c r="H334" s="39">
        <v>8</v>
      </c>
      <c r="I334">
        <v>5</v>
      </c>
      <c r="J334">
        <v>7</v>
      </c>
      <c r="K334">
        <v>5</v>
      </c>
      <c r="L334">
        <v>6</v>
      </c>
      <c r="M334">
        <v>7</v>
      </c>
      <c r="N334">
        <f t="shared" si="50"/>
        <v>30</v>
      </c>
      <c r="O334" s="11">
        <f t="shared" si="51"/>
        <v>25.508378833325132</v>
      </c>
      <c r="P334" s="11">
        <f t="shared" si="52"/>
        <v>34.491621166674868</v>
      </c>
    </row>
    <row r="335" spans="1:16" x14ac:dyDescent="0.2">
      <c r="A335">
        <v>39776</v>
      </c>
      <c r="B335">
        <v>0</v>
      </c>
      <c r="C335" t="str">
        <f t="shared" si="47"/>
        <v>Ženy</v>
      </c>
      <c r="D335">
        <v>1972</v>
      </c>
      <c r="E335">
        <f t="shared" si="46"/>
        <v>52</v>
      </c>
      <c r="F335" s="12" t="str">
        <f t="shared" si="48"/>
        <v>41-55 let</v>
      </c>
      <c r="G335" s="12" t="str">
        <f t="shared" si="49"/>
        <v>Ženy 41-55 let</v>
      </c>
      <c r="H335" s="39" t="s">
        <v>25</v>
      </c>
      <c r="I335">
        <v>6</v>
      </c>
      <c r="J335">
        <v>6</v>
      </c>
      <c r="K335">
        <v>5</v>
      </c>
      <c r="L335">
        <v>6</v>
      </c>
      <c r="M335">
        <v>5</v>
      </c>
      <c r="N335">
        <f t="shared" si="50"/>
        <v>28</v>
      </c>
      <c r="O335" s="11">
        <f t="shared" si="51"/>
        <v>23.508378833325132</v>
      </c>
      <c r="P335" s="11">
        <f t="shared" si="52"/>
        <v>32.491621166674868</v>
      </c>
    </row>
    <row r="336" spans="1:16" x14ac:dyDescent="0.2">
      <c r="A336">
        <v>39786</v>
      </c>
      <c r="B336">
        <v>1</v>
      </c>
      <c r="C336" t="str">
        <f t="shared" si="47"/>
        <v>Muži</v>
      </c>
      <c r="D336">
        <v>1998</v>
      </c>
      <c r="E336">
        <f t="shared" si="46"/>
        <v>26</v>
      </c>
      <c r="F336" s="12" t="str">
        <f t="shared" si="48"/>
        <v>26-40 let</v>
      </c>
      <c r="G336" s="12" t="str">
        <f t="shared" si="49"/>
        <v>Muži 26-40 let</v>
      </c>
      <c r="H336" s="39" t="s">
        <v>25</v>
      </c>
      <c r="I336">
        <v>3</v>
      </c>
      <c r="J336">
        <v>5</v>
      </c>
      <c r="K336">
        <v>2</v>
      </c>
      <c r="L336">
        <v>2</v>
      </c>
      <c r="M336">
        <v>5</v>
      </c>
      <c r="N336">
        <f t="shared" si="50"/>
        <v>17</v>
      </c>
      <c r="O336" s="11">
        <f t="shared" si="51"/>
        <v>12.508378833325132</v>
      </c>
      <c r="P336" s="11">
        <f t="shared" si="52"/>
        <v>21.491621166674868</v>
      </c>
    </row>
    <row r="337" spans="1:16" x14ac:dyDescent="0.2">
      <c r="A337">
        <v>39805</v>
      </c>
      <c r="B337">
        <v>0</v>
      </c>
      <c r="C337" t="str">
        <f t="shared" si="47"/>
        <v>Ženy</v>
      </c>
      <c r="D337">
        <v>1961</v>
      </c>
      <c r="E337">
        <f t="shared" si="46"/>
        <v>63</v>
      </c>
      <c r="F337" s="12" t="str">
        <f t="shared" si="48"/>
        <v>56-85 let</v>
      </c>
      <c r="G337" s="12" t="str">
        <f t="shared" si="49"/>
        <v>Ženy 56-85 let</v>
      </c>
      <c r="H337" s="39">
        <v>2</v>
      </c>
      <c r="I337">
        <v>3</v>
      </c>
      <c r="J337">
        <v>2</v>
      </c>
      <c r="K337">
        <v>5</v>
      </c>
      <c r="L337">
        <v>5</v>
      </c>
      <c r="M337">
        <v>3</v>
      </c>
      <c r="N337">
        <f t="shared" si="50"/>
        <v>18</v>
      </c>
      <c r="O337" s="11">
        <f t="shared" si="51"/>
        <v>13.508378833325132</v>
      </c>
      <c r="P337" s="11">
        <f t="shared" si="52"/>
        <v>22.491621166674868</v>
      </c>
    </row>
    <row r="338" spans="1:16" x14ac:dyDescent="0.2">
      <c r="A338">
        <v>39812</v>
      </c>
      <c r="B338">
        <v>0</v>
      </c>
      <c r="C338" t="str">
        <f t="shared" si="47"/>
        <v>Ženy</v>
      </c>
      <c r="D338">
        <v>1997</v>
      </c>
      <c r="E338">
        <f t="shared" si="46"/>
        <v>27</v>
      </c>
      <c r="F338" s="12" t="str">
        <f t="shared" si="48"/>
        <v>26-40 let</v>
      </c>
      <c r="G338" s="12" t="str">
        <f t="shared" si="49"/>
        <v>Ženy 26-40 let</v>
      </c>
      <c r="H338" s="39">
        <v>5</v>
      </c>
      <c r="I338">
        <v>6</v>
      </c>
      <c r="J338">
        <v>6</v>
      </c>
      <c r="K338">
        <v>6</v>
      </c>
      <c r="L338">
        <v>5</v>
      </c>
      <c r="M338">
        <v>5</v>
      </c>
      <c r="N338">
        <f t="shared" si="50"/>
        <v>28</v>
      </c>
      <c r="O338" s="11">
        <f t="shared" si="51"/>
        <v>23.508378833325132</v>
      </c>
      <c r="P338" s="11">
        <f t="shared" si="52"/>
        <v>32.491621166674868</v>
      </c>
    </row>
    <row r="339" spans="1:16" x14ac:dyDescent="0.2">
      <c r="A339">
        <v>39816</v>
      </c>
      <c r="B339">
        <v>0</v>
      </c>
      <c r="C339" t="str">
        <f t="shared" si="47"/>
        <v>Ženy</v>
      </c>
      <c r="D339">
        <v>1998</v>
      </c>
      <c r="E339">
        <f t="shared" si="46"/>
        <v>26</v>
      </c>
      <c r="F339" s="12" t="str">
        <f t="shared" si="48"/>
        <v>26-40 let</v>
      </c>
      <c r="G339" s="12" t="str">
        <f t="shared" si="49"/>
        <v>Ženy 26-40 let</v>
      </c>
      <c r="H339" s="39">
        <v>0</v>
      </c>
      <c r="I339">
        <v>4</v>
      </c>
      <c r="J339">
        <v>2</v>
      </c>
      <c r="K339">
        <v>2</v>
      </c>
      <c r="L339">
        <v>2</v>
      </c>
      <c r="M339">
        <v>2</v>
      </c>
      <c r="N339">
        <f t="shared" si="50"/>
        <v>12</v>
      </c>
      <c r="O339" s="11">
        <f t="shared" si="51"/>
        <v>7.5083788333251311</v>
      </c>
      <c r="P339" s="11">
        <f t="shared" si="52"/>
        <v>16.491621166674868</v>
      </c>
    </row>
    <row r="340" spans="1:16" x14ac:dyDescent="0.2">
      <c r="A340">
        <v>39827</v>
      </c>
      <c r="B340">
        <v>1</v>
      </c>
      <c r="C340" t="str">
        <f t="shared" si="47"/>
        <v>Muži</v>
      </c>
      <c r="D340">
        <v>1987</v>
      </c>
      <c r="E340">
        <f t="shared" si="46"/>
        <v>37</v>
      </c>
      <c r="F340" s="12" t="str">
        <f t="shared" si="48"/>
        <v>26-40 let</v>
      </c>
      <c r="G340" s="12" t="str">
        <f t="shared" si="49"/>
        <v>Muži 26-40 let</v>
      </c>
      <c r="H340" s="39">
        <v>2</v>
      </c>
      <c r="I340">
        <v>2</v>
      </c>
      <c r="J340">
        <v>3</v>
      </c>
      <c r="K340">
        <v>1</v>
      </c>
      <c r="L340">
        <v>4</v>
      </c>
      <c r="M340">
        <v>1</v>
      </c>
      <c r="N340">
        <f t="shared" si="50"/>
        <v>11</v>
      </c>
      <c r="O340" s="11">
        <f t="shared" si="51"/>
        <v>6.5083788333251311</v>
      </c>
      <c r="P340" s="11">
        <f t="shared" si="52"/>
        <v>15.491621166674868</v>
      </c>
    </row>
    <row r="341" spans="1:16" x14ac:dyDescent="0.2">
      <c r="A341">
        <v>39866</v>
      </c>
      <c r="B341">
        <v>0</v>
      </c>
      <c r="C341" t="str">
        <f t="shared" si="47"/>
        <v>Ženy</v>
      </c>
      <c r="D341">
        <v>2004</v>
      </c>
      <c r="E341">
        <f t="shared" si="46"/>
        <v>20</v>
      </c>
      <c r="F341" s="12" t="str">
        <f t="shared" si="48"/>
        <v>15-25 let</v>
      </c>
      <c r="G341" s="12" t="str">
        <f t="shared" si="49"/>
        <v>Ženy 15-25 let</v>
      </c>
      <c r="H341" s="39">
        <v>3</v>
      </c>
      <c r="I341">
        <v>4</v>
      </c>
      <c r="J341">
        <v>6</v>
      </c>
      <c r="K341">
        <v>3</v>
      </c>
      <c r="L341">
        <v>6</v>
      </c>
      <c r="M341">
        <v>5</v>
      </c>
      <c r="N341">
        <f t="shared" si="50"/>
        <v>24</v>
      </c>
      <c r="O341" s="11">
        <f t="shared" si="51"/>
        <v>19.508378833325132</v>
      </c>
      <c r="P341" s="11">
        <f t="shared" si="52"/>
        <v>28.491621166674868</v>
      </c>
    </row>
    <row r="342" spans="1:16" x14ac:dyDescent="0.2">
      <c r="A342">
        <v>39894</v>
      </c>
      <c r="B342">
        <v>0</v>
      </c>
      <c r="C342" t="str">
        <f t="shared" si="47"/>
        <v>Ženy</v>
      </c>
      <c r="D342">
        <v>1961</v>
      </c>
      <c r="E342">
        <f t="shared" si="46"/>
        <v>63</v>
      </c>
      <c r="F342" s="12" t="str">
        <f t="shared" si="48"/>
        <v>56-85 let</v>
      </c>
      <c r="G342" s="12" t="str">
        <f t="shared" si="49"/>
        <v>Ženy 56-85 let</v>
      </c>
      <c r="H342" s="39">
        <v>3</v>
      </c>
      <c r="I342">
        <v>3</v>
      </c>
      <c r="J342">
        <v>3</v>
      </c>
      <c r="K342">
        <v>5</v>
      </c>
      <c r="L342">
        <v>5</v>
      </c>
      <c r="M342">
        <v>2</v>
      </c>
      <c r="N342">
        <f t="shared" si="50"/>
        <v>18</v>
      </c>
      <c r="O342" s="11">
        <f t="shared" si="51"/>
        <v>13.508378833325132</v>
      </c>
      <c r="P342" s="11">
        <f t="shared" si="52"/>
        <v>22.491621166674868</v>
      </c>
    </row>
    <row r="343" spans="1:16" x14ac:dyDescent="0.2">
      <c r="A343">
        <v>39904</v>
      </c>
      <c r="B343">
        <v>0</v>
      </c>
      <c r="C343" t="str">
        <f t="shared" si="47"/>
        <v>Ženy</v>
      </c>
      <c r="D343">
        <v>2001</v>
      </c>
      <c r="E343">
        <f t="shared" si="46"/>
        <v>23</v>
      </c>
      <c r="F343" s="12" t="str">
        <f t="shared" si="48"/>
        <v>15-25 let</v>
      </c>
      <c r="G343" s="12" t="str">
        <f t="shared" si="49"/>
        <v>Ženy 15-25 let</v>
      </c>
      <c r="H343" s="39">
        <v>4</v>
      </c>
      <c r="I343">
        <v>3</v>
      </c>
      <c r="J343">
        <v>2</v>
      </c>
      <c r="K343">
        <v>3</v>
      </c>
      <c r="L343">
        <v>3</v>
      </c>
      <c r="M343">
        <v>5</v>
      </c>
      <c r="N343">
        <f t="shared" si="50"/>
        <v>16</v>
      </c>
      <c r="O343" s="11">
        <f t="shared" si="51"/>
        <v>11.508378833325132</v>
      </c>
      <c r="P343" s="11">
        <f t="shared" si="52"/>
        <v>20.491621166674868</v>
      </c>
    </row>
    <row r="344" spans="1:16" x14ac:dyDescent="0.2">
      <c r="A344">
        <v>39902</v>
      </c>
      <c r="B344">
        <v>1</v>
      </c>
      <c r="C344" t="str">
        <f t="shared" si="47"/>
        <v>Muži</v>
      </c>
      <c r="D344">
        <v>1992</v>
      </c>
      <c r="E344">
        <f t="shared" si="46"/>
        <v>32</v>
      </c>
      <c r="F344" s="12" t="str">
        <f t="shared" si="48"/>
        <v>26-40 let</v>
      </c>
      <c r="G344" s="12" t="str">
        <f t="shared" si="49"/>
        <v>Muži 26-40 let</v>
      </c>
      <c r="H344" s="39" t="s">
        <v>25</v>
      </c>
      <c r="I344">
        <v>2</v>
      </c>
      <c r="J344">
        <v>2</v>
      </c>
      <c r="K344">
        <v>1</v>
      </c>
      <c r="L344">
        <v>2</v>
      </c>
      <c r="M344">
        <v>2</v>
      </c>
      <c r="N344">
        <f t="shared" si="50"/>
        <v>9</v>
      </c>
      <c r="O344" s="11">
        <f t="shared" si="51"/>
        <v>4.5083788333251311</v>
      </c>
      <c r="P344" s="11">
        <f t="shared" si="52"/>
        <v>13.491621166674868</v>
      </c>
    </row>
    <row r="345" spans="1:16" x14ac:dyDescent="0.2">
      <c r="A345">
        <v>39937</v>
      </c>
      <c r="B345">
        <v>0</v>
      </c>
      <c r="C345" t="str">
        <f t="shared" si="47"/>
        <v>Ženy</v>
      </c>
      <c r="D345">
        <v>1980</v>
      </c>
      <c r="E345">
        <f t="shared" si="46"/>
        <v>44</v>
      </c>
      <c r="F345" s="12" t="str">
        <f t="shared" si="48"/>
        <v>41-55 let</v>
      </c>
      <c r="G345" s="12" t="str">
        <f t="shared" si="49"/>
        <v>Ženy 41-55 let</v>
      </c>
      <c r="H345" s="39">
        <v>3</v>
      </c>
      <c r="I345">
        <v>2</v>
      </c>
      <c r="J345">
        <v>5</v>
      </c>
      <c r="K345">
        <v>4</v>
      </c>
      <c r="L345">
        <v>5</v>
      </c>
      <c r="M345">
        <v>2</v>
      </c>
      <c r="N345">
        <f t="shared" si="50"/>
        <v>18</v>
      </c>
      <c r="O345" s="11">
        <f t="shared" si="51"/>
        <v>13.508378833325132</v>
      </c>
      <c r="P345" s="11">
        <f t="shared" si="52"/>
        <v>22.491621166674868</v>
      </c>
    </row>
    <row r="346" spans="1:16" x14ac:dyDescent="0.2">
      <c r="A346">
        <v>39938</v>
      </c>
      <c r="B346">
        <v>0</v>
      </c>
      <c r="C346" t="str">
        <f t="shared" si="47"/>
        <v>Ženy</v>
      </c>
      <c r="D346">
        <v>2003</v>
      </c>
      <c r="E346">
        <f t="shared" si="46"/>
        <v>21</v>
      </c>
      <c r="F346" s="12" t="str">
        <f t="shared" si="48"/>
        <v>15-25 let</v>
      </c>
      <c r="G346" s="12" t="str">
        <f t="shared" si="49"/>
        <v>Ženy 15-25 let</v>
      </c>
      <c r="H346" s="39">
        <v>5</v>
      </c>
      <c r="I346">
        <v>6</v>
      </c>
      <c r="J346">
        <v>6</v>
      </c>
      <c r="K346">
        <v>6</v>
      </c>
      <c r="L346">
        <v>5</v>
      </c>
      <c r="M346">
        <v>7</v>
      </c>
      <c r="N346">
        <f t="shared" si="50"/>
        <v>30</v>
      </c>
      <c r="O346" s="11">
        <f t="shared" si="51"/>
        <v>25.508378833325132</v>
      </c>
      <c r="P346" s="11">
        <f t="shared" si="52"/>
        <v>34.491621166674868</v>
      </c>
    </row>
    <row r="347" spans="1:16" x14ac:dyDescent="0.2">
      <c r="A347">
        <v>39940</v>
      </c>
      <c r="B347">
        <v>0</v>
      </c>
      <c r="C347" t="str">
        <f t="shared" si="47"/>
        <v>Ženy</v>
      </c>
      <c r="D347">
        <v>1975</v>
      </c>
      <c r="E347">
        <f t="shared" si="46"/>
        <v>49</v>
      </c>
      <c r="F347" s="12" t="str">
        <f t="shared" si="48"/>
        <v>41-55 let</v>
      </c>
      <c r="G347" s="12" t="str">
        <f t="shared" si="49"/>
        <v>Ženy 41-55 let</v>
      </c>
      <c r="H347" s="39" t="s">
        <v>25</v>
      </c>
      <c r="I347">
        <v>3</v>
      </c>
      <c r="J347">
        <v>4</v>
      </c>
      <c r="K347">
        <v>5</v>
      </c>
      <c r="L347">
        <v>3</v>
      </c>
      <c r="M347">
        <v>2</v>
      </c>
      <c r="N347">
        <f t="shared" si="50"/>
        <v>17</v>
      </c>
      <c r="O347" s="11">
        <f t="shared" si="51"/>
        <v>12.508378833325132</v>
      </c>
      <c r="P347" s="11">
        <f t="shared" si="52"/>
        <v>21.491621166674868</v>
      </c>
    </row>
    <row r="348" spans="1:16" x14ac:dyDescent="0.2">
      <c r="A348">
        <v>39944</v>
      </c>
      <c r="B348">
        <v>0</v>
      </c>
      <c r="C348" t="str">
        <f t="shared" si="47"/>
        <v>Ženy</v>
      </c>
      <c r="D348">
        <v>1989</v>
      </c>
      <c r="E348">
        <f t="shared" si="46"/>
        <v>35</v>
      </c>
      <c r="F348" s="12" t="str">
        <f t="shared" si="48"/>
        <v>26-40 let</v>
      </c>
      <c r="G348" s="12" t="str">
        <f t="shared" si="49"/>
        <v>Ženy 26-40 let</v>
      </c>
      <c r="H348" s="39">
        <v>6</v>
      </c>
      <c r="I348">
        <v>3</v>
      </c>
      <c r="J348">
        <v>5</v>
      </c>
      <c r="K348">
        <v>6</v>
      </c>
      <c r="L348">
        <v>5</v>
      </c>
      <c r="M348">
        <v>3</v>
      </c>
      <c r="N348">
        <f t="shared" si="50"/>
        <v>22</v>
      </c>
      <c r="O348" s="11">
        <f t="shared" si="51"/>
        <v>17.508378833325132</v>
      </c>
      <c r="P348" s="11">
        <f t="shared" si="52"/>
        <v>26.491621166674868</v>
      </c>
    </row>
    <row r="349" spans="1:16" x14ac:dyDescent="0.2">
      <c r="A349">
        <v>39955</v>
      </c>
      <c r="B349">
        <v>0</v>
      </c>
      <c r="C349" t="str">
        <f t="shared" si="47"/>
        <v>Ženy</v>
      </c>
      <c r="D349">
        <v>2001</v>
      </c>
      <c r="E349">
        <f t="shared" si="46"/>
        <v>23</v>
      </c>
      <c r="F349" s="12" t="str">
        <f t="shared" si="48"/>
        <v>15-25 let</v>
      </c>
      <c r="G349" s="12" t="str">
        <f t="shared" si="49"/>
        <v>Ženy 15-25 let</v>
      </c>
      <c r="H349" s="39">
        <v>2</v>
      </c>
      <c r="I349">
        <v>2</v>
      </c>
      <c r="J349">
        <v>3</v>
      </c>
      <c r="K349">
        <v>3</v>
      </c>
      <c r="L349">
        <v>3</v>
      </c>
      <c r="M349">
        <v>3</v>
      </c>
      <c r="N349">
        <f t="shared" si="50"/>
        <v>14</v>
      </c>
      <c r="O349" s="11">
        <f t="shared" si="51"/>
        <v>9.508378833325132</v>
      </c>
      <c r="P349" s="11">
        <f t="shared" si="52"/>
        <v>18.491621166674868</v>
      </c>
    </row>
    <row r="350" spans="1:16" x14ac:dyDescent="0.2">
      <c r="A350">
        <v>39958</v>
      </c>
      <c r="B350">
        <v>1</v>
      </c>
      <c r="C350" t="str">
        <f t="shared" si="47"/>
        <v>Muži</v>
      </c>
      <c r="D350">
        <v>1997</v>
      </c>
      <c r="E350">
        <f t="shared" si="46"/>
        <v>27</v>
      </c>
      <c r="F350" s="12" t="str">
        <f t="shared" si="48"/>
        <v>26-40 let</v>
      </c>
      <c r="G350" s="12" t="str">
        <f t="shared" si="49"/>
        <v>Muži 26-40 let</v>
      </c>
      <c r="H350" s="39">
        <v>1</v>
      </c>
      <c r="I350">
        <v>2</v>
      </c>
      <c r="J350">
        <v>6</v>
      </c>
      <c r="K350">
        <v>4</v>
      </c>
      <c r="L350">
        <v>7</v>
      </c>
      <c r="M350">
        <v>4</v>
      </c>
      <c r="N350">
        <f t="shared" si="50"/>
        <v>23</v>
      </c>
      <c r="O350" s="11">
        <f t="shared" si="51"/>
        <v>18.508378833325132</v>
      </c>
      <c r="P350" s="11">
        <f t="shared" si="52"/>
        <v>27.491621166674868</v>
      </c>
    </row>
    <row r="351" spans="1:16" x14ac:dyDescent="0.2">
      <c r="A351">
        <v>39986</v>
      </c>
      <c r="B351">
        <v>1</v>
      </c>
      <c r="C351" t="str">
        <f t="shared" si="47"/>
        <v>Muži</v>
      </c>
      <c r="D351">
        <v>1975</v>
      </c>
      <c r="E351">
        <f t="shared" si="46"/>
        <v>49</v>
      </c>
      <c r="F351" s="12" t="str">
        <f t="shared" si="48"/>
        <v>41-55 let</v>
      </c>
      <c r="G351" s="12" t="str">
        <f t="shared" si="49"/>
        <v>Muži 41-55 let</v>
      </c>
      <c r="H351" s="39" t="s">
        <v>25</v>
      </c>
      <c r="I351">
        <v>3</v>
      </c>
      <c r="J351">
        <v>3</v>
      </c>
      <c r="K351">
        <v>4</v>
      </c>
      <c r="L351">
        <v>3</v>
      </c>
      <c r="M351">
        <v>2</v>
      </c>
      <c r="N351">
        <f t="shared" si="50"/>
        <v>15</v>
      </c>
      <c r="O351" s="11">
        <f t="shared" si="51"/>
        <v>10.508378833325132</v>
      </c>
      <c r="P351" s="11">
        <f t="shared" si="52"/>
        <v>19.491621166674868</v>
      </c>
    </row>
    <row r="352" spans="1:16" x14ac:dyDescent="0.2">
      <c r="A352">
        <v>39988</v>
      </c>
      <c r="B352">
        <v>1</v>
      </c>
      <c r="C352" t="str">
        <f t="shared" si="47"/>
        <v>Muži</v>
      </c>
      <c r="D352">
        <v>2003</v>
      </c>
      <c r="E352">
        <f t="shared" si="46"/>
        <v>21</v>
      </c>
      <c r="F352" s="12" t="str">
        <f t="shared" si="48"/>
        <v>15-25 let</v>
      </c>
      <c r="G352" s="12" t="str">
        <f t="shared" si="49"/>
        <v>Muži 15-25 let</v>
      </c>
      <c r="H352" s="39">
        <v>2</v>
      </c>
      <c r="I352">
        <v>2</v>
      </c>
      <c r="J352">
        <v>5</v>
      </c>
      <c r="K352">
        <v>2</v>
      </c>
      <c r="L352">
        <v>3</v>
      </c>
      <c r="M352">
        <v>6</v>
      </c>
      <c r="N352">
        <f t="shared" si="50"/>
        <v>18</v>
      </c>
      <c r="O352" s="11">
        <f t="shared" si="51"/>
        <v>13.508378833325132</v>
      </c>
      <c r="P352" s="11">
        <f t="shared" si="52"/>
        <v>22.491621166674868</v>
      </c>
    </row>
    <row r="353" spans="1:16" x14ac:dyDescent="0.2">
      <c r="A353">
        <v>40004</v>
      </c>
      <c r="B353">
        <v>1</v>
      </c>
      <c r="C353" t="str">
        <f t="shared" si="47"/>
        <v>Muži</v>
      </c>
      <c r="D353">
        <v>1991</v>
      </c>
      <c r="E353">
        <f t="shared" si="46"/>
        <v>33</v>
      </c>
      <c r="F353" s="12" t="str">
        <f t="shared" si="48"/>
        <v>26-40 let</v>
      </c>
      <c r="G353" s="12" t="str">
        <f t="shared" si="49"/>
        <v>Muži 26-40 let</v>
      </c>
      <c r="H353" s="39">
        <v>2</v>
      </c>
      <c r="I353">
        <v>3</v>
      </c>
      <c r="J353">
        <v>5</v>
      </c>
      <c r="K353">
        <v>3</v>
      </c>
      <c r="L353">
        <v>3</v>
      </c>
      <c r="M353">
        <v>3</v>
      </c>
      <c r="N353">
        <f t="shared" si="50"/>
        <v>17</v>
      </c>
      <c r="O353" s="11">
        <f t="shared" si="51"/>
        <v>12.508378833325132</v>
      </c>
      <c r="P353" s="11">
        <f t="shared" si="52"/>
        <v>21.491621166674868</v>
      </c>
    </row>
    <row r="354" spans="1:16" x14ac:dyDescent="0.2">
      <c r="A354">
        <v>40015</v>
      </c>
      <c r="B354">
        <v>0</v>
      </c>
      <c r="C354" t="str">
        <f t="shared" si="47"/>
        <v>Ženy</v>
      </c>
      <c r="D354">
        <v>2003</v>
      </c>
      <c r="E354">
        <f t="shared" si="46"/>
        <v>21</v>
      </c>
      <c r="F354" s="12" t="str">
        <f t="shared" si="48"/>
        <v>15-25 let</v>
      </c>
      <c r="G354" s="12" t="str">
        <f t="shared" si="49"/>
        <v>Ženy 15-25 let</v>
      </c>
      <c r="H354" s="39">
        <v>10</v>
      </c>
      <c r="I354">
        <v>2</v>
      </c>
      <c r="J354">
        <v>5</v>
      </c>
      <c r="K354">
        <v>5</v>
      </c>
      <c r="L354">
        <v>5</v>
      </c>
      <c r="M354">
        <v>5</v>
      </c>
      <c r="N354">
        <f t="shared" si="50"/>
        <v>22</v>
      </c>
      <c r="O354" s="11">
        <f t="shared" si="51"/>
        <v>17.508378833325132</v>
      </c>
      <c r="P354" s="11">
        <f t="shared" si="52"/>
        <v>26.491621166674868</v>
      </c>
    </row>
    <row r="355" spans="1:16" x14ac:dyDescent="0.2">
      <c r="A355">
        <v>39995</v>
      </c>
      <c r="B355">
        <v>0</v>
      </c>
      <c r="C355" t="str">
        <f t="shared" si="47"/>
        <v>Ženy</v>
      </c>
      <c r="D355">
        <v>1996</v>
      </c>
      <c r="E355">
        <f t="shared" si="46"/>
        <v>28</v>
      </c>
      <c r="F355" s="12" t="str">
        <f t="shared" si="48"/>
        <v>26-40 let</v>
      </c>
      <c r="G355" s="12" t="str">
        <f t="shared" si="49"/>
        <v>Ženy 26-40 let</v>
      </c>
      <c r="H355" s="39">
        <v>10</v>
      </c>
      <c r="I355">
        <v>5</v>
      </c>
      <c r="J355">
        <v>3</v>
      </c>
      <c r="K355">
        <v>5</v>
      </c>
      <c r="L355">
        <v>5</v>
      </c>
      <c r="M355">
        <v>6</v>
      </c>
      <c r="N355">
        <f t="shared" si="50"/>
        <v>24</v>
      </c>
      <c r="O355" s="11">
        <f t="shared" si="51"/>
        <v>19.508378833325132</v>
      </c>
      <c r="P355" s="11">
        <f t="shared" si="52"/>
        <v>28.491621166674868</v>
      </c>
    </row>
    <row r="356" spans="1:16" x14ac:dyDescent="0.2">
      <c r="A356">
        <v>38749</v>
      </c>
      <c r="B356">
        <v>0</v>
      </c>
      <c r="C356" t="str">
        <f t="shared" si="47"/>
        <v>Ženy</v>
      </c>
      <c r="D356">
        <v>1993</v>
      </c>
      <c r="E356">
        <f t="shared" si="46"/>
        <v>31</v>
      </c>
      <c r="F356" s="12" t="str">
        <f t="shared" si="48"/>
        <v>26-40 let</v>
      </c>
      <c r="G356" s="12" t="str">
        <f t="shared" si="49"/>
        <v>Ženy 26-40 let</v>
      </c>
      <c r="H356" s="39" t="s">
        <v>25</v>
      </c>
      <c r="I356">
        <v>3</v>
      </c>
      <c r="J356">
        <v>2</v>
      </c>
      <c r="K356">
        <v>2</v>
      </c>
      <c r="L356">
        <v>3</v>
      </c>
      <c r="M356">
        <v>1</v>
      </c>
      <c r="N356">
        <f t="shared" si="50"/>
        <v>11</v>
      </c>
      <c r="O356" s="11">
        <f t="shared" si="51"/>
        <v>6.5083788333251311</v>
      </c>
      <c r="P356" s="11">
        <f t="shared" si="52"/>
        <v>15.491621166674868</v>
      </c>
    </row>
    <row r="357" spans="1:16" x14ac:dyDescent="0.2">
      <c r="A357">
        <v>40097</v>
      </c>
      <c r="B357">
        <v>0</v>
      </c>
      <c r="C357" t="str">
        <f t="shared" si="47"/>
        <v>Ženy</v>
      </c>
      <c r="D357">
        <v>1975</v>
      </c>
      <c r="E357">
        <f t="shared" si="46"/>
        <v>49</v>
      </c>
      <c r="F357" s="12" t="str">
        <f t="shared" si="48"/>
        <v>41-55 let</v>
      </c>
      <c r="G357" s="12" t="str">
        <f t="shared" si="49"/>
        <v>Ženy 41-55 let</v>
      </c>
      <c r="H357" s="39">
        <v>3</v>
      </c>
      <c r="I357">
        <v>3</v>
      </c>
      <c r="J357">
        <v>3</v>
      </c>
      <c r="K357">
        <v>5</v>
      </c>
      <c r="L357">
        <v>5</v>
      </c>
      <c r="M357">
        <v>3</v>
      </c>
      <c r="N357">
        <f t="shared" si="50"/>
        <v>19</v>
      </c>
      <c r="O357" s="11">
        <f t="shared" si="51"/>
        <v>14.508378833325132</v>
      </c>
      <c r="P357" s="11">
        <f t="shared" si="52"/>
        <v>23.491621166674868</v>
      </c>
    </row>
    <row r="358" spans="1:16" x14ac:dyDescent="0.2">
      <c r="A358">
        <v>40100</v>
      </c>
      <c r="B358">
        <v>0</v>
      </c>
      <c r="C358" t="str">
        <f t="shared" si="47"/>
        <v>Ženy</v>
      </c>
      <c r="D358">
        <v>1976</v>
      </c>
      <c r="E358">
        <f t="shared" si="46"/>
        <v>48</v>
      </c>
      <c r="F358" s="12" t="str">
        <f t="shared" si="48"/>
        <v>41-55 let</v>
      </c>
      <c r="G358" s="12" t="str">
        <f t="shared" si="49"/>
        <v>Ženy 41-55 let</v>
      </c>
      <c r="H358" s="39">
        <v>3</v>
      </c>
      <c r="I358">
        <v>5</v>
      </c>
      <c r="J358">
        <v>5</v>
      </c>
      <c r="K358">
        <v>5</v>
      </c>
      <c r="L358">
        <v>5</v>
      </c>
      <c r="M358">
        <v>3</v>
      </c>
      <c r="N358">
        <f t="shared" si="50"/>
        <v>23</v>
      </c>
      <c r="O358" s="11">
        <f t="shared" si="51"/>
        <v>18.508378833325132</v>
      </c>
      <c r="P358" s="11">
        <f t="shared" si="52"/>
        <v>27.491621166674868</v>
      </c>
    </row>
    <row r="359" spans="1:16" x14ac:dyDescent="0.2">
      <c r="A359">
        <v>40109</v>
      </c>
      <c r="B359">
        <v>1</v>
      </c>
      <c r="C359" t="str">
        <f t="shared" si="47"/>
        <v>Muži</v>
      </c>
      <c r="D359">
        <v>1992</v>
      </c>
      <c r="E359">
        <f t="shared" si="46"/>
        <v>32</v>
      </c>
      <c r="F359" s="12" t="str">
        <f t="shared" si="48"/>
        <v>26-40 let</v>
      </c>
      <c r="G359" s="12" t="str">
        <f t="shared" si="49"/>
        <v>Muži 26-40 let</v>
      </c>
      <c r="H359" s="39">
        <v>3</v>
      </c>
      <c r="I359">
        <v>2</v>
      </c>
      <c r="J359">
        <v>3</v>
      </c>
      <c r="K359">
        <v>5</v>
      </c>
      <c r="L359">
        <v>1</v>
      </c>
      <c r="M359">
        <v>3</v>
      </c>
      <c r="N359">
        <f t="shared" si="50"/>
        <v>14</v>
      </c>
      <c r="O359" s="11">
        <f t="shared" si="51"/>
        <v>9.508378833325132</v>
      </c>
      <c r="P359" s="11">
        <f t="shared" si="52"/>
        <v>18.491621166674868</v>
      </c>
    </row>
    <row r="360" spans="1:16" x14ac:dyDescent="0.2">
      <c r="A360">
        <v>40102</v>
      </c>
      <c r="B360">
        <v>0</v>
      </c>
      <c r="C360" t="str">
        <f t="shared" si="47"/>
        <v>Ženy</v>
      </c>
      <c r="D360">
        <v>2003</v>
      </c>
      <c r="E360">
        <f t="shared" si="46"/>
        <v>21</v>
      </c>
      <c r="F360" s="12" t="str">
        <f t="shared" si="48"/>
        <v>15-25 let</v>
      </c>
      <c r="G360" s="12" t="str">
        <f t="shared" si="49"/>
        <v>Ženy 15-25 let</v>
      </c>
      <c r="H360" s="39">
        <v>2</v>
      </c>
      <c r="I360">
        <v>5</v>
      </c>
      <c r="J360">
        <v>5</v>
      </c>
      <c r="K360">
        <v>6</v>
      </c>
      <c r="L360">
        <v>5</v>
      </c>
      <c r="M360">
        <v>6</v>
      </c>
      <c r="N360">
        <f t="shared" si="50"/>
        <v>27</v>
      </c>
      <c r="O360" s="11">
        <f t="shared" si="51"/>
        <v>22.508378833325132</v>
      </c>
      <c r="P360" s="11">
        <f t="shared" si="52"/>
        <v>31.491621166674868</v>
      </c>
    </row>
    <row r="361" spans="1:16" x14ac:dyDescent="0.2">
      <c r="A361">
        <v>40117</v>
      </c>
      <c r="B361">
        <v>0</v>
      </c>
      <c r="C361" t="str">
        <f t="shared" si="47"/>
        <v>Ženy</v>
      </c>
      <c r="D361">
        <v>1978</v>
      </c>
      <c r="E361">
        <f t="shared" si="46"/>
        <v>46</v>
      </c>
      <c r="F361" s="12" t="str">
        <f t="shared" si="48"/>
        <v>41-55 let</v>
      </c>
      <c r="G361" s="12" t="str">
        <f t="shared" si="49"/>
        <v>Ženy 41-55 let</v>
      </c>
      <c r="H361" s="39">
        <v>12</v>
      </c>
      <c r="I361">
        <v>6</v>
      </c>
      <c r="J361">
        <v>6</v>
      </c>
      <c r="K361">
        <v>6</v>
      </c>
      <c r="L361">
        <v>6</v>
      </c>
      <c r="M361">
        <v>6</v>
      </c>
      <c r="N361">
        <f t="shared" si="50"/>
        <v>30</v>
      </c>
      <c r="O361" s="11">
        <f t="shared" si="51"/>
        <v>25.508378833325132</v>
      </c>
      <c r="P361" s="11">
        <f t="shared" si="52"/>
        <v>34.491621166674868</v>
      </c>
    </row>
    <row r="362" spans="1:16" x14ac:dyDescent="0.2">
      <c r="A362">
        <v>40101</v>
      </c>
      <c r="B362">
        <v>0</v>
      </c>
      <c r="C362" t="str">
        <f t="shared" si="47"/>
        <v>Ženy</v>
      </c>
      <c r="D362">
        <v>2005</v>
      </c>
      <c r="E362">
        <f t="shared" si="46"/>
        <v>19</v>
      </c>
      <c r="F362" s="12" t="str">
        <f t="shared" si="48"/>
        <v>15-25 let</v>
      </c>
      <c r="G362" s="12" t="str">
        <f t="shared" si="49"/>
        <v>Ženy 15-25 let</v>
      </c>
      <c r="H362" s="39">
        <v>2</v>
      </c>
      <c r="I362">
        <v>3</v>
      </c>
      <c r="J362">
        <v>6</v>
      </c>
      <c r="K362">
        <v>2</v>
      </c>
      <c r="L362">
        <v>2</v>
      </c>
      <c r="M362">
        <v>1</v>
      </c>
      <c r="N362">
        <f t="shared" si="50"/>
        <v>14</v>
      </c>
      <c r="O362" s="11">
        <f t="shared" si="51"/>
        <v>9.508378833325132</v>
      </c>
      <c r="P362" s="11">
        <f t="shared" si="52"/>
        <v>18.491621166674868</v>
      </c>
    </row>
    <row r="363" spans="1:16" x14ac:dyDescent="0.2">
      <c r="A363">
        <v>40128</v>
      </c>
      <c r="B363">
        <v>0</v>
      </c>
      <c r="C363" t="str">
        <f t="shared" si="47"/>
        <v>Ženy</v>
      </c>
      <c r="D363">
        <v>1974</v>
      </c>
      <c r="E363">
        <f t="shared" si="46"/>
        <v>50</v>
      </c>
      <c r="F363" s="12" t="str">
        <f t="shared" si="48"/>
        <v>41-55 let</v>
      </c>
      <c r="G363" s="12" t="str">
        <f t="shared" si="49"/>
        <v>Ženy 41-55 let</v>
      </c>
      <c r="H363" s="39" t="s">
        <v>25</v>
      </c>
      <c r="I363">
        <v>5</v>
      </c>
      <c r="J363">
        <v>5</v>
      </c>
      <c r="K363">
        <v>5</v>
      </c>
      <c r="L363">
        <v>7</v>
      </c>
      <c r="M363">
        <v>5</v>
      </c>
      <c r="N363">
        <f t="shared" si="50"/>
        <v>27</v>
      </c>
      <c r="O363" s="11">
        <f t="shared" si="51"/>
        <v>22.508378833325132</v>
      </c>
      <c r="P363" s="11">
        <f t="shared" si="52"/>
        <v>31.491621166674868</v>
      </c>
    </row>
    <row r="364" spans="1:16" x14ac:dyDescent="0.2">
      <c r="A364">
        <v>40120</v>
      </c>
      <c r="B364">
        <v>1</v>
      </c>
      <c r="C364" t="str">
        <f t="shared" si="47"/>
        <v>Muži</v>
      </c>
      <c r="D364">
        <v>1992</v>
      </c>
      <c r="E364">
        <f t="shared" si="46"/>
        <v>32</v>
      </c>
      <c r="F364" s="12" t="str">
        <f t="shared" si="48"/>
        <v>26-40 let</v>
      </c>
      <c r="G364" s="12" t="str">
        <f t="shared" si="49"/>
        <v>Muži 26-40 let</v>
      </c>
      <c r="H364" s="39">
        <v>4</v>
      </c>
      <c r="I364">
        <v>5</v>
      </c>
      <c r="J364">
        <v>5</v>
      </c>
      <c r="K364">
        <v>3</v>
      </c>
      <c r="L364">
        <v>6</v>
      </c>
      <c r="M364">
        <v>3</v>
      </c>
      <c r="N364">
        <f t="shared" si="50"/>
        <v>22</v>
      </c>
      <c r="O364" s="11">
        <f t="shared" si="51"/>
        <v>17.508378833325132</v>
      </c>
      <c r="P364" s="11">
        <f t="shared" si="52"/>
        <v>26.491621166674868</v>
      </c>
    </row>
    <row r="365" spans="1:16" x14ac:dyDescent="0.2">
      <c r="A365">
        <v>40129</v>
      </c>
      <c r="B365">
        <v>1</v>
      </c>
      <c r="C365" t="str">
        <f t="shared" si="47"/>
        <v>Muži</v>
      </c>
      <c r="D365">
        <v>2003</v>
      </c>
      <c r="E365">
        <f t="shared" si="46"/>
        <v>21</v>
      </c>
      <c r="F365" s="12" t="str">
        <f t="shared" si="48"/>
        <v>15-25 let</v>
      </c>
      <c r="G365" s="12" t="str">
        <f t="shared" si="49"/>
        <v>Muži 15-25 let</v>
      </c>
      <c r="H365" s="39">
        <v>2</v>
      </c>
      <c r="I365">
        <v>2</v>
      </c>
      <c r="J365">
        <v>7</v>
      </c>
      <c r="K365">
        <v>3</v>
      </c>
      <c r="L365">
        <v>7</v>
      </c>
      <c r="M365">
        <v>1</v>
      </c>
      <c r="N365">
        <f t="shared" si="50"/>
        <v>20</v>
      </c>
      <c r="O365" s="11">
        <f t="shared" si="51"/>
        <v>15.508378833325132</v>
      </c>
      <c r="P365" s="11">
        <f t="shared" si="52"/>
        <v>24.491621166674868</v>
      </c>
    </row>
    <row r="366" spans="1:16" x14ac:dyDescent="0.2">
      <c r="A366">
        <v>40134</v>
      </c>
      <c r="B366">
        <v>1</v>
      </c>
      <c r="C366" t="str">
        <f t="shared" si="47"/>
        <v>Muži</v>
      </c>
      <c r="D366">
        <v>2003</v>
      </c>
      <c r="E366">
        <f t="shared" si="46"/>
        <v>21</v>
      </c>
      <c r="F366" s="12" t="str">
        <f t="shared" si="48"/>
        <v>15-25 let</v>
      </c>
      <c r="G366" s="12" t="str">
        <f t="shared" si="49"/>
        <v>Muži 15-25 let</v>
      </c>
      <c r="I366">
        <v>3</v>
      </c>
      <c r="J366">
        <v>5</v>
      </c>
      <c r="K366">
        <v>7</v>
      </c>
      <c r="L366">
        <v>4</v>
      </c>
      <c r="M366">
        <v>1</v>
      </c>
      <c r="N366">
        <f t="shared" si="50"/>
        <v>20</v>
      </c>
      <c r="O366" s="11">
        <f t="shared" si="51"/>
        <v>15.508378833325132</v>
      </c>
      <c r="P366" s="11">
        <f t="shared" si="52"/>
        <v>24.491621166674868</v>
      </c>
    </row>
    <row r="367" spans="1:16" x14ac:dyDescent="0.2">
      <c r="A367">
        <v>40141</v>
      </c>
      <c r="B367">
        <v>0</v>
      </c>
      <c r="C367" t="str">
        <f t="shared" si="47"/>
        <v>Ženy</v>
      </c>
      <c r="D367">
        <v>1998</v>
      </c>
      <c r="E367">
        <f t="shared" si="46"/>
        <v>26</v>
      </c>
      <c r="F367" s="12" t="str">
        <f t="shared" si="48"/>
        <v>26-40 let</v>
      </c>
      <c r="G367" s="12" t="str">
        <f t="shared" si="49"/>
        <v>Ženy 26-40 let</v>
      </c>
      <c r="H367" s="39">
        <v>2</v>
      </c>
      <c r="I367">
        <v>4</v>
      </c>
      <c r="J367">
        <v>3</v>
      </c>
      <c r="K367">
        <v>3</v>
      </c>
      <c r="L367">
        <v>3</v>
      </c>
      <c r="M367">
        <v>1</v>
      </c>
      <c r="N367">
        <f t="shared" si="50"/>
        <v>14</v>
      </c>
      <c r="O367" s="11">
        <f t="shared" si="51"/>
        <v>9.508378833325132</v>
      </c>
      <c r="P367" s="11">
        <f t="shared" si="52"/>
        <v>18.491621166674868</v>
      </c>
    </row>
    <row r="368" spans="1:16" x14ac:dyDescent="0.2">
      <c r="A368">
        <v>40146</v>
      </c>
      <c r="B368">
        <v>1</v>
      </c>
      <c r="C368" t="str">
        <f t="shared" si="47"/>
        <v>Muži</v>
      </c>
      <c r="D368">
        <v>1979</v>
      </c>
      <c r="E368">
        <f t="shared" si="46"/>
        <v>45</v>
      </c>
      <c r="F368" s="12" t="str">
        <f t="shared" si="48"/>
        <v>41-55 let</v>
      </c>
      <c r="G368" s="12" t="str">
        <f t="shared" si="49"/>
        <v>Muži 41-55 let</v>
      </c>
      <c r="H368" s="39" t="s">
        <v>25</v>
      </c>
      <c r="I368">
        <v>5</v>
      </c>
      <c r="J368">
        <v>6</v>
      </c>
      <c r="K368">
        <v>6</v>
      </c>
      <c r="L368">
        <v>4</v>
      </c>
      <c r="M368">
        <v>3</v>
      </c>
      <c r="N368">
        <f t="shared" si="50"/>
        <v>24</v>
      </c>
      <c r="O368" s="11">
        <f t="shared" si="51"/>
        <v>19.508378833325132</v>
      </c>
      <c r="P368" s="11">
        <f t="shared" si="52"/>
        <v>28.491621166674868</v>
      </c>
    </row>
    <row r="369" spans="1:16" x14ac:dyDescent="0.2">
      <c r="A369">
        <v>40162</v>
      </c>
      <c r="B369">
        <v>0</v>
      </c>
      <c r="C369" t="str">
        <f t="shared" si="47"/>
        <v>Ženy</v>
      </c>
      <c r="D369">
        <v>1986</v>
      </c>
      <c r="E369">
        <f t="shared" si="46"/>
        <v>38</v>
      </c>
      <c r="F369" s="12" t="str">
        <f t="shared" si="48"/>
        <v>26-40 let</v>
      </c>
      <c r="G369" s="12" t="str">
        <f t="shared" si="49"/>
        <v>Ženy 26-40 let</v>
      </c>
      <c r="H369" s="39">
        <v>2</v>
      </c>
      <c r="I369">
        <v>7</v>
      </c>
      <c r="J369">
        <v>7</v>
      </c>
      <c r="K369">
        <v>7</v>
      </c>
      <c r="L369">
        <v>7</v>
      </c>
      <c r="M369">
        <v>6</v>
      </c>
      <c r="N369">
        <f t="shared" si="50"/>
        <v>34</v>
      </c>
      <c r="O369" s="11">
        <f t="shared" si="51"/>
        <v>29.508378833325132</v>
      </c>
      <c r="P369" s="11">
        <f t="shared" si="52"/>
        <v>38.491621166674868</v>
      </c>
    </row>
    <row r="370" spans="1:16" x14ac:dyDescent="0.2">
      <c r="A370">
        <v>36331</v>
      </c>
      <c r="B370">
        <v>0</v>
      </c>
      <c r="C370" t="str">
        <f t="shared" si="47"/>
        <v>Ženy</v>
      </c>
      <c r="D370">
        <v>2000</v>
      </c>
      <c r="E370">
        <f t="shared" si="46"/>
        <v>24</v>
      </c>
      <c r="F370" s="12" t="str">
        <f t="shared" si="48"/>
        <v>15-25 let</v>
      </c>
      <c r="G370" s="12" t="str">
        <f t="shared" si="49"/>
        <v>Ženy 15-25 let</v>
      </c>
      <c r="H370" s="39" t="s">
        <v>25</v>
      </c>
      <c r="I370">
        <v>3</v>
      </c>
      <c r="J370">
        <v>5</v>
      </c>
      <c r="K370">
        <v>4</v>
      </c>
      <c r="L370">
        <v>3</v>
      </c>
      <c r="M370">
        <v>3</v>
      </c>
      <c r="N370">
        <f t="shared" si="50"/>
        <v>18</v>
      </c>
      <c r="O370" s="11">
        <f t="shared" si="51"/>
        <v>13.508378833325132</v>
      </c>
      <c r="P370" s="11">
        <f t="shared" si="52"/>
        <v>22.491621166674868</v>
      </c>
    </row>
    <row r="371" spans="1:16" x14ac:dyDescent="0.2">
      <c r="A371">
        <v>36303</v>
      </c>
      <c r="B371">
        <v>1</v>
      </c>
      <c r="C371" t="str">
        <f t="shared" si="47"/>
        <v>Muži</v>
      </c>
      <c r="D371">
        <v>1997</v>
      </c>
      <c r="E371">
        <f t="shared" si="46"/>
        <v>27</v>
      </c>
      <c r="F371" s="12" t="str">
        <f t="shared" si="48"/>
        <v>26-40 let</v>
      </c>
      <c r="G371" s="12" t="str">
        <f t="shared" si="49"/>
        <v>Muži 26-40 let</v>
      </c>
      <c r="H371" s="39">
        <v>5</v>
      </c>
      <c r="I371">
        <v>4</v>
      </c>
      <c r="J371">
        <v>7</v>
      </c>
      <c r="K371">
        <v>7</v>
      </c>
      <c r="L371">
        <v>5</v>
      </c>
      <c r="M371">
        <v>4</v>
      </c>
      <c r="N371">
        <f t="shared" si="50"/>
        <v>27</v>
      </c>
      <c r="O371" s="11">
        <f t="shared" si="51"/>
        <v>22.508378833325132</v>
      </c>
      <c r="P371" s="11">
        <f t="shared" si="52"/>
        <v>31.491621166674868</v>
      </c>
    </row>
    <row r="372" spans="1:16" x14ac:dyDescent="0.2">
      <c r="A372">
        <v>40207</v>
      </c>
      <c r="B372">
        <v>1</v>
      </c>
      <c r="C372" t="str">
        <f t="shared" si="47"/>
        <v>Muži</v>
      </c>
      <c r="D372">
        <v>1989</v>
      </c>
      <c r="E372">
        <f t="shared" si="46"/>
        <v>35</v>
      </c>
      <c r="F372" s="12" t="str">
        <f t="shared" si="48"/>
        <v>26-40 let</v>
      </c>
      <c r="G372" s="12" t="str">
        <f t="shared" si="49"/>
        <v>Muži 26-40 let</v>
      </c>
      <c r="H372" s="39">
        <v>3</v>
      </c>
      <c r="I372">
        <v>3</v>
      </c>
      <c r="J372">
        <v>5</v>
      </c>
      <c r="K372">
        <v>5</v>
      </c>
      <c r="L372">
        <v>5</v>
      </c>
      <c r="M372">
        <v>5</v>
      </c>
      <c r="N372">
        <f t="shared" si="50"/>
        <v>23</v>
      </c>
      <c r="O372" s="11">
        <f t="shared" si="51"/>
        <v>18.508378833325132</v>
      </c>
      <c r="P372" s="11">
        <f t="shared" si="52"/>
        <v>27.491621166674868</v>
      </c>
    </row>
    <row r="373" spans="1:16" x14ac:dyDescent="0.2">
      <c r="A373">
        <v>40226</v>
      </c>
      <c r="B373">
        <v>0</v>
      </c>
      <c r="C373" t="str">
        <f t="shared" si="47"/>
        <v>Ženy</v>
      </c>
      <c r="D373">
        <v>2001</v>
      </c>
      <c r="E373">
        <f t="shared" si="46"/>
        <v>23</v>
      </c>
      <c r="F373" s="12" t="str">
        <f t="shared" si="48"/>
        <v>15-25 let</v>
      </c>
      <c r="G373" s="12" t="str">
        <f t="shared" si="49"/>
        <v>Ženy 15-25 let</v>
      </c>
      <c r="H373" s="39">
        <v>4</v>
      </c>
      <c r="I373">
        <v>3</v>
      </c>
      <c r="J373">
        <v>2</v>
      </c>
      <c r="K373">
        <v>6</v>
      </c>
      <c r="L373">
        <v>6</v>
      </c>
      <c r="M373">
        <v>4</v>
      </c>
      <c r="N373">
        <f t="shared" si="50"/>
        <v>21</v>
      </c>
      <c r="O373" s="11">
        <f t="shared" si="51"/>
        <v>16.508378833325132</v>
      </c>
      <c r="P373" s="11">
        <f t="shared" si="52"/>
        <v>25.491621166674868</v>
      </c>
    </row>
    <row r="374" spans="1:16" x14ac:dyDescent="0.2">
      <c r="A374">
        <v>39564</v>
      </c>
      <c r="B374">
        <v>0</v>
      </c>
      <c r="C374" t="str">
        <f t="shared" si="47"/>
        <v>Ženy</v>
      </c>
      <c r="D374">
        <v>1990</v>
      </c>
      <c r="E374">
        <f t="shared" si="46"/>
        <v>34</v>
      </c>
      <c r="F374" s="12" t="str">
        <f t="shared" si="48"/>
        <v>26-40 let</v>
      </c>
      <c r="G374" s="12" t="str">
        <f t="shared" si="49"/>
        <v>Ženy 26-40 let</v>
      </c>
      <c r="H374" s="39" t="s">
        <v>25</v>
      </c>
      <c r="I374">
        <v>7</v>
      </c>
      <c r="J374">
        <v>5</v>
      </c>
      <c r="K374">
        <v>7</v>
      </c>
      <c r="L374">
        <v>7</v>
      </c>
      <c r="M374">
        <v>2</v>
      </c>
      <c r="N374">
        <f t="shared" si="50"/>
        <v>28</v>
      </c>
      <c r="O374" s="11">
        <f t="shared" si="51"/>
        <v>23.508378833325132</v>
      </c>
      <c r="P374" s="11">
        <f t="shared" si="52"/>
        <v>32.491621166674868</v>
      </c>
    </row>
    <row r="375" spans="1:16" x14ac:dyDescent="0.2">
      <c r="A375">
        <v>40245</v>
      </c>
      <c r="B375">
        <v>0</v>
      </c>
      <c r="C375" t="str">
        <f t="shared" si="47"/>
        <v>Ženy</v>
      </c>
      <c r="D375">
        <v>1987</v>
      </c>
      <c r="E375">
        <f t="shared" si="46"/>
        <v>37</v>
      </c>
      <c r="F375" s="12" t="str">
        <f t="shared" si="48"/>
        <v>26-40 let</v>
      </c>
      <c r="G375" s="12" t="str">
        <f t="shared" si="49"/>
        <v>Ženy 26-40 let</v>
      </c>
      <c r="H375" s="39">
        <v>1</v>
      </c>
      <c r="I375">
        <v>1</v>
      </c>
      <c r="J375">
        <v>3</v>
      </c>
      <c r="K375">
        <v>1</v>
      </c>
      <c r="L375">
        <v>1</v>
      </c>
      <c r="M375">
        <v>1</v>
      </c>
      <c r="N375">
        <f t="shared" si="50"/>
        <v>7</v>
      </c>
      <c r="O375" s="11">
        <f t="shared" si="51"/>
        <v>2.5083788333251311</v>
      </c>
      <c r="P375" s="11">
        <f t="shared" si="52"/>
        <v>11.491621166674868</v>
      </c>
    </row>
    <row r="376" spans="1:16" x14ac:dyDescent="0.2">
      <c r="A376">
        <v>40250</v>
      </c>
      <c r="B376">
        <v>1</v>
      </c>
      <c r="C376" t="str">
        <f t="shared" si="47"/>
        <v>Muži</v>
      </c>
      <c r="D376">
        <v>1994</v>
      </c>
      <c r="E376">
        <f t="shared" si="46"/>
        <v>30</v>
      </c>
      <c r="F376" s="12" t="str">
        <f t="shared" si="48"/>
        <v>26-40 let</v>
      </c>
      <c r="G376" s="12" t="str">
        <f t="shared" si="49"/>
        <v>Muži 26-40 let</v>
      </c>
      <c r="H376" s="39">
        <v>5</v>
      </c>
      <c r="I376">
        <v>6</v>
      </c>
      <c r="J376">
        <v>6</v>
      </c>
      <c r="K376">
        <v>6</v>
      </c>
      <c r="L376">
        <v>7</v>
      </c>
      <c r="M376">
        <v>6</v>
      </c>
      <c r="N376">
        <f t="shared" si="50"/>
        <v>31</v>
      </c>
      <c r="O376" s="11">
        <f t="shared" si="51"/>
        <v>26.508378833325132</v>
      </c>
      <c r="P376" s="11">
        <f t="shared" si="52"/>
        <v>35.491621166674868</v>
      </c>
    </row>
    <row r="377" spans="1:16" x14ac:dyDescent="0.2">
      <c r="A377">
        <v>40253</v>
      </c>
      <c r="B377">
        <v>0</v>
      </c>
      <c r="C377" t="str">
        <f t="shared" si="47"/>
        <v>Ženy</v>
      </c>
      <c r="D377">
        <v>1963</v>
      </c>
      <c r="E377">
        <f t="shared" si="46"/>
        <v>61</v>
      </c>
      <c r="F377" s="12" t="str">
        <f t="shared" si="48"/>
        <v>56-85 let</v>
      </c>
      <c r="G377" s="12" t="str">
        <f t="shared" si="49"/>
        <v>Ženy 56-85 let</v>
      </c>
      <c r="H377" s="39" t="s">
        <v>25</v>
      </c>
      <c r="I377">
        <v>5</v>
      </c>
      <c r="J377">
        <v>5</v>
      </c>
      <c r="K377">
        <v>6</v>
      </c>
      <c r="L377">
        <v>5</v>
      </c>
      <c r="M377">
        <v>5</v>
      </c>
      <c r="N377">
        <f t="shared" si="50"/>
        <v>26</v>
      </c>
      <c r="O377" s="11">
        <f t="shared" si="51"/>
        <v>21.508378833325132</v>
      </c>
      <c r="P377" s="11">
        <f t="shared" si="52"/>
        <v>30.491621166674868</v>
      </c>
    </row>
    <row r="378" spans="1:16" x14ac:dyDescent="0.2">
      <c r="A378">
        <v>40263</v>
      </c>
      <c r="B378">
        <v>1</v>
      </c>
      <c r="C378" t="str">
        <f t="shared" si="47"/>
        <v>Muži</v>
      </c>
      <c r="D378">
        <v>2002</v>
      </c>
      <c r="E378">
        <f t="shared" si="46"/>
        <v>22</v>
      </c>
      <c r="F378" s="12" t="str">
        <f t="shared" si="48"/>
        <v>15-25 let</v>
      </c>
      <c r="G378" s="12" t="str">
        <f t="shared" si="49"/>
        <v>Muži 15-25 let</v>
      </c>
      <c r="H378" s="39">
        <v>9</v>
      </c>
      <c r="I378">
        <v>3</v>
      </c>
      <c r="J378">
        <v>4</v>
      </c>
      <c r="K378">
        <v>4</v>
      </c>
      <c r="L378">
        <v>5</v>
      </c>
      <c r="M378">
        <v>3</v>
      </c>
      <c r="N378">
        <f t="shared" si="50"/>
        <v>19</v>
      </c>
      <c r="O378" s="11">
        <f t="shared" si="51"/>
        <v>14.508378833325132</v>
      </c>
      <c r="P378" s="11">
        <f t="shared" si="52"/>
        <v>23.491621166674868</v>
      </c>
    </row>
    <row r="379" spans="1:16" x14ac:dyDescent="0.2">
      <c r="A379">
        <v>40272</v>
      </c>
      <c r="B379">
        <v>0</v>
      </c>
      <c r="C379" t="str">
        <f t="shared" si="47"/>
        <v>Ženy</v>
      </c>
      <c r="D379">
        <v>1975</v>
      </c>
      <c r="E379">
        <f t="shared" si="46"/>
        <v>49</v>
      </c>
      <c r="F379" s="12" t="str">
        <f t="shared" si="48"/>
        <v>41-55 let</v>
      </c>
      <c r="G379" s="12" t="str">
        <f t="shared" si="49"/>
        <v>Ženy 41-55 let</v>
      </c>
      <c r="H379" s="39">
        <v>4</v>
      </c>
      <c r="I379">
        <v>3</v>
      </c>
      <c r="J379">
        <v>3</v>
      </c>
      <c r="K379">
        <v>5</v>
      </c>
      <c r="L379">
        <v>5</v>
      </c>
      <c r="M379">
        <v>3</v>
      </c>
      <c r="N379">
        <f t="shared" si="50"/>
        <v>19</v>
      </c>
      <c r="O379" s="11">
        <f t="shared" si="51"/>
        <v>14.508378833325132</v>
      </c>
      <c r="P379" s="11">
        <f t="shared" si="52"/>
        <v>23.491621166674868</v>
      </c>
    </row>
    <row r="380" spans="1:16" x14ac:dyDescent="0.2">
      <c r="A380">
        <v>40299</v>
      </c>
      <c r="B380">
        <v>0</v>
      </c>
      <c r="C380" t="str">
        <f t="shared" si="47"/>
        <v>Ženy</v>
      </c>
      <c r="D380">
        <v>2005</v>
      </c>
      <c r="E380">
        <f t="shared" si="46"/>
        <v>19</v>
      </c>
      <c r="F380" s="12" t="str">
        <f t="shared" si="48"/>
        <v>15-25 let</v>
      </c>
      <c r="G380" s="12" t="str">
        <f t="shared" si="49"/>
        <v>Ženy 15-25 let</v>
      </c>
      <c r="H380" s="39">
        <v>2</v>
      </c>
      <c r="I380">
        <v>5</v>
      </c>
      <c r="J380">
        <v>5</v>
      </c>
      <c r="K380">
        <v>5</v>
      </c>
      <c r="L380">
        <v>5</v>
      </c>
      <c r="M380">
        <v>5</v>
      </c>
      <c r="N380">
        <f t="shared" si="50"/>
        <v>25</v>
      </c>
      <c r="O380" s="11">
        <f t="shared" si="51"/>
        <v>20.508378833325132</v>
      </c>
      <c r="P380" s="11">
        <f t="shared" si="52"/>
        <v>29.491621166674868</v>
      </c>
    </row>
    <row r="381" spans="1:16" x14ac:dyDescent="0.2">
      <c r="A381">
        <v>40302</v>
      </c>
      <c r="B381">
        <v>0</v>
      </c>
      <c r="C381" t="str">
        <f t="shared" si="47"/>
        <v>Ženy</v>
      </c>
      <c r="D381">
        <v>2002</v>
      </c>
      <c r="E381">
        <f t="shared" si="46"/>
        <v>22</v>
      </c>
      <c r="F381" s="12" t="str">
        <f t="shared" si="48"/>
        <v>15-25 let</v>
      </c>
      <c r="G381" s="12" t="str">
        <f t="shared" si="49"/>
        <v>Ženy 15-25 let</v>
      </c>
      <c r="H381" s="39">
        <v>2</v>
      </c>
      <c r="I381">
        <v>3</v>
      </c>
      <c r="J381">
        <v>5</v>
      </c>
      <c r="K381">
        <v>3</v>
      </c>
      <c r="L381">
        <v>3</v>
      </c>
      <c r="M381">
        <v>3</v>
      </c>
      <c r="N381">
        <f t="shared" si="50"/>
        <v>17</v>
      </c>
      <c r="O381" s="11">
        <f t="shared" si="51"/>
        <v>12.508378833325132</v>
      </c>
      <c r="P381" s="11">
        <f t="shared" si="52"/>
        <v>21.491621166674868</v>
      </c>
    </row>
    <row r="382" spans="1:16" x14ac:dyDescent="0.2">
      <c r="A382">
        <v>40307</v>
      </c>
      <c r="B382">
        <v>0</v>
      </c>
      <c r="C382" t="str">
        <f t="shared" si="47"/>
        <v>Ženy</v>
      </c>
      <c r="D382">
        <v>2004</v>
      </c>
      <c r="E382">
        <f t="shared" si="46"/>
        <v>20</v>
      </c>
      <c r="F382" s="12" t="str">
        <f t="shared" si="48"/>
        <v>15-25 let</v>
      </c>
      <c r="G382" s="12" t="str">
        <f t="shared" si="49"/>
        <v>Ženy 15-25 let</v>
      </c>
      <c r="H382" s="39">
        <v>3</v>
      </c>
      <c r="I382">
        <v>4</v>
      </c>
      <c r="J382">
        <v>5</v>
      </c>
      <c r="K382">
        <v>5</v>
      </c>
      <c r="L382">
        <v>5</v>
      </c>
      <c r="M382">
        <v>6</v>
      </c>
      <c r="N382">
        <f t="shared" si="50"/>
        <v>25</v>
      </c>
      <c r="O382" s="11">
        <f t="shared" si="51"/>
        <v>20.508378833325132</v>
      </c>
      <c r="P382" s="11">
        <f t="shared" si="52"/>
        <v>29.491621166674868</v>
      </c>
    </row>
    <row r="383" spans="1:16" x14ac:dyDescent="0.2">
      <c r="A383">
        <v>40336</v>
      </c>
      <c r="B383">
        <v>0</v>
      </c>
      <c r="C383" t="str">
        <f t="shared" si="47"/>
        <v>Ženy</v>
      </c>
      <c r="D383">
        <v>2002</v>
      </c>
      <c r="E383">
        <f t="shared" si="46"/>
        <v>22</v>
      </c>
      <c r="F383" s="12" t="str">
        <f t="shared" si="48"/>
        <v>15-25 let</v>
      </c>
      <c r="G383" s="12" t="str">
        <f t="shared" si="49"/>
        <v>Ženy 15-25 let</v>
      </c>
      <c r="H383" s="39">
        <v>5</v>
      </c>
      <c r="I383">
        <v>5</v>
      </c>
      <c r="J383">
        <v>6</v>
      </c>
      <c r="K383">
        <v>5</v>
      </c>
      <c r="L383">
        <v>5</v>
      </c>
      <c r="M383">
        <v>7</v>
      </c>
      <c r="N383">
        <f t="shared" si="50"/>
        <v>28</v>
      </c>
      <c r="O383" s="11">
        <f t="shared" si="51"/>
        <v>23.508378833325132</v>
      </c>
      <c r="P383" s="11">
        <f t="shared" si="52"/>
        <v>32.491621166674868</v>
      </c>
    </row>
    <row r="384" spans="1:16" x14ac:dyDescent="0.2">
      <c r="A384">
        <v>40327</v>
      </c>
      <c r="B384">
        <v>0</v>
      </c>
      <c r="C384" t="str">
        <f t="shared" si="47"/>
        <v>Ženy</v>
      </c>
      <c r="D384">
        <v>1977</v>
      </c>
      <c r="E384">
        <f t="shared" si="46"/>
        <v>47</v>
      </c>
      <c r="F384" s="12" t="str">
        <f t="shared" si="48"/>
        <v>41-55 let</v>
      </c>
      <c r="G384" s="12" t="str">
        <f t="shared" si="49"/>
        <v>Ženy 41-55 let</v>
      </c>
      <c r="H384" s="39">
        <v>4</v>
      </c>
      <c r="I384">
        <v>2</v>
      </c>
      <c r="J384">
        <v>3</v>
      </c>
      <c r="K384">
        <v>2</v>
      </c>
      <c r="L384">
        <v>3</v>
      </c>
      <c r="M384">
        <v>3</v>
      </c>
      <c r="N384">
        <f t="shared" si="50"/>
        <v>13</v>
      </c>
      <c r="O384" s="11">
        <f t="shared" si="51"/>
        <v>8.508378833325132</v>
      </c>
      <c r="P384" s="11">
        <f t="shared" si="52"/>
        <v>17.491621166674868</v>
      </c>
    </row>
    <row r="385" spans="1:16" x14ac:dyDescent="0.2">
      <c r="A385">
        <v>40339</v>
      </c>
      <c r="B385">
        <v>1</v>
      </c>
      <c r="C385" t="str">
        <f t="shared" si="47"/>
        <v>Muži</v>
      </c>
      <c r="D385">
        <v>1977</v>
      </c>
      <c r="E385">
        <f t="shared" si="46"/>
        <v>47</v>
      </c>
      <c r="F385" s="12" t="str">
        <f t="shared" si="48"/>
        <v>41-55 let</v>
      </c>
      <c r="G385" s="12" t="str">
        <f t="shared" si="49"/>
        <v>Muži 41-55 let</v>
      </c>
      <c r="H385" s="39">
        <v>1</v>
      </c>
      <c r="I385">
        <v>5</v>
      </c>
      <c r="J385">
        <v>6</v>
      </c>
      <c r="K385">
        <v>6</v>
      </c>
      <c r="L385">
        <v>4</v>
      </c>
      <c r="M385">
        <v>6</v>
      </c>
      <c r="N385">
        <f t="shared" si="50"/>
        <v>27</v>
      </c>
      <c r="O385" s="11">
        <f t="shared" si="51"/>
        <v>22.508378833325132</v>
      </c>
      <c r="P385" s="11">
        <f t="shared" si="52"/>
        <v>31.491621166674868</v>
      </c>
    </row>
    <row r="386" spans="1:16" x14ac:dyDescent="0.2">
      <c r="A386">
        <v>40346</v>
      </c>
      <c r="B386">
        <v>1</v>
      </c>
      <c r="C386" t="str">
        <f t="shared" si="47"/>
        <v>Muži</v>
      </c>
      <c r="D386">
        <v>1978</v>
      </c>
      <c r="E386">
        <f t="shared" ref="E386:E421" si="53">2024-D386</f>
        <v>46</v>
      </c>
      <c r="F386" s="12" t="str">
        <f t="shared" si="48"/>
        <v>41-55 let</v>
      </c>
      <c r="G386" s="12" t="str">
        <f t="shared" si="49"/>
        <v>Muži 41-55 let</v>
      </c>
      <c r="H386" s="39">
        <v>2</v>
      </c>
      <c r="I386">
        <v>3</v>
      </c>
      <c r="J386">
        <v>3</v>
      </c>
      <c r="K386">
        <v>3</v>
      </c>
      <c r="L386">
        <v>3</v>
      </c>
      <c r="M386">
        <v>1</v>
      </c>
      <c r="N386">
        <f t="shared" si="50"/>
        <v>13</v>
      </c>
      <c r="O386" s="11">
        <f t="shared" si="51"/>
        <v>8.508378833325132</v>
      </c>
      <c r="P386" s="11">
        <f t="shared" si="52"/>
        <v>17.491621166674868</v>
      </c>
    </row>
    <row r="387" spans="1:16" x14ac:dyDescent="0.2">
      <c r="A387">
        <v>40360</v>
      </c>
      <c r="B387">
        <v>0</v>
      </c>
      <c r="C387" t="str">
        <f t="shared" ref="C387:C421" si="54">IF(B387=1,"Muži","Ženy")</f>
        <v>Ženy</v>
      </c>
      <c r="D387">
        <v>1985</v>
      </c>
      <c r="E387">
        <f t="shared" si="53"/>
        <v>39</v>
      </c>
      <c r="F387" s="12" t="str">
        <f t="shared" ref="F387:F421" si="55">IF(E387&lt;=25,"15-25 let",IF(E387&lt;=40,"26-40 let",IF(E387&lt;=55,"41-55 let","56-85 let")))</f>
        <v>26-40 let</v>
      </c>
      <c r="G387" s="12" t="str">
        <f t="shared" ref="G387:G421" si="56">_xlfn.CONCAT(C387," ",F387)</f>
        <v>Ženy 26-40 let</v>
      </c>
      <c r="H387" s="39" t="s">
        <v>25</v>
      </c>
      <c r="I387">
        <v>5</v>
      </c>
      <c r="J387">
        <v>5</v>
      </c>
      <c r="K387">
        <v>5</v>
      </c>
      <c r="L387">
        <v>5</v>
      </c>
      <c r="M387">
        <v>3</v>
      </c>
      <c r="N387">
        <f t="shared" ref="N387:N421" si="57">SUM(I387:M387)</f>
        <v>23</v>
      </c>
      <c r="O387" s="11">
        <f t="shared" ref="O387:O421" si="58">N387-$S$118</f>
        <v>18.508378833325132</v>
      </c>
      <c r="P387" s="11">
        <f t="shared" ref="P387:P421" si="59">N387+$S$118</f>
        <v>27.491621166674868</v>
      </c>
    </row>
    <row r="388" spans="1:16" x14ac:dyDescent="0.2">
      <c r="A388">
        <v>40364</v>
      </c>
      <c r="B388">
        <v>0</v>
      </c>
      <c r="C388" t="str">
        <f t="shared" si="54"/>
        <v>Ženy</v>
      </c>
      <c r="D388">
        <v>1988</v>
      </c>
      <c r="E388">
        <f t="shared" si="53"/>
        <v>36</v>
      </c>
      <c r="F388" s="12" t="str">
        <f t="shared" si="55"/>
        <v>26-40 let</v>
      </c>
      <c r="G388" s="12" t="str">
        <f t="shared" si="56"/>
        <v>Ženy 26-40 let</v>
      </c>
      <c r="H388" s="39">
        <v>7</v>
      </c>
      <c r="I388">
        <v>5</v>
      </c>
      <c r="J388">
        <v>5</v>
      </c>
      <c r="K388">
        <v>5</v>
      </c>
      <c r="L388">
        <v>3</v>
      </c>
      <c r="M388">
        <v>6</v>
      </c>
      <c r="N388">
        <f t="shared" si="57"/>
        <v>24</v>
      </c>
      <c r="O388" s="11">
        <f t="shared" si="58"/>
        <v>19.508378833325132</v>
      </c>
      <c r="P388" s="11">
        <f t="shared" si="59"/>
        <v>28.491621166674868</v>
      </c>
    </row>
    <row r="389" spans="1:16" x14ac:dyDescent="0.2">
      <c r="A389">
        <v>40377</v>
      </c>
      <c r="B389">
        <v>0</v>
      </c>
      <c r="C389" t="str">
        <f t="shared" si="54"/>
        <v>Ženy</v>
      </c>
      <c r="D389">
        <v>1982</v>
      </c>
      <c r="E389">
        <f t="shared" si="53"/>
        <v>42</v>
      </c>
      <c r="F389" s="12" t="str">
        <f t="shared" si="55"/>
        <v>41-55 let</v>
      </c>
      <c r="G389" s="12" t="str">
        <f t="shared" si="56"/>
        <v>Ženy 41-55 let</v>
      </c>
      <c r="H389" s="39">
        <v>3</v>
      </c>
      <c r="I389">
        <v>5</v>
      </c>
      <c r="J389">
        <v>4</v>
      </c>
      <c r="K389">
        <v>5</v>
      </c>
      <c r="L389">
        <v>5</v>
      </c>
      <c r="M389">
        <v>6</v>
      </c>
      <c r="N389">
        <f t="shared" si="57"/>
        <v>25</v>
      </c>
      <c r="O389" s="11">
        <f t="shared" si="58"/>
        <v>20.508378833325132</v>
      </c>
      <c r="P389" s="11">
        <f t="shared" si="59"/>
        <v>29.491621166674868</v>
      </c>
    </row>
    <row r="390" spans="1:16" x14ac:dyDescent="0.2">
      <c r="A390">
        <v>40381</v>
      </c>
      <c r="B390">
        <v>0</v>
      </c>
      <c r="C390" t="str">
        <f t="shared" si="54"/>
        <v>Ženy</v>
      </c>
      <c r="D390">
        <v>2004</v>
      </c>
      <c r="E390">
        <f t="shared" si="53"/>
        <v>20</v>
      </c>
      <c r="F390" s="12" t="str">
        <f t="shared" si="55"/>
        <v>15-25 let</v>
      </c>
      <c r="G390" s="12" t="str">
        <f t="shared" si="56"/>
        <v>Ženy 15-25 let</v>
      </c>
      <c r="H390" s="39">
        <v>5</v>
      </c>
      <c r="I390">
        <v>2</v>
      </c>
      <c r="J390">
        <v>7</v>
      </c>
      <c r="K390">
        <v>3</v>
      </c>
      <c r="L390">
        <v>4</v>
      </c>
      <c r="M390">
        <v>3</v>
      </c>
      <c r="N390">
        <f t="shared" si="57"/>
        <v>19</v>
      </c>
      <c r="O390" s="11">
        <f t="shared" si="58"/>
        <v>14.508378833325132</v>
      </c>
      <c r="P390" s="11">
        <f t="shared" si="59"/>
        <v>23.491621166674868</v>
      </c>
    </row>
    <row r="391" spans="1:16" x14ac:dyDescent="0.2">
      <c r="A391">
        <v>40385</v>
      </c>
      <c r="B391">
        <v>0</v>
      </c>
      <c r="C391" t="str">
        <f t="shared" si="54"/>
        <v>Ženy</v>
      </c>
      <c r="D391">
        <v>2005</v>
      </c>
      <c r="E391">
        <f t="shared" si="53"/>
        <v>19</v>
      </c>
      <c r="F391" s="12" t="str">
        <f t="shared" si="55"/>
        <v>15-25 let</v>
      </c>
      <c r="G391" s="12" t="str">
        <f t="shared" si="56"/>
        <v>Ženy 15-25 let</v>
      </c>
      <c r="H391" s="39">
        <v>0</v>
      </c>
      <c r="I391">
        <v>5</v>
      </c>
      <c r="J391">
        <v>5</v>
      </c>
      <c r="K391">
        <v>5</v>
      </c>
      <c r="L391">
        <v>2</v>
      </c>
      <c r="M391">
        <v>3</v>
      </c>
      <c r="N391">
        <f t="shared" si="57"/>
        <v>20</v>
      </c>
      <c r="O391" s="11">
        <f t="shared" si="58"/>
        <v>15.508378833325132</v>
      </c>
      <c r="P391" s="11">
        <f t="shared" si="59"/>
        <v>24.491621166674868</v>
      </c>
    </row>
    <row r="392" spans="1:16" x14ac:dyDescent="0.2">
      <c r="A392">
        <v>40396</v>
      </c>
      <c r="B392">
        <v>0</v>
      </c>
      <c r="C392" t="str">
        <f t="shared" si="54"/>
        <v>Ženy</v>
      </c>
      <c r="D392">
        <v>2009</v>
      </c>
      <c r="E392">
        <f t="shared" si="53"/>
        <v>15</v>
      </c>
      <c r="F392" s="12" t="str">
        <f t="shared" si="55"/>
        <v>15-25 let</v>
      </c>
      <c r="G392" s="12" t="str">
        <f t="shared" si="56"/>
        <v>Ženy 15-25 let</v>
      </c>
      <c r="H392" s="39">
        <v>2</v>
      </c>
      <c r="I392">
        <v>5</v>
      </c>
      <c r="J392">
        <v>5</v>
      </c>
      <c r="K392">
        <v>7</v>
      </c>
      <c r="L392">
        <v>4</v>
      </c>
      <c r="M392">
        <v>5</v>
      </c>
      <c r="N392">
        <f t="shared" si="57"/>
        <v>26</v>
      </c>
      <c r="O392" s="11">
        <f t="shared" si="58"/>
        <v>21.508378833325132</v>
      </c>
      <c r="P392" s="11">
        <f t="shared" si="59"/>
        <v>30.491621166674868</v>
      </c>
    </row>
    <row r="393" spans="1:16" x14ac:dyDescent="0.2">
      <c r="A393">
        <v>40391</v>
      </c>
      <c r="B393">
        <v>0</v>
      </c>
      <c r="C393" t="str">
        <f t="shared" si="54"/>
        <v>Ženy</v>
      </c>
      <c r="D393">
        <v>1997</v>
      </c>
      <c r="E393">
        <f t="shared" si="53"/>
        <v>27</v>
      </c>
      <c r="F393" s="12" t="str">
        <f t="shared" si="55"/>
        <v>26-40 let</v>
      </c>
      <c r="G393" s="12" t="str">
        <f t="shared" si="56"/>
        <v>Ženy 26-40 let</v>
      </c>
      <c r="H393" s="39">
        <v>3</v>
      </c>
      <c r="I393">
        <v>5</v>
      </c>
      <c r="J393">
        <v>3</v>
      </c>
      <c r="K393">
        <v>2</v>
      </c>
      <c r="L393">
        <v>2</v>
      </c>
      <c r="M393">
        <v>2</v>
      </c>
      <c r="N393">
        <f t="shared" si="57"/>
        <v>14</v>
      </c>
      <c r="O393" s="11">
        <f t="shared" si="58"/>
        <v>9.508378833325132</v>
      </c>
      <c r="P393" s="11">
        <f t="shared" si="59"/>
        <v>18.491621166674868</v>
      </c>
    </row>
    <row r="394" spans="1:16" x14ac:dyDescent="0.2">
      <c r="A394">
        <v>40399</v>
      </c>
      <c r="B394">
        <v>0</v>
      </c>
      <c r="C394" t="str">
        <f t="shared" si="54"/>
        <v>Ženy</v>
      </c>
      <c r="D394">
        <v>1981</v>
      </c>
      <c r="E394">
        <f t="shared" si="53"/>
        <v>43</v>
      </c>
      <c r="F394" s="12" t="str">
        <f t="shared" si="55"/>
        <v>41-55 let</v>
      </c>
      <c r="G394" s="12" t="str">
        <f t="shared" si="56"/>
        <v>Ženy 41-55 let</v>
      </c>
      <c r="H394" s="39" t="s">
        <v>25</v>
      </c>
      <c r="I394">
        <v>4</v>
      </c>
      <c r="J394">
        <v>5</v>
      </c>
      <c r="K394">
        <v>5</v>
      </c>
      <c r="L394">
        <v>5</v>
      </c>
      <c r="M394">
        <v>5</v>
      </c>
      <c r="N394">
        <f t="shared" si="57"/>
        <v>24</v>
      </c>
      <c r="O394" s="11">
        <f t="shared" si="58"/>
        <v>19.508378833325132</v>
      </c>
      <c r="P394" s="11">
        <f t="shared" si="59"/>
        <v>28.491621166674868</v>
      </c>
    </row>
    <row r="395" spans="1:16" x14ac:dyDescent="0.2">
      <c r="A395">
        <v>36931</v>
      </c>
      <c r="B395">
        <v>0</v>
      </c>
      <c r="C395" t="str">
        <f t="shared" si="54"/>
        <v>Ženy</v>
      </c>
      <c r="D395">
        <v>1986</v>
      </c>
      <c r="E395">
        <f t="shared" si="53"/>
        <v>38</v>
      </c>
      <c r="F395" s="12" t="str">
        <f t="shared" si="55"/>
        <v>26-40 let</v>
      </c>
      <c r="G395" s="12" t="str">
        <f t="shared" si="56"/>
        <v>Ženy 26-40 let</v>
      </c>
      <c r="H395" s="39">
        <v>7</v>
      </c>
      <c r="I395">
        <v>5</v>
      </c>
      <c r="J395">
        <v>6</v>
      </c>
      <c r="K395">
        <v>6</v>
      </c>
      <c r="L395">
        <v>3</v>
      </c>
      <c r="M395">
        <v>5</v>
      </c>
      <c r="N395">
        <f t="shared" si="57"/>
        <v>25</v>
      </c>
      <c r="O395" s="11">
        <f t="shared" si="58"/>
        <v>20.508378833325132</v>
      </c>
      <c r="P395" s="11">
        <f t="shared" si="59"/>
        <v>29.491621166674868</v>
      </c>
    </row>
    <row r="396" spans="1:16" x14ac:dyDescent="0.2">
      <c r="A396">
        <v>40414</v>
      </c>
      <c r="B396">
        <v>0</v>
      </c>
      <c r="C396" t="str">
        <f t="shared" si="54"/>
        <v>Ženy</v>
      </c>
      <c r="D396">
        <v>1981</v>
      </c>
      <c r="E396">
        <f t="shared" si="53"/>
        <v>43</v>
      </c>
      <c r="F396" s="12" t="str">
        <f t="shared" si="55"/>
        <v>41-55 let</v>
      </c>
      <c r="G396" s="12" t="str">
        <f t="shared" si="56"/>
        <v>Ženy 41-55 let</v>
      </c>
      <c r="H396" s="39">
        <v>3</v>
      </c>
      <c r="I396">
        <v>5</v>
      </c>
      <c r="J396">
        <v>5</v>
      </c>
      <c r="K396">
        <v>5</v>
      </c>
      <c r="L396">
        <v>5</v>
      </c>
      <c r="M396">
        <v>5</v>
      </c>
      <c r="N396">
        <f t="shared" si="57"/>
        <v>25</v>
      </c>
      <c r="O396" s="11">
        <f t="shared" si="58"/>
        <v>20.508378833325132</v>
      </c>
      <c r="P396" s="11">
        <f t="shared" si="59"/>
        <v>29.491621166674868</v>
      </c>
    </row>
    <row r="397" spans="1:16" x14ac:dyDescent="0.2">
      <c r="A397">
        <v>40447</v>
      </c>
      <c r="B397">
        <v>0</v>
      </c>
      <c r="C397" t="str">
        <f t="shared" si="54"/>
        <v>Ženy</v>
      </c>
      <c r="D397">
        <v>1985</v>
      </c>
      <c r="E397">
        <f t="shared" si="53"/>
        <v>39</v>
      </c>
      <c r="F397" s="12" t="str">
        <f t="shared" si="55"/>
        <v>26-40 let</v>
      </c>
      <c r="G397" s="12" t="str">
        <f t="shared" si="56"/>
        <v>Ženy 26-40 let</v>
      </c>
      <c r="I397">
        <v>7</v>
      </c>
      <c r="J397">
        <v>7</v>
      </c>
      <c r="K397">
        <v>7</v>
      </c>
      <c r="L397">
        <v>7</v>
      </c>
      <c r="M397">
        <v>7</v>
      </c>
      <c r="N397">
        <f t="shared" si="57"/>
        <v>35</v>
      </c>
      <c r="O397" s="11">
        <f t="shared" si="58"/>
        <v>30.508378833325132</v>
      </c>
      <c r="P397" s="11">
        <f t="shared" si="59"/>
        <v>39.491621166674868</v>
      </c>
    </row>
    <row r="398" spans="1:16" x14ac:dyDescent="0.2">
      <c r="A398">
        <v>40448</v>
      </c>
      <c r="B398">
        <v>1</v>
      </c>
      <c r="C398" t="str">
        <f t="shared" si="54"/>
        <v>Muži</v>
      </c>
      <c r="D398">
        <v>2004</v>
      </c>
      <c r="E398">
        <f t="shared" si="53"/>
        <v>20</v>
      </c>
      <c r="F398" s="12" t="str">
        <f t="shared" si="55"/>
        <v>15-25 let</v>
      </c>
      <c r="G398" s="12" t="str">
        <f t="shared" si="56"/>
        <v>Muži 15-25 let</v>
      </c>
      <c r="I398">
        <v>3</v>
      </c>
      <c r="J398">
        <v>5</v>
      </c>
      <c r="K398">
        <v>5</v>
      </c>
      <c r="L398">
        <v>3</v>
      </c>
      <c r="M398">
        <v>1</v>
      </c>
      <c r="N398">
        <f t="shared" si="57"/>
        <v>17</v>
      </c>
      <c r="O398" s="11">
        <f t="shared" si="58"/>
        <v>12.508378833325132</v>
      </c>
      <c r="P398" s="11">
        <f t="shared" si="59"/>
        <v>21.491621166674868</v>
      </c>
    </row>
    <row r="399" spans="1:16" x14ac:dyDescent="0.2">
      <c r="A399">
        <v>40454</v>
      </c>
      <c r="B399">
        <v>0</v>
      </c>
      <c r="C399" t="str">
        <f t="shared" si="54"/>
        <v>Ženy</v>
      </c>
      <c r="D399">
        <v>1974</v>
      </c>
      <c r="E399">
        <f t="shared" si="53"/>
        <v>50</v>
      </c>
      <c r="F399" s="12" t="str">
        <f t="shared" si="55"/>
        <v>41-55 let</v>
      </c>
      <c r="G399" s="12" t="str">
        <f t="shared" si="56"/>
        <v>Ženy 41-55 let</v>
      </c>
      <c r="H399" s="39">
        <v>4</v>
      </c>
      <c r="I399">
        <v>5</v>
      </c>
      <c r="J399">
        <v>6</v>
      </c>
      <c r="K399">
        <v>5</v>
      </c>
      <c r="L399">
        <v>3</v>
      </c>
      <c r="M399">
        <v>4</v>
      </c>
      <c r="N399">
        <f t="shared" si="57"/>
        <v>23</v>
      </c>
      <c r="O399" s="11">
        <f t="shared" si="58"/>
        <v>18.508378833325132</v>
      </c>
      <c r="P399" s="11">
        <f t="shared" si="59"/>
        <v>27.491621166674868</v>
      </c>
    </row>
    <row r="400" spans="1:16" x14ac:dyDescent="0.2">
      <c r="A400">
        <v>39754</v>
      </c>
      <c r="B400">
        <v>1</v>
      </c>
      <c r="C400" t="str">
        <f t="shared" si="54"/>
        <v>Muži</v>
      </c>
      <c r="D400">
        <v>1996</v>
      </c>
      <c r="E400">
        <f t="shared" si="53"/>
        <v>28</v>
      </c>
      <c r="F400" s="12" t="str">
        <f t="shared" si="55"/>
        <v>26-40 let</v>
      </c>
      <c r="G400" s="12" t="str">
        <f t="shared" si="56"/>
        <v>Muži 26-40 let</v>
      </c>
      <c r="H400" s="39">
        <v>1</v>
      </c>
      <c r="I400">
        <v>2</v>
      </c>
      <c r="J400">
        <v>3</v>
      </c>
      <c r="K400">
        <v>2</v>
      </c>
      <c r="L400">
        <v>2</v>
      </c>
      <c r="M400">
        <v>1</v>
      </c>
      <c r="N400">
        <f t="shared" si="57"/>
        <v>10</v>
      </c>
      <c r="O400" s="11">
        <f t="shared" si="58"/>
        <v>5.5083788333251311</v>
      </c>
      <c r="P400" s="11">
        <f t="shared" si="59"/>
        <v>14.491621166674868</v>
      </c>
    </row>
    <row r="401" spans="1:16" x14ac:dyDescent="0.2">
      <c r="A401">
        <v>40465</v>
      </c>
      <c r="B401">
        <v>0</v>
      </c>
      <c r="C401" t="str">
        <f t="shared" si="54"/>
        <v>Ženy</v>
      </c>
      <c r="D401">
        <v>1979</v>
      </c>
      <c r="E401">
        <f t="shared" si="53"/>
        <v>45</v>
      </c>
      <c r="F401" s="12" t="str">
        <f t="shared" si="55"/>
        <v>41-55 let</v>
      </c>
      <c r="G401" s="12" t="str">
        <f t="shared" si="56"/>
        <v>Ženy 41-55 let</v>
      </c>
      <c r="H401" s="39">
        <v>7</v>
      </c>
      <c r="I401">
        <v>5</v>
      </c>
      <c r="J401">
        <v>6</v>
      </c>
      <c r="K401">
        <v>7</v>
      </c>
      <c r="L401">
        <v>6</v>
      </c>
      <c r="M401">
        <v>4</v>
      </c>
      <c r="N401">
        <f t="shared" si="57"/>
        <v>28</v>
      </c>
      <c r="O401" s="11">
        <f t="shared" si="58"/>
        <v>23.508378833325132</v>
      </c>
      <c r="P401" s="11">
        <f t="shared" si="59"/>
        <v>32.491621166674868</v>
      </c>
    </row>
    <row r="402" spans="1:16" x14ac:dyDescent="0.2">
      <c r="A402">
        <v>40476</v>
      </c>
      <c r="B402">
        <v>0</v>
      </c>
      <c r="C402" t="str">
        <f t="shared" si="54"/>
        <v>Ženy</v>
      </c>
      <c r="D402">
        <v>1991</v>
      </c>
      <c r="E402">
        <f t="shared" si="53"/>
        <v>33</v>
      </c>
      <c r="F402" s="12" t="str">
        <f t="shared" si="55"/>
        <v>26-40 let</v>
      </c>
      <c r="G402" s="12" t="str">
        <f t="shared" si="56"/>
        <v>Ženy 26-40 let</v>
      </c>
      <c r="H402" s="39">
        <v>2</v>
      </c>
      <c r="I402">
        <v>3</v>
      </c>
      <c r="J402">
        <v>5</v>
      </c>
      <c r="K402">
        <v>6</v>
      </c>
      <c r="L402">
        <v>5</v>
      </c>
      <c r="M402">
        <v>2</v>
      </c>
      <c r="N402">
        <f t="shared" si="57"/>
        <v>21</v>
      </c>
      <c r="O402" s="11">
        <f t="shared" si="58"/>
        <v>16.508378833325132</v>
      </c>
      <c r="P402" s="11">
        <f t="shared" si="59"/>
        <v>25.491621166674868</v>
      </c>
    </row>
    <row r="403" spans="1:16" x14ac:dyDescent="0.2">
      <c r="A403">
        <v>40485</v>
      </c>
      <c r="B403">
        <v>0</v>
      </c>
      <c r="C403" t="str">
        <f t="shared" si="54"/>
        <v>Ženy</v>
      </c>
      <c r="D403">
        <v>1977</v>
      </c>
      <c r="E403">
        <f t="shared" si="53"/>
        <v>47</v>
      </c>
      <c r="F403" s="12" t="str">
        <f t="shared" si="55"/>
        <v>41-55 let</v>
      </c>
      <c r="G403" s="12" t="str">
        <f t="shared" si="56"/>
        <v>Ženy 41-55 let</v>
      </c>
      <c r="H403" s="39">
        <v>6</v>
      </c>
      <c r="I403">
        <v>5</v>
      </c>
      <c r="J403">
        <v>5</v>
      </c>
      <c r="K403">
        <v>6</v>
      </c>
      <c r="L403">
        <v>5</v>
      </c>
      <c r="M403">
        <v>3</v>
      </c>
      <c r="N403">
        <f t="shared" si="57"/>
        <v>24</v>
      </c>
      <c r="O403" s="11">
        <f t="shared" si="58"/>
        <v>19.508378833325132</v>
      </c>
      <c r="P403" s="11">
        <f t="shared" si="59"/>
        <v>28.491621166674868</v>
      </c>
    </row>
    <row r="404" spans="1:16" x14ac:dyDescent="0.2">
      <c r="A404">
        <v>40495</v>
      </c>
      <c r="B404">
        <v>0</v>
      </c>
      <c r="C404" t="str">
        <f t="shared" si="54"/>
        <v>Ženy</v>
      </c>
      <c r="D404">
        <v>1971</v>
      </c>
      <c r="E404">
        <f t="shared" si="53"/>
        <v>53</v>
      </c>
      <c r="F404" s="12" t="str">
        <f t="shared" si="55"/>
        <v>41-55 let</v>
      </c>
      <c r="G404" s="12" t="str">
        <f t="shared" si="56"/>
        <v>Ženy 41-55 let</v>
      </c>
      <c r="H404" s="39" t="s">
        <v>25</v>
      </c>
      <c r="I404">
        <v>5</v>
      </c>
      <c r="J404">
        <v>5</v>
      </c>
      <c r="K404">
        <v>5</v>
      </c>
      <c r="L404">
        <v>6</v>
      </c>
      <c r="M404">
        <v>5</v>
      </c>
      <c r="N404">
        <f t="shared" si="57"/>
        <v>26</v>
      </c>
      <c r="O404" s="11">
        <f t="shared" si="58"/>
        <v>21.508378833325132</v>
      </c>
      <c r="P404" s="11">
        <f t="shared" si="59"/>
        <v>30.491621166674868</v>
      </c>
    </row>
    <row r="405" spans="1:16" x14ac:dyDescent="0.2">
      <c r="A405">
        <v>40504</v>
      </c>
      <c r="B405">
        <v>1</v>
      </c>
      <c r="C405" t="str">
        <f t="shared" si="54"/>
        <v>Muži</v>
      </c>
      <c r="D405">
        <v>1992</v>
      </c>
      <c r="E405">
        <f t="shared" si="53"/>
        <v>32</v>
      </c>
      <c r="F405" s="12" t="str">
        <f t="shared" si="55"/>
        <v>26-40 let</v>
      </c>
      <c r="G405" s="12" t="str">
        <f t="shared" si="56"/>
        <v>Muži 26-40 let</v>
      </c>
      <c r="I405">
        <v>4</v>
      </c>
      <c r="J405">
        <v>5</v>
      </c>
      <c r="K405">
        <v>5</v>
      </c>
      <c r="L405">
        <v>5</v>
      </c>
      <c r="M405">
        <v>3</v>
      </c>
      <c r="N405">
        <f t="shared" si="57"/>
        <v>22</v>
      </c>
      <c r="O405" s="11">
        <f t="shared" si="58"/>
        <v>17.508378833325132</v>
      </c>
      <c r="P405" s="11">
        <f t="shared" si="59"/>
        <v>26.491621166674868</v>
      </c>
    </row>
    <row r="406" spans="1:16" x14ac:dyDescent="0.2">
      <c r="A406">
        <v>40512</v>
      </c>
      <c r="B406">
        <v>0</v>
      </c>
      <c r="C406" t="str">
        <f t="shared" si="54"/>
        <v>Ženy</v>
      </c>
      <c r="D406">
        <v>1980</v>
      </c>
      <c r="E406">
        <f t="shared" si="53"/>
        <v>44</v>
      </c>
      <c r="F406" s="12" t="str">
        <f t="shared" si="55"/>
        <v>41-55 let</v>
      </c>
      <c r="G406" s="12" t="str">
        <f t="shared" si="56"/>
        <v>Ženy 41-55 let</v>
      </c>
      <c r="H406" s="39" t="s">
        <v>25</v>
      </c>
      <c r="I406">
        <v>3</v>
      </c>
      <c r="J406">
        <v>3</v>
      </c>
      <c r="K406">
        <v>5</v>
      </c>
      <c r="L406">
        <v>5</v>
      </c>
      <c r="M406">
        <v>3</v>
      </c>
      <c r="N406">
        <f t="shared" si="57"/>
        <v>19</v>
      </c>
      <c r="O406" s="11">
        <f t="shared" si="58"/>
        <v>14.508378833325132</v>
      </c>
      <c r="P406" s="11">
        <f t="shared" si="59"/>
        <v>23.491621166674868</v>
      </c>
    </row>
    <row r="407" spans="1:16" x14ac:dyDescent="0.2">
      <c r="A407">
        <v>40514</v>
      </c>
      <c r="B407">
        <v>0</v>
      </c>
      <c r="C407" t="str">
        <f t="shared" si="54"/>
        <v>Ženy</v>
      </c>
      <c r="D407">
        <v>1992</v>
      </c>
      <c r="E407">
        <f t="shared" si="53"/>
        <v>32</v>
      </c>
      <c r="F407" s="12" t="str">
        <f t="shared" si="55"/>
        <v>26-40 let</v>
      </c>
      <c r="G407" s="12" t="str">
        <f t="shared" si="56"/>
        <v>Ženy 26-40 let</v>
      </c>
      <c r="H407" s="39" t="s">
        <v>25</v>
      </c>
      <c r="I407">
        <v>5</v>
      </c>
      <c r="J407">
        <v>6</v>
      </c>
      <c r="K407">
        <v>5</v>
      </c>
      <c r="L407">
        <v>6</v>
      </c>
      <c r="M407">
        <v>5</v>
      </c>
      <c r="N407">
        <f t="shared" si="57"/>
        <v>27</v>
      </c>
      <c r="O407" s="11">
        <f t="shared" si="58"/>
        <v>22.508378833325132</v>
      </c>
      <c r="P407" s="11">
        <f t="shared" si="59"/>
        <v>31.491621166674868</v>
      </c>
    </row>
    <row r="408" spans="1:16" x14ac:dyDescent="0.2">
      <c r="A408">
        <v>40516</v>
      </c>
      <c r="B408">
        <v>0</v>
      </c>
      <c r="C408" t="str">
        <f t="shared" si="54"/>
        <v>Ženy</v>
      </c>
      <c r="D408">
        <v>1979</v>
      </c>
      <c r="E408">
        <f t="shared" si="53"/>
        <v>45</v>
      </c>
      <c r="F408" s="12" t="str">
        <f t="shared" si="55"/>
        <v>41-55 let</v>
      </c>
      <c r="G408" s="12" t="str">
        <f t="shared" si="56"/>
        <v>Ženy 41-55 let</v>
      </c>
      <c r="H408" s="39" t="s">
        <v>25</v>
      </c>
      <c r="I408">
        <v>5</v>
      </c>
      <c r="J408">
        <v>6</v>
      </c>
      <c r="K408">
        <v>6</v>
      </c>
      <c r="L408">
        <v>7</v>
      </c>
      <c r="M408">
        <v>3</v>
      </c>
      <c r="N408">
        <f t="shared" si="57"/>
        <v>27</v>
      </c>
      <c r="O408" s="11">
        <f t="shared" si="58"/>
        <v>22.508378833325132</v>
      </c>
      <c r="P408" s="11">
        <f t="shared" si="59"/>
        <v>31.491621166674868</v>
      </c>
    </row>
    <row r="409" spans="1:16" x14ac:dyDescent="0.2">
      <c r="A409">
        <v>40524</v>
      </c>
      <c r="B409">
        <v>0</v>
      </c>
      <c r="C409" t="str">
        <f t="shared" si="54"/>
        <v>Ženy</v>
      </c>
      <c r="D409">
        <v>1993</v>
      </c>
      <c r="E409">
        <f t="shared" si="53"/>
        <v>31</v>
      </c>
      <c r="F409" s="12" t="str">
        <f t="shared" si="55"/>
        <v>26-40 let</v>
      </c>
      <c r="G409" s="12" t="str">
        <f t="shared" si="56"/>
        <v>Ženy 26-40 let</v>
      </c>
      <c r="H409" s="39">
        <v>3</v>
      </c>
      <c r="I409">
        <v>5</v>
      </c>
      <c r="J409">
        <v>5</v>
      </c>
      <c r="K409">
        <v>6</v>
      </c>
      <c r="L409">
        <v>6</v>
      </c>
      <c r="M409">
        <v>5</v>
      </c>
      <c r="N409">
        <f t="shared" si="57"/>
        <v>27</v>
      </c>
      <c r="O409" s="11">
        <f t="shared" si="58"/>
        <v>22.508378833325132</v>
      </c>
      <c r="P409" s="11">
        <f t="shared" si="59"/>
        <v>31.491621166674868</v>
      </c>
    </row>
    <row r="410" spans="1:16" x14ac:dyDescent="0.2">
      <c r="A410">
        <v>40527</v>
      </c>
      <c r="B410">
        <v>0</v>
      </c>
      <c r="C410" t="str">
        <f t="shared" si="54"/>
        <v>Ženy</v>
      </c>
      <c r="D410">
        <v>1996</v>
      </c>
      <c r="E410">
        <f t="shared" si="53"/>
        <v>28</v>
      </c>
      <c r="F410" s="12" t="str">
        <f t="shared" si="55"/>
        <v>26-40 let</v>
      </c>
      <c r="G410" s="12" t="str">
        <f t="shared" si="56"/>
        <v>Ženy 26-40 let</v>
      </c>
      <c r="H410" s="39" t="s">
        <v>25</v>
      </c>
      <c r="I410">
        <v>5</v>
      </c>
      <c r="J410">
        <v>5</v>
      </c>
      <c r="K410">
        <v>4</v>
      </c>
      <c r="L410">
        <v>3</v>
      </c>
      <c r="M410">
        <v>1</v>
      </c>
      <c r="N410">
        <f t="shared" si="57"/>
        <v>18</v>
      </c>
      <c r="O410" s="11">
        <f t="shared" si="58"/>
        <v>13.508378833325132</v>
      </c>
      <c r="P410" s="11">
        <f t="shared" si="59"/>
        <v>22.491621166674868</v>
      </c>
    </row>
    <row r="411" spans="1:16" x14ac:dyDescent="0.2">
      <c r="A411">
        <v>40549</v>
      </c>
      <c r="B411">
        <v>0</v>
      </c>
      <c r="C411" t="str">
        <f t="shared" si="54"/>
        <v>Ženy</v>
      </c>
      <c r="D411">
        <v>1972</v>
      </c>
      <c r="E411">
        <f t="shared" si="53"/>
        <v>52</v>
      </c>
      <c r="F411" s="12" t="str">
        <f t="shared" si="55"/>
        <v>41-55 let</v>
      </c>
      <c r="G411" s="12" t="str">
        <f t="shared" si="56"/>
        <v>Ženy 41-55 let</v>
      </c>
      <c r="H411" s="39">
        <v>4</v>
      </c>
      <c r="I411">
        <v>3</v>
      </c>
      <c r="J411">
        <v>5</v>
      </c>
      <c r="K411">
        <v>5</v>
      </c>
      <c r="L411">
        <v>6</v>
      </c>
      <c r="M411">
        <v>5</v>
      </c>
      <c r="N411">
        <f t="shared" si="57"/>
        <v>24</v>
      </c>
      <c r="O411" s="11">
        <f t="shared" si="58"/>
        <v>19.508378833325132</v>
      </c>
      <c r="P411" s="11">
        <f t="shared" si="59"/>
        <v>28.491621166674868</v>
      </c>
    </row>
    <row r="412" spans="1:16" x14ac:dyDescent="0.2">
      <c r="A412">
        <v>40537</v>
      </c>
      <c r="B412">
        <v>1</v>
      </c>
      <c r="C412" t="str">
        <f t="shared" si="54"/>
        <v>Muži</v>
      </c>
      <c r="D412">
        <v>1998</v>
      </c>
      <c r="E412">
        <f t="shared" si="53"/>
        <v>26</v>
      </c>
      <c r="F412" s="12" t="str">
        <f t="shared" si="55"/>
        <v>26-40 let</v>
      </c>
      <c r="G412" s="12" t="str">
        <f t="shared" si="56"/>
        <v>Muži 26-40 let</v>
      </c>
      <c r="I412">
        <v>1</v>
      </c>
      <c r="J412">
        <v>5</v>
      </c>
      <c r="K412">
        <v>3</v>
      </c>
      <c r="L412">
        <v>2</v>
      </c>
      <c r="M412">
        <v>1</v>
      </c>
      <c r="N412">
        <f t="shared" si="57"/>
        <v>12</v>
      </c>
      <c r="O412" s="11">
        <f t="shared" si="58"/>
        <v>7.5083788333251311</v>
      </c>
      <c r="P412" s="11">
        <f t="shared" si="59"/>
        <v>16.491621166674868</v>
      </c>
    </row>
    <row r="413" spans="1:16" x14ac:dyDescent="0.2">
      <c r="A413">
        <v>40574</v>
      </c>
      <c r="B413">
        <v>0</v>
      </c>
      <c r="C413" t="str">
        <f t="shared" si="54"/>
        <v>Ženy</v>
      </c>
      <c r="D413">
        <v>2004</v>
      </c>
      <c r="E413">
        <f t="shared" si="53"/>
        <v>20</v>
      </c>
      <c r="F413" s="12" t="str">
        <f t="shared" si="55"/>
        <v>15-25 let</v>
      </c>
      <c r="G413" s="12" t="str">
        <f t="shared" si="56"/>
        <v>Ženy 15-25 let</v>
      </c>
      <c r="H413" s="39">
        <v>2</v>
      </c>
      <c r="I413">
        <v>6</v>
      </c>
      <c r="J413">
        <v>3</v>
      </c>
      <c r="K413">
        <v>5</v>
      </c>
      <c r="L413">
        <v>6</v>
      </c>
      <c r="M413">
        <v>3</v>
      </c>
      <c r="N413">
        <f t="shared" si="57"/>
        <v>23</v>
      </c>
      <c r="O413" s="11">
        <f t="shared" si="58"/>
        <v>18.508378833325132</v>
      </c>
      <c r="P413" s="11">
        <f t="shared" si="59"/>
        <v>27.491621166674868</v>
      </c>
    </row>
    <row r="414" spans="1:16" x14ac:dyDescent="0.2">
      <c r="A414">
        <v>40576</v>
      </c>
      <c r="B414">
        <v>0</v>
      </c>
      <c r="C414" t="str">
        <f t="shared" si="54"/>
        <v>Ženy</v>
      </c>
      <c r="D414">
        <v>1939</v>
      </c>
      <c r="E414">
        <f t="shared" si="53"/>
        <v>85</v>
      </c>
      <c r="F414" s="12" t="str">
        <f t="shared" si="55"/>
        <v>56-85 let</v>
      </c>
      <c r="G414" s="12" t="str">
        <f t="shared" si="56"/>
        <v>Ženy 56-85 let</v>
      </c>
      <c r="H414" s="39">
        <v>3</v>
      </c>
      <c r="I414">
        <v>5</v>
      </c>
      <c r="J414">
        <v>3</v>
      </c>
      <c r="K414">
        <v>6</v>
      </c>
      <c r="L414">
        <v>5</v>
      </c>
      <c r="M414">
        <v>5</v>
      </c>
      <c r="N414">
        <f t="shared" si="57"/>
        <v>24</v>
      </c>
      <c r="O414" s="11">
        <f t="shared" si="58"/>
        <v>19.508378833325132</v>
      </c>
      <c r="P414" s="11">
        <f t="shared" si="59"/>
        <v>28.491621166674868</v>
      </c>
    </row>
    <row r="415" spans="1:16" x14ac:dyDescent="0.2">
      <c r="A415">
        <v>40608</v>
      </c>
      <c r="B415">
        <v>0</v>
      </c>
      <c r="C415" t="str">
        <f t="shared" si="54"/>
        <v>Ženy</v>
      </c>
      <c r="D415">
        <v>1940</v>
      </c>
      <c r="E415">
        <f t="shared" si="53"/>
        <v>84</v>
      </c>
      <c r="F415" s="12" t="str">
        <f t="shared" si="55"/>
        <v>56-85 let</v>
      </c>
      <c r="G415" s="12" t="str">
        <f t="shared" si="56"/>
        <v>Ženy 56-85 let</v>
      </c>
      <c r="H415" s="39">
        <v>2</v>
      </c>
      <c r="I415">
        <v>5</v>
      </c>
      <c r="J415">
        <v>5</v>
      </c>
      <c r="K415">
        <v>5</v>
      </c>
      <c r="L415">
        <v>5</v>
      </c>
      <c r="M415">
        <v>5</v>
      </c>
      <c r="N415">
        <f t="shared" si="57"/>
        <v>25</v>
      </c>
      <c r="O415" s="11">
        <f t="shared" si="58"/>
        <v>20.508378833325132</v>
      </c>
      <c r="P415" s="11">
        <f t="shared" si="59"/>
        <v>29.491621166674868</v>
      </c>
    </row>
    <row r="416" spans="1:16" x14ac:dyDescent="0.2">
      <c r="A416">
        <v>40610</v>
      </c>
      <c r="B416">
        <v>1</v>
      </c>
      <c r="C416" t="str">
        <f t="shared" si="54"/>
        <v>Muži</v>
      </c>
      <c r="D416">
        <v>1982</v>
      </c>
      <c r="E416">
        <f t="shared" si="53"/>
        <v>42</v>
      </c>
      <c r="F416" s="12" t="str">
        <f t="shared" si="55"/>
        <v>41-55 let</v>
      </c>
      <c r="G416" s="12" t="str">
        <f t="shared" si="56"/>
        <v>Muži 41-55 let</v>
      </c>
      <c r="H416" s="39" t="s">
        <v>25</v>
      </c>
      <c r="I416">
        <v>5</v>
      </c>
      <c r="J416">
        <v>5</v>
      </c>
      <c r="K416">
        <v>5</v>
      </c>
      <c r="L416">
        <v>5</v>
      </c>
      <c r="M416">
        <v>5</v>
      </c>
      <c r="N416">
        <f t="shared" si="57"/>
        <v>25</v>
      </c>
      <c r="O416" s="11">
        <f t="shared" si="58"/>
        <v>20.508378833325132</v>
      </c>
      <c r="P416" s="11">
        <f t="shared" si="59"/>
        <v>29.491621166674868</v>
      </c>
    </row>
    <row r="417" spans="1:16" x14ac:dyDescent="0.2">
      <c r="A417">
        <v>38500</v>
      </c>
      <c r="B417">
        <v>0</v>
      </c>
      <c r="C417" t="str">
        <f t="shared" si="54"/>
        <v>Ženy</v>
      </c>
      <c r="D417">
        <v>1972</v>
      </c>
      <c r="E417">
        <f t="shared" si="53"/>
        <v>52</v>
      </c>
      <c r="F417" s="12" t="str">
        <f t="shared" si="55"/>
        <v>41-55 let</v>
      </c>
      <c r="G417" s="12" t="str">
        <f t="shared" si="56"/>
        <v>Ženy 41-55 let</v>
      </c>
      <c r="H417" s="39">
        <v>2</v>
      </c>
      <c r="I417">
        <v>4</v>
      </c>
      <c r="J417">
        <v>4</v>
      </c>
      <c r="K417">
        <v>5</v>
      </c>
      <c r="L417">
        <v>6</v>
      </c>
      <c r="M417">
        <v>4</v>
      </c>
      <c r="N417">
        <f t="shared" si="57"/>
        <v>23</v>
      </c>
      <c r="O417" s="11">
        <f t="shared" si="58"/>
        <v>18.508378833325132</v>
      </c>
      <c r="P417" s="11">
        <f t="shared" si="59"/>
        <v>27.491621166674868</v>
      </c>
    </row>
    <row r="418" spans="1:16" x14ac:dyDescent="0.2">
      <c r="A418">
        <v>40630</v>
      </c>
      <c r="B418">
        <v>1</v>
      </c>
      <c r="C418" t="str">
        <f t="shared" si="54"/>
        <v>Muži</v>
      </c>
      <c r="D418">
        <v>1978</v>
      </c>
      <c r="E418">
        <f t="shared" si="53"/>
        <v>46</v>
      </c>
      <c r="F418" s="12" t="str">
        <f t="shared" si="55"/>
        <v>41-55 let</v>
      </c>
      <c r="G418" s="12" t="str">
        <f t="shared" si="56"/>
        <v>Muži 41-55 let</v>
      </c>
      <c r="H418" s="39">
        <v>12</v>
      </c>
      <c r="I418">
        <v>5</v>
      </c>
      <c r="J418">
        <v>5</v>
      </c>
      <c r="K418">
        <v>4</v>
      </c>
      <c r="L418">
        <v>3</v>
      </c>
      <c r="M418">
        <v>5</v>
      </c>
      <c r="N418">
        <f t="shared" si="57"/>
        <v>22</v>
      </c>
      <c r="O418" s="11">
        <f t="shared" si="58"/>
        <v>17.508378833325132</v>
      </c>
      <c r="P418" s="11">
        <f t="shared" si="59"/>
        <v>26.491621166674868</v>
      </c>
    </row>
    <row r="419" spans="1:16" x14ac:dyDescent="0.2">
      <c r="A419">
        <v>40633</v>
      </c>
      <c r="B419">
        <v>1</v>
      </c>
      <c r="C419" t="str">
        <f t="shared" si="54"/>
        <v>Muži</v>
      </c>
      <c r="D419">
        <v>1998</v>
      </c>
      <c r="E419">
        <f t="shared" si="53"/>
        <v>26</v>
      </c>
      <c r="F419" s="12" t="str">
        <f t="shared" si="55"/>
        <v>26-40 let</v>
      </c>
      <c r="G419" s="12" t="str">
        <f t="shared" si="56"/>
        <v>Muži 26-40 let</v>
      </c>
      <c r="H419" s="39">
        <v>4</v>
      </c>
      <c r="I419">
        <v>5</v>
      </c>
      <c r="J419">
        <v>5</v>
      </c>
      <c r="K419">
        <v>5</v>
      </c>
      <c r="L419">
        <v>3</v>
      </c>
      <c r="M419">
        <v>3</v>
      </c>
      <c r="N419">
        <f t="shared" si="57"/>
        <v>21</v>
      </c>
      <c r="O419" s="11">
        <f t="shared" si="58"/>
        <v>16.508378833325132</v>
      </c>
      <c r="P419" s="11">
        <f t="shared" si="59"/>
        <v>25.491621166674868</v>
      </c>
    </row>
    <row r="420" spans="1:16" x14ac:dyDescent="0.2">
      <c r="A420">
        <v>40648</v>
      </c>
      <c r="B420">
        <v>0</v>
      </c>
      <c r="C420" t="str">
        <f t="shared" si="54"/>
        <v>Ženy</v>
      </c>
      <c r="D420">
        <v>2002</v>
      </c>
      <c r="E420">
        <f t="shared" si="53"/>
        <v>22</v>
      </c>
      <c r="F420" s="12" t="str">
        <f t="shared" si="55"/>
        <v>15-25 let</v>
      </c>
      <c r="G420" s="12" t="str">
        <f t="shared" si="56"/>
        <v>Ženy 15-25 let</v>
      </c>
      <c r="H420" s="39" t="s">
        <v>25</v>
      </c>
      <c r="I420">
        <v>3</v>
      </c>
      <c r="J420">
        <v>2</v>
      </c>
      <c r="K420">
        <v>3</v>
      </c>
      <c r="L420">
        <v>3</v>
      </c>
      <c r="M420">
        <v>2</v>
      </c>
      <c r="N420">
        <f t="shared" si="57"/>
        <v>13</v>
      </c>
      <c r="O420" s="11">
        <f t="shared" si="58"/>
        <v>8.508378833325132</v>
      </c>
      <c r="P420" s="11">
        <f t="shared" si="59"/>
        <v>17.491621166674868</v>
      </c>
    </row>
    <row r="421" spans="1:16" x14ac:dyDescent="0.2">
      <c r="A421">
        <v>40668</v>
      </c>
      <c r="B421">
        <v>0</v>
      </c>
      <c r="C421" t="str">
        <f t="shared" si="54"/>
        <v>Ženy</v>
      </c>
      <c r="D421">
        <v>1990</v>
      </c>
      <c r="E421">
        <f t="shared" si="53"/>
        <v>34</v>
      </c>
      <c r="F421" s="12" t="str">
        <f t="shared" si="55"/>
        <v>26-40 let</v>
      </c>
      <c r="G421" s="12" t="str">
        <f t="shared" si="56"/>
        <v>Ženy 26-40 let</v>
      </c>
      <c r="H421" s="39">
        <v>7</v>
      </c>
      <c r="I421">
        <v>6</v>
      </c>
      <c r="J421">
        <v>6</v>
      </c>
      <c r="K421">
        <v>7</v>
      </c>
      <c r="L421">
        <v>5</v>
      </c>
      <c r="M421">
        <v>6</v>
      </c>
      <c r="N421">
        <f t="shared" si="57"/>
        <v>30</v>
      </c>
      <c r="O421" s="11">
        <f t="shared" si="58"/>
        <v>25.508378833325132</v>
      </c>
      <c r="P421" s="11">
        <f t="shared" si="59"/>
        <v>34.491621166674868</v>
      </c>
    </row>
  </sheetData>
  <mergeCells count="3">
    <mergeCell ref="V109:AA109"/>
    <mergeCell ref="V121:V122"/>
    <mergeCell ref="W121:Z12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3452E-87AE-3D4A-A8EC-8B0EEF2D248A}">
  <dimension ref="A1:Y324"/>
  <sheetViews>
    <sheetView zoomScale="84" workbookViewId="0">
      <selection activeCell="M16" sqref="M16"/>
    </sheetView>
  </sheetViews>
  <sheetFormatPr baseColWidth="10" defaultColWidth="11.1640625" defaultRowHeight="16" x14ac:dyDescent="0.2"/>
  <cols>
    <col min="18" max="19" width="17.5" bestFit="1" customWidth="1"/>
    <col min="24" max="24" width="16.6640625" customWidth="1"/>
    <col min="25" max="25" width="20" customWidth="1"/>
  </cols>
  <sheetData>
    <row r="1" spans="1:25" x14ac:dyDescent="0.2">
      <c r="A1" s="9" t="s">
        <v>9</v>
      </c>
      <c r="B1" s="9" t="s">
        <v>10</v>
      </c>
      <c r="C1" s="9" t="s">
        <v>11</v>
      </c>
      <c r="D1" s="9" t="s">
        <v>158</v>
      </c>
      <c r="E1" s="9" t="s">
        <v>168</v>
      </c>
      <c r="F1" s="9" t="s">
        <v>13</v>
      </c>
      <c r="G1" s="9" t="s">
        <v>14</v>
      </c>
      <c r="H1" s="9" t="s">
        <v>15</v>
      </c>
      <c r="I1" s="9" t="s">
        <v>16</v>
      </c>
      <c r="J1" s="9" t="s">
        <v>17</v>
      </c>
      <c r="K1" s="9" t="s">
        <v>18</v>
      </c>
      <c r="L1" s="9" t="s">
        <v>145</v>
      </c>
    </row>
    <row r="2" spans="1:25" x14ac:dyDescent="0.2">
      <c r="A2">
        <v>35589</v>
      </c>
      <c r="B2">
        <v>0</v>
      </c>
      <c r="C2">
        <v>1983</v>
      </c>
      <c r="D2">
        <f t="shared" ref="D2:D65" si="0">2024-C2</f>
        <v>41</v>
      </c>
      <c r="E2" s="12" t="str">
        <f>IF(D2&lt;=25,"15-25",IF(D2&lt;=40,"26-40",IF(D2&lt;=55,"41-55","56-85")))</f>
        <v>41-55</v>
      </c>
      <c r="F2" t="s">
        <v>25</v>
      </c>
      <c r="G2">
        <v>5</v>
      </c>
      <c r="H2">
        <v>5</v>
      </c>
      <c r="I2">
        <v>5</v>
      </c>
      <c r="J2">
        <v>6</v>
      </c>
      <c r="K2">
        <v>5</v>
      </c>
      <c r="L2">
        <f t="shared" ref="L2:L65" si="1">SUM(G2:K2)</f>
        <v>26</v>
      </c>
      <c r="O2" t="s">
        <v>150</v>
      </c>
      <c r="P2" s="11">
        <f>AVERAGE(L:L)</f>
        <v>22.6656346749226</v>
      </c>
      <c r="R2" t="s">
        <v>159</v>
      </c>
      <c r="S2" s="11">
        <f>AVERAGE(D:D)</f>
        <v>33.783281733746129</v>
      </c>
    </row>
    <row r="3" spans="1:25" x14ac:dyDescent="0.2">
      <c r="A3">
        <v>35594</v>
      </c>
      <c r="B3">
        <v>0</v>
      </c>
      <c r="C3">
        <v>1998</v>
      </c>
      <c r="D3">
        <f t="shared" si="0"/>
        <v>26</v>
      </c>
      <c r="E3" s="12" t="str">
        <f t="shared" ref="E3:E66" si="2">IF(D3&lt;=25,"15-25",IF(D3&lt;=40,"26-40",IF(D3&lt;=55,"41-55","56-85")))</f>
        <v>26-40</v>
      </c>
      <c r="F3">
        <v>3</v>
      </c>
      <c r="G3">
        <v>5</v>
      </c>
      <c r="H3">
        <v>5</v>
      </c>
      <c r="I3">
        <v>6</v>
      </c>
      <c r="J3">
        <v>5</v>
      </c>
      <c r="K3">
        <v>6</v>
      </c>
      <c r="L3">
        <f t="shared" si="1"/>
        <v>27</v>
      </c>
      <c r="O3" t="s">
        <v>151</v>
      </c>
      <c r="P3" s="11">
        <f>STDEV(L:L)</f>
        <v>5.905016433805617</v>
      </c>
    </row>
    <row r="4" spans="1:25" x14ac:dyDescent="0.2">
      <c r="A4">
        <v>35622</v>
      </c>
      <c r="B4">
        <v>0</v>
      </c>
      <c r="C4">
        <v>2003</v>
      </c>
      <c r="D4">
        <f t="shared" si="0"/>
        <v>21</v>
      </c>
      <c r="E4" s="12" t="str">
        <f t="shared" si="2"/>
        <v>15-25</v>
      </c>
      <c r="F4" t="s">
        <v>25</v>
      </c>
      <c r="G4">
        <v>2</v>
      </c>
      <c r="H4">
        <v>3</v>
      </c>
      <c r="I4">
        <v>4</v>
      </c>
      <c r="J4">
        <v>4</v>
      </c>
      <c r="K4">
        <v>2</v>
      </c>
      <c r="L4">
        <f t="shared" si="1"/>
        <v>15</v>
      </c>
    </row>
    <row r="5" spans="1:25" x14ac:dyDescent="0.2">
      <c r="A5">
        <v>35627</v>
      </c>
      <c r="B5">
        <v>0</v>
      </c>
      <c r="C5">
        <v>2001</v>
      </c>
      <c r="D5">
        <f t="shared" si="0"/>
        <v>23</v>
      </c>
      <c r="E5" s="12" t="str">
        <f t="shared" si="2"/>
        <v>15-25</v>
      </c>
      <c r="F5">
        <v>2</v>
      </c>
      <c r="G5">
        <v>3</v>
      </c>
      <c r="H5">
        <v>7</v>
      </c>
      <c r="I5">
        <v>6</v>
      </c>
      <c r="J5">
        <v>6</v>
      </c>
      <c r="K5">
        <v>5</v>
      </c>
      <c r="L5">
        <f t="shared" si="1"/>
        <v>27</v>
      </c>
      <c r="N5" s="9" t="s">
        <v>152</v>
      </c>
      <c r="O5" s="9" t="s">
        <v>155</v>
      </c>
      <c r="P5" s="9" t="s">
        <v>149</v>
      </c>
      <c r="Q5" s="9" t="s">
        <v>154</v>
      </c>
      <c r="R5" s="9" t="s">
        <v>153</v>
      </c>
      <c r="S5" s="9" t="s">
        <v>149</v>
      </c>
      <c r="T5" s="9" t="s">
        <v>154</v>
      </c>
      <c r="W5" s="9" t="s">
        <v>154</v>
      </c>
      <c r="X5" s="9" t="s">
        <v>156</v>
      </c>
      <c r="Y5" s="9" t="s">
        <v>157</v>
      </c>
    </row>
    <row r="6" spans="1:25" x14ac:dyDescent="0.2">
      <c r="A6">
        <v>35680</v>
      </c>
      <c r="B6">
        <v>0</v>
      </c>
      <c r="C6">
        <v>1999</v>
      </c>
      <c r="D6">
        <f t="shared" si="0"/>
        <v>25</v>
      </c>
      <c r="E6" s="12" t="str">
        <f t="shared" si="2"/>
        <v>15-25</v>
      </c>
      <c r="F6">
        <v>6</v>
      </c>
      <c r="G6">
        <v>3</v>
      </c>
      <c r="H6">
        <v>5</v>
      </c>
      <c r="I6">
        <v>5</v>
      </c>
      <c r="J6">
        <v>5</v>
      </c>
      <c r="K6">
        <v>3</v>
      </c>
      <c r="L6">
        <f t="shared" si="1"/>
        <v>21</v>
      </c>
      <c r="N6" s="8">
        <v>4</v>
      </c>
      <c r="O6" s="8">
        <f t="shared" ref="O6:O38" si="3">COUNTIF(L:L,N6)</f>
        <v>0</v>
      </c>
      <c r="P6">
        <f>(N6-$P$2)/$P$3</f>
        <v>-3.1609792934806658</v>
      </c>
      <c r="Q6">
        <v>1</v>
      </c>
      <c r="R6" s="10" t="e">
        <f t="shared" ref="R6:R38" si="4">_xlfn.PERCENTRANK.EXC(L:L,N6)</f>
        <v>#N/A</v>
      </c>
      <c r="S6" t="e">
        <f>_xlfn.NORM.S.INV(R6)</f>
        <v>#N/A</v>
      </c>
      <c r="T6">
        <v>1</v>
      </c>
      <c r="W6">
        <v>1</v>
      </c>
      <c r="X6">
        <f t="shared" ref="X6:X14" si="5">SUMIFS(O:O,Q:Q,W6)</f>
        <v>19</v>
      </c>
      <c r="Y6">
        <f t="shared" ref="Y6:Y14" si="6">SUMIFS(O:O,T:T,W6)</f>
        <v>13</v>
      </c>
    </row>
    <row r="7" spans="1:25" x14ac:dyDescent="0.2">
      <c r="A7">
        <v>35684</v>
      </c>
      <c r="B7">
        <v>0</v>
      </c>
      <c r="C7">
        <v>1975</v>
      </c>
      <c r="D7">
        <f t="shared" si="0"/>
        <v>49</v>
      </c>
      <c r="E7" s="12" t="str">
        <f t="shared" si="2"/>
        <v>41-55</v>
      </c>
      <c r="F7">
        <v>11</v>
      </c>
      <c r="G7">
        <v>7</v>
      </c>
      <c r="H7">
        <v>6</v>
      </c>
      <c r="I7">
        <v>7</v>
      </c>
      <c r="J7">
        <v>7</v>
      </c>
      <c r="K7">
        <v>3</v>
      </c>
      <c r="L7">
        <f t="shared" si="1"/>
        <v>30</v>
      </c>
      <c r="N7" s="8">
        <v>5</v>
      </c>
      <c r="O7" s="8">
        <f t="shared" si="3"/>
        <v>1</v>
      </c>
      <c r="P7">
        <f>(N7-$P$2)/$P$3</f>
        <v>-2.9916317546194526</v>
      </c>
      <c r="Q7">
        <v>1</v>
      </c>
      <c r="R7" s="10">
        <f t="shared" si="4"/>
        <v>3.0000000000000001E-3</v>
      </c>
      <c r="S7" s="11">
        <f t="shared" ref="S7:S38" si="7">_xlfn.NORM.S.INV(R7)</f>
        <v>-2.7477813854449931</v>
      </c>
      <c r="T7">
        <v>1</v>
      </c>
      <c r="W7">
        <v>2</v>
      </c>
      <c r="X7">
        <f t="shared" si="5"/>
        <v>20</v>
      </c>
      <c r="Y7">
        <f t="shared" si="6"/>
        <v>29</v>
      </c>
    </row>
    <row r="8" spans="1:25" x14ac:dyDescent="0.2">
      <c r="A8">
        <v>35705</v>
      </c>
      <c r="B8">
        <v>0</v>
      </c>
      <c r="C8">
        <v>1966</v>
      </c>
      <c r="D8">
        <f t="shared" si="0"/>
        <v>58</v>
      </c>
      <c r="E8" s="12" t="str">
        <f t="shared" si="2"/>
        <v>56-85</v>
      </c>
      <c r="F8">
        <v>4</v>
      </c>
      <c r="G8">
        <v>5</v>
      </c>
      <c r="H8">
        <v>5</v>
      </c>
      <c r="I8">
        <v>6</v>
      </c>
      <c r="J8">
        <v>6</v>
      </c>
      <c r="K8">
        <v>4</v>
      </c>
      <c r="L8">
        <f t="shared" si="1"/>
        <v>26</v>
      </c>
      <c r="N8" s="8">
        <v>6</v>
      </c>
      <c r="O8" s="8">
        <f t="shared" si="3"/>
        <v>1</v>
      </c>
      <c r="P8">
        <f t="shared" ref="P8:P38" si="8">(N8-$P$2)/$P$3</f>
        <v>-2.8222842157582391</v>
      </c>
      <c r="Q8">
        <v>1</v>
      </c>
      <c r="R8" s="10">
        <f t="shared" si="4"/>
        <v>6.0000000000000001E-3</v>
      </c>
      <c r="S8" s="11">
        <f t="shared" si="7"/>
        <v>-2.5121443279304616</v>
      </c>
      <c r="T8">
        <v>1</v>
      </c>
      <c r="W8">
        <v>3</v>
      </c>
      <c r="X8">
        <f t="shared" si="5"/>
        <v>32</v>
      </c>
      <c r="Y8">
        <f t="shared" si="6"/>
        <v>32</v>
      </c>
    </row>
    <row r="9" spans="1:25" x14ac:dyDescent="0.2">
      <c r="A9">
        <v>35687</v>
      </c>
      <c r="B9">
        <v>0</v>
      </c>
      <c r="C9">
        <v>1956</v>
      </c>
      <c r="D9">
        <f t="shared" si="0"/>
        <v>68</v>
      </c>
      <c r="E9" s="12" t="str">
        <f t="shared" si="2"/>
        <v>56-85</v>
      </c>
      <c r="F9" t="s">
        <v>25</v>
      </c>
      <c r="G9">
        <v>7</v>
      </c>
      <c r="H9">
        <v>6</v>
      </c>
      <c r="I9">
        <v>6</v>
      </c>
      <c r="J9">
        <v>7</v>
      </c>
      <c r="K9">
        <v>6</v>
      </c>
      <c r="L9">
        <f t="shared" si="1"/>
        <v>32</v>
      </c>
      <c r="N9" s="8">
        <v>7</v>
      </c>
      <c r="O9" s="8">
        <f t="shared" si="3"/>
        <v>3</v>
      </c>
      <c r="P9">
        <f t="shared" si="8"/>
        <v>-2.6529366768970259</v>
      </c>
      <c r="Q9">
        <v>1</v>
      </c>
      <c r="R9" s="10">
        <f t="shared" si="4"/>
        <v>8.9999999999999993E-3</v>
      </c>
      <c r="S9" s="11">
        <f t="shared" si="7"/>
        <v>-2.365618126864292</v>
      </c>
      <c r="T9">
        <v>1</v>
      </c>
      <c r="W9">
        <v>4</v>
      </c>
      <c r="X9">
        <f t="shared" si="5"/>
        <v>44</v>
      </c>
      <c r="Y9">
        <f t="shared" si="6"/>
        <v>64</v>
      </c>
    </row>
    <row r="10" spans="1:25" x14ac:dyDescent="0.2">
      <c r="A10">
        <v>35730</v>
      </c>
      <c r="B10">
        <v>0</v>
      </c>
      <c r="C10">
        <v>2000</v>
      </c>
      <c r="D10">
        <f t="shared" si="0"/>
        <v>24</v>
      </c>
      <c r="E10" s="12" t="str">
        <f t="shared" si="2"/>
        <v>15-25</v>
      </c>
      <c r="F10">
        <v>4</v>
      </c>
      <c r="G10">
        <v>3</v>
      </c>
      <c r="H10">
        <v>3</v>
      </c>
      <c r="I10">
        <v>4</v>
      </c>
      <c r="J10">
        <v>5</v>
      </c>
      <c r="K10">
        <v>5</v>
      </c>
      <c r="L10">
        <f t="shared" si="1"/>
        <v>20</v>
      </c>
      <c r="N10" s="8">
        <v>8</v>
      </c>
      <c r="O10" s="8">
        <f t="shared" si="3"/>
        <v>2</v>
      </c>
      <c r="P10">
        <f t="shared" si="8"/>
        <v>-2.4835891380358124</v>
      </c>
      <c r="Q10">
        <v>1</v>
      </c>
      <c r="R10" s="10">
        <f t="shared" si="4"/>
        <v>1.7999999999999999E-2</v>
      </c>
      <c r="S10" s="11">
        <f t="shared" si="7"/>
        <v>-2.0969274291643418</v>
      </c>
      <c r="T10">
        <f t="shared" ref="T10:T36" si="9">ROUND(S10*2+5,0)</f>
        <v>1</v>
      </c>
      <c r="W10">
        <v>5</v>
      </c>
      <c r="X10">
        <f t="shared" si="5"/>
        <v>69</v>
      </c>
      <c r="Y10">
        <f t="shared" si="6"/>
        <v>72</v>
      </c>
    </row>
    <row r="11" spans="1:25" x14ac:dyDescent="0.2">
      <c r="A11">
        <v>35746</v>
      </c>
      <c r="B11">
        <v>0</v>
      </c>
      <c r="C11">
        <v>2003</v>
      </c>
      <c r="D11">
        <f t="shared" si="0"/>
        <v>21</v>
      </c>
      <c r="E11" s="12" t="str">
        <f t="shared" si="2"/>
        <v>15-25</v>
      </c>
      <c r="F11" t="s">
        <v>25</v>
      </c>
      <c r="G11">
        <v>3</v>
      </c>
      <c r="H11">
        <v>4</v>
      </c>
      <c r="I11">
        <v>4</v>
      </c>
      <c r="J11">
        <v>3</v>
      </c>
      <c r="K11">
        <v>3</v>
      </c>
      <c r="L11">
        <f t="shared" si="1"/>
        <v>17</v>
      </c>
      <c r="N11" s="8">
        <v>9</v>
      </c>
      <c r="O11" s="8">
        <f t="shared" si="3"/>
        <v>3</v>
      </c>
      <c r="P11">
        <f t="shared" si="8"/>
        <v>-2.3142415991745993</v>
      </c>
      <c r="Q11">
        <f t="shared" ref="Q11:Q38" si="10">ROUND(P11*2+5,0)</f>
        <v>0</v>
      </c>
      <c r="R11" s="10">
        <f t="shared" si="4"/>
        <v>2.4E-2</v>
      </c>
      <c r="S11" s="11">
        <f t="shared" si="7"/>
        <v>-1.9773684281819468</v>
      </c>
      <c r="T11">
        <f t="shared" si="9"/>
        <v>1</v>
      </c>
      <c r="W11">
        <v>6</v>
      </c>
      <c r="X11">
        <f t="shared" si="5"/>
        <v>71</v>
      </c>
      <c r="Y11">
        <f t="shared" si="6"/>
        <v>48</v>
      </c>
    </row>
    <row r="12" spans="1:25" x14ac:dyDescent="0.2">
      <c r="A12">
        <v>35731</v>
      </c>
      <c r="B12">
        <v>0</v>
      </c>
      <c r="C12">
        <v>2001</v>
      </c>
      <c r="D12">
        <f t="shared" si="0"/>
        <v>23</v>
      </c>
      <c r="E12" s="12" t="str">
        <f t="shared" si="2"/>
        <v>15-25</v>
      </c>
      <c r="F12">
        <v>5</v>
      </c>
      <c r="G12">
        <v>1</v>
      </c>
      <c r="H12">
        <v>5</v>
      </c>
      <c r="I12">
        <v>2</v>
      </c>
      <c r="J12">
        <v>3</v>
      </c>
      <c r="K12">
        <v>3</v>
      </c>
      <c r="L12">
        <f t="shared" si="1"/>
        <v>14</v>
      </c>
      <c r="N12" s="8">
        <v>10</v>
      </c>
      <c r="O12" s="8">
        <f t="shared" si="3"/>
        <v>3</v>
      </c>
      <c r="P12">
        <f t="shared" si="8"/>
        <v>-2.1448940603133861</v>
      </c>
      <c r="Q12">
        <f t="shared" si="10"/>
        <v>1</v>
      </c>
      <c r="R12" s="10">
        <f t="shared" si="4"/>
        <v>3.3000000000000002E-2</v>
      </c>
      <c r="S12" s="11">
        <f t="shared" si="7"/>
        <v>-1.8384236692477767</v>
      </c>
      <c r="T12">
        <f t="shared" si="9"/>
        <v>1</v>
      </c>
      <c r="W12">
        <v>7</v>
      </c>
      <c r="X12">
        <f t="shared" si="5"/>
        <v>45</v>
      </c>
      <c r="Y12">
        <f t="shared" si="6"/>
        <v>45</v>
      </c>
    </row>
    <row r="13" spans="1:25" x14ac:dyDescent="0.2">
      <c r="A13">
        <v>35777</v>
      </c>
      <c r="B13">
        <v>0</v>
      </c>
      <c r="C13">
        <v>1993</v>
      </c>
      <c r="D13">
        <f t="shared" si="0"/>
        <v>31</v>
      </c>
      <c r="E13" s="12" t="str">
        <f t="shared" si="2"/>
        <v>26-40</v>
      </c>
      <c r="F13">
        <v>3</v>
      </c>
      <c r="G13">
        <v>5</v>
      </c>
      <c r="H13">
        <v>4</v>
      </c>
      <c r="I13">
        <v>7</v>
      </c>
      <c r="J13">
        <v>4</v>
      </c>
      <c r="K13">
        <v>3</v>
      </c>
      <c r="L13">
        <f t="shared" si="1"/>
        <v>23</v>
      </c>
      <c r="N13" s="8">
        <v>11</v>
      </c>
      <c r="O13" s="8">
        <f t="shared" si="3"/>
        <v>2</v>
      </c>
      <c r="P13">
        <f t="shared" si="8"/>
        <v>-1.9755465214521726</v>
      </c>
      <c r="Q13">
        <f t="shared" si="10"/>
        <v>1</v>
      </c>
      <c r="R13" s="10">
        <f t="shared" si="4"/>
        <v>4.2999999999999997E-2</v>
      </c>
      <c r="S13" s="11">
        <f t="shared" si="7"/>
        <v>-1.7168860184310404</v>
      </c>
      <c r="T13">
        <f t="shared" si="9"/>
        <v>2</v>
      </c>
      <c r="W13">
        <v>8</v>
      </c>
      <c r="X13">
        <f t="shared" si="5"/>
        <v>11</v>
      </c>
      <c r="Y13">
        <f t="shared" si="6"/>
        <v>11</v>
      </c>
    </row>
    <row r="14" spans="1:25" x14ac:dyDescent="0.2">
      <c r="A14">
        <v>35776</v>
      </c>
      <c r="B14">
        <v>0</v>
      </c>
      <c r="C14">
        <v>2005</v>
      </c>
      <c r="D14">
        <f t="shared" si="0"/>
        <v>19</v>
      </c>
      <c r="E14" s="12" t="str">
        <f t="shared" si="2"/>
        <v>15-25</v>
      </c>
      <c r="F14" t="s">
        <v>25</v>
      </c>
      <c r="G14">
        <v>3</v>
      </c>
      <c r="H14">
        <v>5</v>
      </c>
      <c r="I14">
        <v>5</v>
      </c>
      <c r="J14">
        <v>3</v>
      </c>
      <c r="K14">
        <v>4</v>
      </c>
      <c r="L14">
        <f t="shared" si="1"/>
        <v>20</v>
      </c>
      <c r="N14" s="8">
        <v>12</v>
      </c>
      <c r="O14" s="8">
        <f t="shared" si="3"/>
        <v>7</v>
      </c>
      <c r="P14">
        <f t="shared" si="8"/>
        <v>-1.8061989825909592</v>
      </c>
      <c r="Q14">
        <f t="shared" si="10"/>
        <v>1</v>
      </c>
      <c r="R14" s="10">
        <f t="shared" si="4"/>
        <v>4.9000000000000002E-2</v>
      </c>
      <c r="S14" s="11">
        <f t="shared" si="7"/>
        <v>-1.6546279023510773</v>
      </c>
      <c r="T14">
        <f t="shared" si="9"/>
        <v>2</v>
      </c>
      <c r="W14">
        <v>9</v>
      </c>
      <c r="X14">
        <f t="shared" si="5"/>
        <v>9</v>
      </c>
      <c r="Y14">
        <f t="shared" si="6"/>
        <v>9</v>
      </c>
    </row>
    <row r="15" spans="1:25" x14ac:dyDescent="0.2">
      <c r="A15">
        <v>35803</v>
      </c>
      <c r="B15">
        <v>0</v>
      </c>
      <c r="C15">
        <v>1993</v>
      </c>
      <c r="D15">
        <f t="shared" si="0"/>
        <v>31</v>
      </c>
      <c r="E15" s="12" t="str">
        <f t="shared" si="2"/>
        <v>26-40</v>
      </c>
      <c r="F15" t="s">
        <v>25</v>
      </c>
      <c r="G15">
        <v>4</v>
      </c>
      <c r="H15">
        <v>5</v>
      </c>
      <c r="I15">
        <v>5</v>
      </c>
      <c r="J15">
        <v>5</v>
      </c>
      <c r="K15">
        <v>4</v>
      </c>
      <c r="L15">
        <f t="shared" si="1"/>
        <v>23</v>
      </c>
      <c r="N15" s="8">
        <v>13</v>
      </c>
      <c r="O15" s="8">
        <f t="shared" si="3"/>
        <v>3</v>
      </c>
      <c r="P15">
        <f t="shared" si="8"/>
        <v>-1.6368514437297459</v>
      </c>
      <c r="Q15">
        <f t="shared" si="10"/>
        <v>2</v>
      </c>
      <c r="R15" s="10">
        <f t="shared" si="4"/>
        <v>7.0000000000000007E-2</v>
      </c>
      <c r="S15" s="11">
        <f t="shared" si="7"/>
        <v>-1.4757910281791702</v>
      </c>
      <c r="T15">
        <f t="shared" si="9"/>
        <v>2</v>
      </c>
    </row>
    <row r="16" spans="1:25" x14ac:dyDescent="0.2">
      <c r="A16">
        <v>35799</v>
      </c>
      <c r="B16">
        <v>0</v>
      </c>
      <c r="C16">
        <v>2001</v>
      </c>
      <c r="D16">
        <f t="shared" si="0"/>
        <v>23</v>
      </c>
      <c r="E16" s="12" t="str">
        <f t="shared" si="2"/>
        <v>15-25</v>
      </c>
      <c r="F16">
        <v>3</v>
      </c>
      <c r="G16">
        <v>3</v>
      </c>
      <c r="H16">
        <v>3</v>
      </c>
      <c r="I16">
        <v>3</v>
      </c>
      <c r="J16">
        <v>3</v>
      </c>
      <c r="K16">
        <v>4</v>
      </c>
      <c r="L16">
        <f t="shared" si="1"/>
        <v>16</v>
      </c>
      <c r="N16" s="8">
        <v>14</v>
      </c>
      <c r="O16" s="8">
        <f t="shared" si="3"/>
        <v>6</v>
      </c>
      <c r="P16">
        <f t="shared" si="8"/>
        <v>-1.4675039048685328</v>
      </c>
      <c r="Q16">
        <f t="shared" si="10"/>
        <v>2</v>
      </c>
      <c r="R16" s="10">
        <f t="shared" si="4"/>
        <v>0.08</v>
      </c>
      <c r="S16" s="11">
        <f t="shared" si="7"/>
        <v>-1.4050715603096353</v>
      </c>
      <c r="T16">
        <f t="shared" si="9"/>
        <v>2</v>
      </c>
    </row>
    <row r="17" spans="1:20" x14ac:dyDescent="0.2">
      <c r="A17">
        <v>35820</v>
      </c>
      <c r="B17">
        <v>0</v>
      </c>
      <c r="C17">
        <v>1984</v>
      </c>
      <c r="D17">
        <f t="shared" si="0"/>
        <v>40</v>
      </c>
      <c r="E17" s="12" t="str">
        <f t="shared" si="2"/>
        <v>26-40</v>
      </c>
      <c r="F17">
        <v>5</v>
      </c>
      <c r="G17">
        <v>5</v>
      </c>
      <c r="H17">
        <v>5</v>
      </c>
      <c r="I17">
        <v>5</v>
      </c>
      <c r="J17">
        <v>5</v>
      </c>
      <c r="K17">
        <v>3</v>
      </c>
      <c r="L17">
        <f t="shared" si="1"/>
        <v>23</v>
      </c>
      <c r="N17" s="8">
        <v>15</v>
      </c>
      <c r="O17" s="8">
        <f t="shared" si="3"/>
        <v>11</v>
      </c>
      <c r="P17">
        <f t="shared" si="8"/>
        <v>-1.2981563660073194</v>
      </c>
      <c r="Q17">
        <f t="shared" si="10"/>
        <v>2</v>
      </c>
      <c r="R17" s="10">
        <f t="shared" si="4"/>
        <v>9.8000000000000004E-2</v>
      </c>
      <c r="S17" s="11">
        <f t="shared" si="7"/>
        <v>-1.293031976144243</v>
      </c>
      <c r="T17">
        <f t="shared" si="9"/>
        <v>2</v>
      </c>
    </row>
    <row r="18" spans="1:20" x14ac:dyDescent="0.2">
      <c r="A18">
        <v>35828</v>
      </c>
      <c r="B18">
        <v>0</v>
      </c>
      <c r="C18">
        <v>1988</v>
      </c>
      <c r="D18">
        <f t="shared" si="0"/>
        <v>36</v>
      </c>
      <c r="E18" s="12" t="str">
        <f t="shared" si="2"/>
        <v>26-40</v>
      </c>
      <c r="F18" t="s">
        <v>78</v>
      </c>
      <c r="G18">
        <v>5</v>
      </c>
      <c r="H18">
        <v>6</v>
      </c>
      <c r="I18">
        <v>5</v>
      </c>
      <c r="J18">
        <v>5</v>
      </c>
      <c r="K18">
        <v>5</v>
      </c>
      <c r="L18">
        <f t="shared" si="1"/>
        <v>26</v>
      </c>
      <c r="N18" s="8">
        <v>16</v>
      </c>
      <c r="O18" s="8">
        <f t="shared" si="3"/>
        <v>10</v>
      </c>
      <c r="P18">
        <f t="shared" si="8"/>
        <v>-1.1288088271461061</v>
      </c>
      <c r="Q18">
        <f t="shared" si="10"/>
        <v>3</v>
      </c>
      <c r="R18" s="10">
        <f t="shared" si="4"/>
        <v>0.13200000000000001</v>
      </c>
      <c r="S18" s="11">
        <f t="shared" si="7"/>
        <v>-1.1169867278766101</v>
      </c>
      <c r="T18">
        <f t="shared" si="9"/>
        <v>3</v>
      </c>
    </row>
    <row r="19" spans="1:20" x14ac:dyDescent="0.2">
      <c r="A19">
        <v>35852</v>
      </c>
      <c r="B19">
        <v>0</v>
      </c>
      <c r="C19">
        <v>1957</v>
      </c>
      <c r="D19">
        <f t="shared" si="0"/>
        <v>67</v>
      </c>
      <c r="E19" s="12" t="str">
        <f t="shared" si="2"/>
        <v>56-85</v>
      </c>
      <c r="F19" t="s">
        <v>25</v>
      </c>
      <c r="G19">
        <v>6</v>
      </c>
      <c r="H19">
        <v>6</v>
      </c>
      <c r="I19">
        <v>6</v>
      </c>
      <c r="J19">
        <v>6</v>
      </c>
      <c r="K19">
        <v>6</v>
      </c>
      <c r="L19">
        <f t="shared" si="1"/>
        <v>30</v>
      </c>
      <c r="N19" s="8">
        <v>17</v>
      </c>
      <c r="O19" s="8">
        <f t="shared" si="3"/>
        <v>9</v>
      </c>
      <c r="P19">
        <f t="shared" si="8"/>
        <v>-0.95946128828489274</v>
      </c>
      <c r="Q19">
        <f t="shared" si="10"/>
        <v>3</v>
      </c>
      <c r="R19" s="10">
        <f t="shared" si="4"/>
        <v>0.16300000000000001</v>
      </c>
      <c r="S19" s="11">
        <f t="shared" si="7"/>
        <v>-0.98220269533346871</v>
      </c>
      <c r="T19">
        <f t="shared" si="9"/>
        <v>3</v>
      </c>
    </row>
    <row r="20" spans="1:20" x14ac:dyDescent="0.2">
      <c r="A20">
        <v>35863</v>
      </c>
      <c r="B20">
        <v>0</v>
      </c>
      <c r="C20">
        <v>1964</v>
      </c>
      <c r="D20">
        <f t="shared" si="0"/>
        <v>60</v>
      </c>
      <c r="E20" s="12" t="str">
        <f t="shared" si="2"/>
        <v>56-85</v>
      </c>
      <c r="F20">
        <v>3</v>
      </c>
      <c r="G20">
        <v>3</v>
      </c>
      <c r="H20">
        <v>3</v>
      </c>
      <c r="I20">
        <v>4</v>
      </c>
      <c r="J20">
        <v>3</v>
      </c>
      <c r="K20">
        <v>2</v>
      </c>
      <c r="L20">
        <f t="shared" si="1"/>
        <v>15</v>
      </c>
      <c r="N20" s="8">
        <v>18</v>
      </c>
      <c r="O20" s="8">
        <f t="shared" si="3"/>
        <v>13</v>
      </c>
      <c r="P20">
        <f t="shared" si="8"/>
        <v>-0.7901137494236794</v>
      </c>
      <c r="Q20">
        <f t="shared" si="10"/>
        <v>3</v>
      </c>
      <c r="R20" s="10">
        <f t="shared" si="4"/>
        <v>0.191</v>
      </c>
      <c r="S20" s="11">
        <f t="shared" si="7"/>
        <v>-0.87421716486648293</v>
      </c>
      <c r="T20">
        <f t="shared" si="9"/>
        <v>3</v>
      </c>
    </row>
    <row r="21" spans="1:20" x14ac:dyDescent="0.2">
      <c r="A21">
        <v>35854</v>
      </c>
      <c r="B21">
        <v>0</v>
      </c>
      <c r="C21">
        <v>1998</v>
      </c>
      <c r="D21">
        <f t="shared" si="0"/>
        <v>26</v>
      </c>
      <c r="E21" s="12" t="str">
        <f t="shared" si="2"/>
        <v>26-40</v>
      </c>
      <c r="F21">
        <v>2</v>
      </c>
      <c r="G21">
        <v>5</v>
      </c>
      <c r="H21">
        <v>5</v>
      </c>
      <c r="I21">
        <v>5</v>
      </c>
      <c r="J21">
        <v>5</v>
      </c>
      <c r="K21">
        <v>3</v>
      </c>
      <c r="L21">
        <f t="shared" si="1"/>
        <v>23</v>
      </c>
      <c r="N21" s="8">
        <v>19</v>
      </c>
      <c r="O21" s="8">
        <f t="shared" si="3"/>
        <v>11</v>
      </c>
      <c r="P21">
        <f t="shared" si="8"/>
        <v>-0.62076621056246606</v>
      </c>
      <c r="Q21">
        <f t="shared" si="10"/>
        <v>4</v>
      </c>
      <c r="R21" s="10">
        <f t="shared" si="4"/>
        <v>0.23100000000000001</v>
      </c>
      <c r="S21" s="11">
        <f t="shared" si="7"/>
        <v>-0.73555755738511053</v>
      </c>
      <c r="T21">
        <f t="shared" si="9"/>
        <v>4</v>
      </c>
    </row>
    <row r="22" spans="1:20" x14ac:dyDescent="0.2">
      <c r="A22">
        <v>35911</v>
      </c>
      <c r="B22">
        <v>0</v>
      </c>
      <c r="C22">
        <v>2005</v>
      </c>
      <c r="D22">
        <f t="shared" si="0"/>
        <v>19</v>
      </c>
      <c r="E22" s="12" t="str">
        <f t="shared" si="2"/>
        <v>15-25</v>
      </c>
      <c r="F22" t="s">
        <v>26</v>
      </c>
      <c r="G22">
        <v>4</v>
      </c>
      <c r="H22">
        <v>3</v>
      </c>
      <c r="I22">
        <v>5</v>
      </c>
      <c r="J22">
        <v>3</v>
      </c>
      <c r="K22">
        <v>5</v>
      </c>
      <c r="L22">
        <f t="shared" si="1"/>
        <v>20</v>
      </c>
      <c r="N22" s="8">
        <v>20</v>
      </c>
      <c r="O22" s="8">
        <f t="shared" si="3"/>
        <v>12</v>
      </c>
      <c r="P22">
        <f t="shared" si="8"/>
        <v>-0.45141867170125277</v>
      </c>
      <c r="Q22">
        <f t="shared" si="10"/>
        <v>4</v>
      </c>
      <c r="R22" s="10">
        <f t="shared" si="4"/>
        <v>0.26500000000000001</v>
      </c>
      <c r="S22" s="11">
        <f t="shared" si="7"/>
        <v>-0.62800601443756987</v>
      </c>
      <c r="T22">
        <f t="shared" si="9"/>
        <v>4</v>
      </c>
    </row>
    <row r="23" spans="1:20" x14ac:dyDescent="0.2">
      <c r="A23">
        <v>35720</v>
      </c>
      <c r="B23">
        <v>0</v>
      </c>
      <c r="C23">
        <v>2002</v>
      </c>
      <c r="D23">
        <f t="shared" si="0"/>
        <v>22</v>
      </c>
      <c r="E23" s="12" t="str">
        <f t="shared" si="2"/>
        <v>15-25</v>
      </c>
      <c r="F23">
        <v>5</v>
      </c>
      <c r="G23">
        <v>5</v>
      </c>
      <c r="H23">
        <v>6</v>
      </c>
      <c r="I23">
        <v>5</v>
      </c>
      <c r="J23">
        <v>6</v>
      </c>
      <c r="K23">
        <v>5</v>
      </c>
      <c r="L23">
        <f t="shared" si="1"/>
        <v>27</v>
      </c>
      <c r="N23" s="8">
        <v>21</v>
      </c>
      <c r="O23" s="8">
        <f t="shared" si="3"/>
        <v>21</v>
      </c>
      <c r="P23">
        <f t="shared" si="8"/>
        <v>-0.28207113284003948</v>
      </c>
      <c r="Q23">
        <f t="shared" si="10"/>
        <v>4</v>
      </c>
      <c r="R23" s="10">
        <f t="shared" si="4"/>
        <v>0.30199999999999999</v>
      </c>
      <c r="S23" s="11">
        <f t="shared" si="7"/>
        <v>-0.5186569320803911</v>
      </c>
      <c r="T23">
        <f t="shared" si="9"/>
        <v>4</v>
      </c>
    </row>
    <row r="24" spans="1:20" x14ac:dyDescent="0.2">
      <c r="A24">
        <v>35925</v>
      </c>
      <c r="B24">
        <v>0</v>
      </c>
      <c r="C24">
        <v>2004</v>
      </c>
      <c r="D24">
        <f t="shared" si="0"/>
        <v>20</v>
      </c>
      <c r="E24" s="12" t="str">
        <f t="shared" si="2"/>
        <v>15-25</v>
      </c>
      <c r="F24" t="s">
        <v>27</v>
      </c>
      <c r="G24">
        <v>3</v>
      </c>
      <c r="H24">
        <v>6</v>
      </c>
      <c r="I24">
        <v>5</v>
      </c>
      <c r="J24">
        <v>4</v>
      </c>
      <c r="K24">
        <v>3</v>
      </c>
      <c r="L24">
        <f t="shared" si="1"/>
        <v>21</v>
      </c>
      <c r="N24" s="8">
        <v>22</v>
      </c>
      <c r="O24" s="8">
        <f t="shared" si="3"/>
        <v>20</v>
      </c>
      <c r="P24">
        <f t="shared" si="8"/>
        <v>-0.11272359397882616</v>
      </c>
      <c r="Q24">
        <f t="shared" si="10"/>
        <v>5</v>
      </c>
      <c r="R24" s="10">
        <f t="shared" si="4"/>
        <v>0.36699999999999999</v>
      </c>
      <c r="S24" s="11">
        <f t="shared" si="7"/>
        <v>-0.33980949101316676</v>
      </c>
      <c r="T24">
        <f t="shared" si="9"/>
        <v>4</v>
      </c>
    </row>
    <row r="25" spans="1:20" x14ac:dyDescent="0.2">
      <c r="A25">
        <v>35943</v>
      </c>
      <c r="B25">
        <v>0</v>
      </c>
      <c r="C25">
        <v>1990</v>
      </c>
      <c r="D25">
        <f t="shared" si="0"/>
        <v>34</v>
      </c>
      <c r="E25" s="12" t="str">
        <f t="shared" si="2"/>
        <v>26-40</v>
      </c>
      <c r="F25">
        <v>5</v>
      </c>
      <c r="G25">
        <v>5</v>
      </c>
      <c r="H25">
        <v>3</v>
      </c>
      <c r="I25">
        <v>5</v>
      </c>
      <c r="J25">
        <v>5</v>
      </c>
      <c r="K25">
        <v>5</v>
      </c>
      <c r="L25">
        <f t="shared" si="1"/>
        <v>23</v>
      </c>
      <c r="N25" s="8">
        <v>23</v>
      </c>
      <c r="O25" s="8">
        <f t="shared" si="3"/>
        <v>30</v>
      </c>
      <c r="P25">
        <f t="shared" si="8"/>
        <v>5.6623944882387166E-2</v>
      </c>
      <c r="Q25">
        <f t="shared" si="10"/>
        <v>5</v>
      </c>
      <c r="R25" s="10">
        <f t="shared" si="4"/>
        <v>0.42899999999999999</v>
      </c>
      <c r="S25" s="11">
        <f t="shared" si="7"/>
        <v>-0.17892066027131209</v>
      </c>
      <c r="T25">
        <f t="shared" si="9"/>
        <v>5</v>
      </c>
    </row>
    <row r="26" spans="1:20" x14ac:dyDescent="0.2">
      <c r="A26">
        <v>35910</v>
      </c>
      <c r="B26">
        <v>0</v>
      </c>
      <c r="C26">
        <v>1962</v>
      </c>
      <c r="D26">
        <f t="shared" si="0"/>
        <v>62</v>
      </c>
      <c r="E26" s="12" t="str">
        <f t="shared" si="2"/>
        <v>56-85</v>
      </c>
      <c r="F26">
        <v>10</v>
      </c>
      <c r="G26">
        <v>3</v>
      </c>
      <c r="H26">
        <v>5</v>
      </c>
      <c r="I26">
        <v>5</v>
      </c>
      <c r="J26">
        <v>5</v>
      </c>
      <c r="K26">
        <v>3</v>
      </c>
      <c r="L26">
        <f t="shared" si="1"/>
        <v>21</v>
      </c>
      <c r="N26" s="8">
        <v>24</v>
      </c>
      <c r="O26" s="8">
        <f t="shared" si="3"/>
        <v>19</v>
      </c>
      <c r="P26">
        <f t="shared" si="8"/>
        <v>0.22597148374360049</v>
      </c>
      <c r="Q26">
        <f t="shared" si="10"/>
        <v>5</v>
      </c>
      <c r="R26" s="10">
        <f t="shared" si="4"/>
        <v>0.52100000000000002</v>
      </c>
      <c r="S26" s="11">
        <f t="shared" si="7"/>
        <v>5.2663526894068446E-2</v>
      </c>
      <c r="T26">
        <f t="shared" si="9"/>
        <v>5</v>
      </c>
    </row>
    <row r="27" spans="1:20" x14ac:dyDescent="0.2">
      <c r="A27">
        <v>35928</v>
      </c>
      <c r="B27">
        <v>0</v>
      </c>
      <c r="C27">
        <v>1975</v>
      </c>
      <c r="D27">
        <f t="shared" si="0"/>
        <v>49</v>
      </c>
      <c r="E27" s="12" t="str">
        <f t="shared" si="2"/>
        <v>41-55</v>
      </c>
      <c r="F27" t="s">
        <v>77</v>
      </c>
      <c r="G27">
        <v>2</v>
      </c>
      <c r="H27">
        <v>2</v>
      </c>
      <c r="I27">
        <v>2</v>
      </c>
      <c r="J27">
        <v>2</v>
      </c>
      <c r="K27">
        <v>2</v>
      </c>
      <c r="L27">
        <f t="shared" si="1"/>
        <v>10</v>
      </c>
      <c r="N27" s="8">
        <v>25</v>
      </c>
      <c r="O27" s="8">
        <f t="shared" si="3"/>
        <v>23</v>
      </c>
      <c r="P27">
        <f t="shared" si="8"/>
        <v>0.39531902260481377</v>
      </c>
      <c r="Q27">
        <f t="shared" si="10"/>
        <v>6</v>
      </c>
      <c r="R27" s="10">
        <f t="shared" si="4"/>
        <v>0.57999999999999996</v>
      </c>
      <c r="S27" s="11">
        <f t="shared" si="7"/>
        <v>0.20189347914185077</v>
      </c>
      <c r="T27">
        <f t="shared" si="9"/>
        <v>5</v>
      </c>
    </row>
    <row r="28" spans="1:20" x14ac:dyDescent="0.2">
      <c r="A28">
        <v>35934</v>
      </c>
      <c r="B28">
        <v>0</v>
      </c>
      <c r="C28">
        <v>1985</v>
      </c>
      <c r="D28">
        <f t="shared" si="0"/>
        <v>39</v>
      </c>
      <c r="E28" s="12" t="str">
        <f t="shared" si="2"/>
        <v>26-40</v>
      </c>
      <c r="F28">
        <v>5</v>
      </c>
      <c r="G28">
        <v>5</v>
      </c>
      <c r="H28">
        <v>5</v>
      </c>
      <c r="I28">
        <v>5</v>
      </c>
      <c r="J28">
        <v>5</v>
      </c>
      <c r="K28">
        <v>5</v>
      </c>
      <c r="L28">
        <f t="shared" si="1"/>
        <v>25</v>
      </c>
      <c r="N28" s="8">
        <v>26</v>
      </c>
      <c r="O28" s="8">
        <f t="shared" si="3"/>
        <v>25</v>
      </c>
      <c r="P28">
        <f t="shared" si="8"/>
        <v>0.56466656146602712</v>
      </c>
      <c r="Q28">
        <f t="shared" si="10"/>
        <v>6</v>
      </c>
      <c r="R28" s="10">
        <f t="shared" si="4"/>
        <v>0.65100000000000002</v>
      </c>
      <c r="S28" s="11">
        <f t="shared" si="7"/>
        <v>0.38802166621797712</v>
      </c>
      <c r="T28">
        <f t="shared" si="9"/>
        <v>6</v>
      </c>
    </row>
    <row r="29" spans="1:20" x14ac:dyDescent="0.2">
      <c r="A29">
        <v>35963</v>
      </c>
      <c r="B29">
        <v>0</v>
      </c>
      <c r="C29">
        <v>1974</v>
      </c>
      <c r="D29">
        <f t="shared" si="0"/>
        <v>50</v>
      </c>
      <c r="E29" s="12" t="str">
        <f t="shared" si="2"/>
        <v>41-55</v>
      </c>
      <c r="F29">
        <v>8</v>
      </c>
      <c r="G29">
        <v>4</v>
      </c>
      <c r="H29">
        <v>5</v>
      </c>
      <c r="I29">
        <v>5</v>
      </c>
      <c r="J29">
        <v>5</v>
      </c>
      <c r="K29">
        <v>4</v>
      </c>
      <c r="L29">
        <f t="shared" si="1"/>
        <v>23</v>
      </c>
      <c r="N29" s="8">
        <v>27</v>
      </c>
      <c r="O29" s="8">
        <f t="shared" si="3"/>
        <v>23</v>
      </c>
      <c r="P29">
        <f t="shared" si="8"/>
        <v>0.73401410032724046</v>
      </c>
      <c r="Q29">
        <f t="shared" si="10"/>
        <v>6</v>
      </c>
      <c r="R29" s="10">
        <f t="shared" si="4"/>
        <v>0.72799999999999998</v>
      </c>
      <c r="S29" s="11">
        <f t="shared" si="7"/>
        <v>0.60677536351426498</v>
      </c>
      <c r="T29">
        <f t="shared" si="9"/>
        <v>6</v>
      </c>
    </row>
    <row r="30" spans="1:20" x14ac:dyDescent="0.2">
      <c r="A30">
        <v>35997</v>
      </c>
      <c r="B30">
        <v>0</v>
      </c>
      <c r="C30">
        <v>1998</v>
      </c>
      <c r="D30">
        <f t="shared" si="0"/>
        <v>26</v>
      </c>
      <c r="E30" s="12" t="str">
        <f t="shared" si="2"/>
        <v>26-40</v>
      </c>
      <c r="F30" t="s">
        <v>76</v>
      </c>
      <c r="G30">
        <v>3</v>
      </c>
      <c r="H30">
        <v>6</v>
      </c>
      <c r="I30">
        <v>4</v>
      </c>
      <c r="J30">
        <v>5</v>
      </c>
      <c r="K30">
        <v>3</v>
      </c>
      <c r="L30">
        <f t="shared" si="1"/>
        <v>21</v>
      </c>
      <c r="N30" s="8">
        <v>28</v>
      </c>
      <c r="O30" s="8">
        <f t="shared" si="3"/>
        <v>19</v>
      </c>
      <c r="P30">
        <f t="shared" si="8"/>
        <v>0.9033616391884538</v>
      </c>
      <c r="Q30">
        <f t="shared" si="10"/>
        <v>7</v>
      </c>
      <c r="R30" s="10">
        <f t="shared" si="4"/>
        <v>0.79900000000000004</v>
      </c>
      <c r="S30" s="11">
        <f t="shared" si="7"/>
        <v>0.83805466987740684</v>
      </c>
      <c r="T30">
        <f t="shared" si="9"/>
        <v>7</v>
      </c>
    </row>
    <row r="31" spans="1:20" x14ac:dyDescent="0.2">
      <c r="A31">
        <v>35996</v>
      </c>
      <c r="B31">
        <v>0</v>
      </c>
      <c r="C31">
        <v>2001</v>
      </c>
      <c r="D31">
        <f t="shared" si="0"/>
        <v>23</v>
      </c>
      <c r="E31" s="12" t="str">
        <f t="shared" si="2"/>
        <v>15-25</v>
      </c>
      <c r="F31">
        <v>4</v>
      </c>
      <c r="G31">
        <v>6</v>
      </c>
      <c r="H31">
        <v>6</v>
      </c>
      <c r="I31">
        <v>6</v>
      </c>
      <c r="J31">
        <v>5</v>
      </c>
      <c r="K31">
        <v>5</v>
      </c>
      <c r="L31">
        <f t="shared" si="1"/>
        <v>28</v>
      </c>
      <c r="N31" s="8">
        <v>29</v>
      </c>
      <c r="O31" s="8">
        <f t="shared" si="3"/>
        <v>11</v>
      </c>
      <c r="P31">
        <f t="shared" si="8"/>
        <v>1.0727091780496671</v>
      </c>
      <c r="Q31">
        <f t="shared" si="10"/>
        <v>7</v>
      </c>
      <c r="R31" s="10">
        <f t="shared" si="4"/>
        <v>0.85799999999999998</v>
      </c>
      <c r="S31" s="11">
        <f t="shared" si="7"/>
        <v>1.0713768892802134</v>
      </c>
      <c r="T31">
        <f t="shared" si="9"/>
        <v>7</v>
      </c>
    </row>
    <row r="32" spans="1:20" x14ac:dyDescent="0.2">
      <c r="A32">
        <v>36039</v>
      </c>
      <c r="B32">
        <v>0</v>
      </c>
      <c r="C32">
        <v>1999</v>
      </c>
      <c r="D32">
        <f t="shared" si="0"/>
        <v>25</v>
      </c>
      <c r="E32" s="12" t="str">
        <f t="shared" si="2"/>
        <v>15-25</v>
      </c>
      <c r="F32">
        <v>3</v>
      </c>
      <c r="G32">
        <v>5</v>
      </c>
      <c r="H32">
        <v>6</v>
      </c>
      <c r="I32">
        <v>6</v>
      </c>
      <c r="J32">
        <v>6</v>
      </c>
      <c r="K32">
        <v>4</v>
      </c>
      <c r="L32">
        <f t="shared" si="1"/>
        <v>27</v>
      </c>
      <c r="N32" s="8">
        <v>30</v>
      </c>
      <c r="O32" s="8">
        <f t="shared" si="3"/>
        <v>15</v>
      </c>
      <c r="P32">
        <f t="shared" si="8"/>
        <v>1.2420567169108805</v>
      </c>
      <c r="Q32">
        <f t="shared" si="10"/>
        <v>7</v>
      </c>
      <c r="R32" s="10">
        <f t="shared" si="4"/>
        <v>0.89100000000000001</v>
      </c>
      <c r="S32" s="11">
        <f t="shared" si="7"/>
        <v>1.2318637087349826</v>
      </c>
      <c r="T32">
        <f t="shared" si="9"/>
        <v>7</v>
      </c>
    </row>
    <row r="33" spans="1:20" x14ac:dyDescent="0.2">
      <c r="A33">
        <v>36008</v>
      </c>
      <c r="B33">
        <v>0</v>
      </c>
      <c r="C33">
        <v>1970</v>
      </c>
      <c r="D33">
        <f t="shared" si="0"/>
        <v>54</v>
      </c>
      <c r="E33" s="12" t="str">
        <f t="shared" si="2"/>
        <v>41-55</v>
      </c>
      <c r="F33">
        <v>10</v>
      </c>
      <c r="G33">
        <v>6</v>
      </c>
      <c r="H33">
        <v>5</v>
      </c>
      <c r="I33">
        <v>6</v>
      </c>
      <c r="J33">
        <v>7</v>
      </c>
      <c r="K33">
        <v>2</v>
      </c>
      <c r="L33">
        <f t="shared" si="1"/>
        <v>26</v>
      </c>
      <c r="N33" s="8">
        <v>31</v>
      </c>
      <c r="O33" s="8">
        <f t="shared" si="3"/>
        <v>5</v>
      </c>
      <c r="P33">
        <f t="shared" si="8"/>
        <v>1.4114042557720936</v>
      </c>
      <c r="Q33">
        <f t="shared" si="10"/>
        <v>8</v>
      </c>
      <c r="R33" s="10">
        <f t="shared" si="4"/>
        <v>0.93799999999999994</v>
      </c>
      <c r="S33" s="11">
        <f t="shared" si="7"/>
        <v>1.5381988585840638</v>
      </c>
      <c r="T33">
        <f t="shared" si="9"/>
        <v>8</v>
      </c>
    </row>
    <row r="34" spans="1:20" x14ac:dyDescent="0.2">
      <c r="A34">
        <v>36043</v>
      </c>
      <c r="B34">
        <v>0</v>
      </c>
      <c r="C34">
        <v>1959</v>
      </c>
      <c r="D34">
        <f t="shared" si="0"/>
        <v>65</v>
      </c>
      <c r="E34" s="12" t="str">
        <f t="shared" si="2"/>
        <v>56-85</v>
      </c>
      <c r="F34">
        <v>3</v>
      </c>
      <c r="G34">
        <v>4</v>
      </c>
      <c r="H34">
        <v>3</v>
      </c>
      <c r="I34">
        <v>3</v>
      </c>
      <c r="J34">
        <v>3</v>
      </c>
      <c r="K34">
        <v>3</v>
      </c>
      <c r="L34">
        <f t="shared" si="1"/>
        <v>16</v>
      </c>
      <c r="N34" s="8">
        <v>32</v>
      </c>
      <c r="O34" s="8">
        <f t="shared" si="3"/>
        <v>6</v>
      </c>
      <c r="P34">
        <f t="shared" si="8"/>
        <v>1.580751794633307</v>
      </c>
      <c r="Q34">
        <f t="shared" si="10"/>
        <v>8</v>
      </c>
      <c r="R34" s="10">
        <f t="shared" si="4"/>
        <v>0.95299999999999996</v>
      </c>
      <c r="S34" s="11">
        <f t="shared" si="7"/>
        <v>1.6746648890243248</v>
      </c>
      <c r="T34">
        <f t="shared" si="9"/>
        <v>8</v>
      </c>
    </row>
    <row r="35" spans="1:20" x14ac:dyDescent="0.2">
      <c r="A35">
        <v>36091</v>
      </c>
      <c r="B35">
        <v>0</v>
      </c>
      <c r="C35">
        <v>1993</v>
      </c>
      <c r="D35">
        <f t="shared" si="0"/>
        <v>31</v>
      </c>
      <c r="E35" s="12" t="str">
        <f t="shared" si="2"/>
        <v>26-40</v>
      </c>
      <c r="F35">
        <v>0</v>
      </c>
      <c r="G35">
        <v>2</v>
      </c>
      <c r="H35">
        <v>2</v>
      </c>
      <c r="I35">
        <v>5</v>
      </c>
      <c r="J35">
        <v>1</v>
      </c>
      <c r="K35">
        <v>2</v>
      </c>
      <c r="L35">
        <f t="shared" si="1"/>
        <v>12</v>
      </c>
      <c r="N35" s="8">
        <v>33</v>
      </c>
      <c r="O35" s="8">
        <f t="shared" si="3"/>
        <v>2</v>
      </c>
      <c r="P35">
        <f t="shared" si="8"/>
        <v>1.7500993334945203</v>
      </c>
      <c r="Q35">
        <f t="shared" si="10"/>
        <v>9</v>
      </c>
      <c r="R35" s="10">
        <f t="shared" si="4"/>
        <v>0.97199999999999998</v>
      </c>
      <c r="S35" s="11">
        <f t="shared" si="7"/>
        <v>1.9110356475491179</v>
      </c>
      <c r="T35">
        <f t="shared" si="9"/>
        <v>9</v>
      </c>
    </row>
    <row r="36" spans="1:20" x14ac:dyDescent="0.2">
      <c r="A36">
        <v>36101</v>
      </c>
      <c r="B36">
        <v>0</v>
      </c>
      <c r="C36">
        <v>2003</v>
      </c>
      <c r="D36">
        <f t="shared" si="0"/>
        <v>21</v>
      </c>
      <c r="E36" s="12" t="str">
        <f t="shared" si="2"/>
        <v>15-25</v>
      </c>
      <c r="F36">
        <v>1</v>
      </c>
      <c r="G36">
        <v>3</v>
      </c>
      <c r="H36">
        <v>3</v>
      </c>
      <c r="I36">
        <v>3</v>
      </c>
      <c r="J36">
        <v>4</v>
      </c>
      <c r="K36">
        <v>5</v>
      </c>
      <c r="L36">
        <f t="shared" si="1"/>
        <v>18</v>
      </c>
      <c r="N36" s="8">
        <v>34</v>
      </c>
      <c r="O36" s="8">
        <f t="shared" si="3"/>
        <v>6</v>
      </c>
      <c r="P36">
        <f t="shared" si="8"/>
        <v>1.9194468723557336</v>
      </c>
      <c r="Q36">
        <f t="shared" si="10"/>
        <v>9</v>
      </c>
      <c r="R36" s="10">
        <f t="shared" si="4"/>
        <v>0.97799999999999998</v>
      </c>
      <c r="S36" s="11">
        <f t="shared" si="7"/>
        <v>2.0140908120181384</v>
      </c>
      <c r="T36">
        <f t="shared" si="9"/>
        <v>9</v>
      </c>
    </row>
    <row r="37" spans="1:20" x14ac:dyDescent="0.2">
      <c r="A37">
        <v>36112</v>
      </c>
      <c r="B37">
        <v>0</v>
      </c>
      <c r="C37">
        <v>2001</v>
      </c>
      <c r="D37">
        <f t="shared" si="0"/>
        <v>23</v>
      </c>
      <c r="E37" s="12" t="str">
        <f t="shared" si="2"/>
        <v>15-25</v>
      </c>
      <c r="F37">
        <v>5</v>
      </c>
      <c r="G37">
        <v>2</v>
      </c>
      <c r="H37">
        <v>5</v>
      </c>
      <c r="I37">
        <v>3</v>
      </c>
      <c r="J37">
        <v>1</v>
      </c>
      <c r="K37">
        <v>1</v>
      </c>
      <c r="L37">
        <f t="shared" si="1"/>
        <v>12</v>
      </c>
      <c r="N37" s="8">
        <v>35</v>
      </c>
      <c r="O37" s="8">
        <f t="shared" si="3"/>
        <v>1</v>
      </c>
      <c r="P37">
        <f t="shared" si="8"/>
        <v>2.0887944112169468</v>
      </c>
      <c r="Q37">
        <f t="shared" si="10"/>
        <v>9</v>
      </c>
      <c r="R37" s="10">
        <f t="shared" si="4"/>
        <v>0.996</v>
      </c>
      <c r="S37" s="11">
        <f t="shared" si="7"/>
        <v>2.6520698079021954</v>
      </c>
      <c r="T37">
        <v>9</v>
      </c>
    </row>
    <row r="38" spans="1:20" x14ac:dyDescent="0.2">
      <c r="A38">
        <v>36104</v>
      </c>
      <c r="B38">
        <v>0</v>
      </c>
      <c r="C38">
        <v>1970</v>
      </c>
      <c r="D38">
        <f t="shared" si="0"/>
        <v>54</v>
      </c>
      <c r="E38" s="12" t="str">
        <f t="shared" si="2"/>
        <v>41-55</v>
      </c>
      <c r="F38">
        <v>6</v>
      </c>
      <c r="G38">
        <v>1</v>
      </c>
      <c r="H38">
        <v>1</v>
      </c>
      <c r="I38">
        <v>1</v>
      </c>
      <c r="J38">
        <v>1</v>
      </c>
      <c r="K38">
        <v>1</v>
      </c>
      <c r="L38">
        <f t="shared" si="1"/>
        <v>5</v>
      </c>
      <c r="N38" s="8">
        <v>36</v>
      </c>
      <c r="O38" s="8">
        <f t="shared" si="3"/>
        <v>0</v>
      </c>
      <c r="P38">
        <f t="shared" si="8"/>
        <v>2.2581419500781603</v>
      </c>
      <c r="Q38">
        <f t="shared" si="10"/>
        <v>10</v>
      </c>
      <c r="R38" s="10" t="e">
        <f t="shared" si="4"/>
        <v>#N/A</v>
      </c>
      <c r="S38" t="e">
        <f t="shared" si="7"/>
        <v>#N/A</v>
      </c>
      <c r="T38">
        <v>9</v>
      </c>
    </row>
    <row r="39" spans="1:20" x14ac:dyDescent="0.2">
      <c r="A39">
        <v>36149</v>
      </c>
      <c r="B39">
        <v>0</v>
      </c>
      <c r="C39">
        <v>1992</v>
      </c>
      <c r="D39">
        <f t="shared" si="0"/>
        <v>32</v>
      </c>
      <c r="E39" s="12" t="str">
        <f t="shared" si="2"/>
        <v>26-40</v>
      </c>
      <c r="F39">
        <v>1</v>
      </c>
      <c r="G39">
        <v>5</v>
      </c>
      <c r="H39">
        <v>6</v>
      </c>
      <c r="I39">
        <v>5</v>
      </c>
      <c r="J39">
        <v>3</v>
      </c>
      <c r="K39">
        <v>4</v>
      </c>
      <c r="L39">
        <f t="shared" si="1"/>
        <v>23</v>
      </c>
    </row>
    <row r="40" spans="1:20" x14ac:dyDescent="0.2">
      <c r="A40">
        <v>36062</v>
      </c>
      <c r="B40">
        <v>0</v>
      </c>
      <c r="C40">
        <v>1979</v>
      </c>
      <c r="D40">
        <f t="shared" si="0"/>
        <v>45</v>
      </c>
      <c r="E40" s="12" t="str">
        <f t="shared" si="2"/>
        <v>41-55</v>
      </c>
      <c r="F40" t="s">
        <v>79</v>
      </c>
      <c r="G40">
        <v>5</v>
      </c>
      <c r="H40">
        <v>5</v>
      </c>
      <c r="I40">
        <v>5</v>
      </c>
      <c r="J40">
        <v>5</v>
      </c>
      <c r="K40">
        <v>4</v>
      </c>
      <c r="L40">
        <f t="shared" si="1"/>
        <v>24</v>
      </c>
    </row>
    <row r="41" spans="1:20" x14ac:dyDescent="0.2">
      <c r="A41">
        <v>36143</v>
      </c>
      <c r="B41">
        <v>0</v>
      </c>
      <c r="C41">
        <v>2003</v>
      </c>
      <c r="D41">
        <f t="shared" si="0"/>
        <v>21</v>
      </c>
      <c r="E41" s="12" t="str">
        <f t="shared" si="2"/>
        <v>15-25</v>
      </c>
      <c r="F41" t="s">
        <v>29</v>
      </c>
      <c r="G41">
        <v>5</v>
      </c>
      <c r="H41">
        <v>5</v>
      </c>
      <c r="I41">
        <v>5</v>
      </c>
      <c r="J41">
        <v>5</v>
      </c>
      <c r="K41">
        <v>3</v>
      </c>
      <c r="L41">
        <f t="shared" si="1"/>
        <v>23</v>
      </c>
    </row>
    <row r="42" spans="1:20" x14ac:dyDescent="0.2">
      <c r="A42">
        <v>36135</v>
      </c>
      <c r="B42">
        <v>0</v>
      </c>
      <c r="C42">
        <v>1999</v>
      </c>
      <c r="D42">
        <f t="shared" si="0"/>
        <v>25</v>
      </c>
      <c r="E42" s="12" t="str">
        <f t="shared" si="2"/>
        <v>15-25</v>
      </c>
      <c r="F42">
        <v>6</v>
      </c>
      <c r="G42">
        <v>5</v>
      </c>
      <c r="H42">
        <v>3</v>
      </c>
      <c r="I42">
        <v>6</v>
      </c>
      <c r="J42">
        <v>7</v>
      </c>
      <c r="K42">
        <v>5</v>
      </c>
      <c r="L42">
        <f t="shared" si="1"/>
        <v>26</v>
      </c>
    </row>
    <row r="43" spans="1:20" x14ac:dyDescent="0.2">
      <c r="A43">
        <v>36198</v>
      </c>
      <c r="B43">
        <v>0</v>
      </c>
      <c r="C43">
        <v>2000</v>
      </c>
      <c r="D43">
        <f t="shared" si="0"/>
        <v>24</v>
      </c>
      <c r="E43" s="12" t="str">
        <f t="shared" si="2"/>
        <v>15-25</v>
      </c>
      <c r="F43">
        <v>5</v>
      </c>
      <c r="G43">
        <v>6</v>
      </c>
      <c r="H43">
        <v>3</v>
      </c>
      <c r="I43">
        <v>6</v>
      </c>
      <c r="J43">
        <v>2</v>
      </c>
      <c r="K43">
        <v>3</v>
      </c>
      <c r="L43">
        <f t="shared" si="1"/>
        <v>20</v>
      </c>
    </row>
    <row r="44" spans="1:20" x14ac:dyDescent="0.2">
      <c r="A44">
        <v>36201</v>
      </c>
      <c r="B44">
        <v>0</v>
      </c>
      <c r="C44">
        <v>1966</v>
      </c>
      <c r="D44">
        <f t="shared" si="0"/>
        <v>58</v>
      </c>
      <c r="E44" s="12" t="str">
        <f t="shared" si="2"/>
        <v>56-85</v>
      </c>
      <c r="F44">
        <v>5</v>
      </c>
      <c r="G44">
        <v>3</v>
      </c>
      <c r="H44">
        <v>6</v>
      </c>
      <c r="I44">
        <v>6</v>
      </c>
      <c r="J44">
        <v>6</v>
      </c>
      <c r="K44">
        <v>5</v>
      </c>
      <c r="L44">
        <f t="shared" si="1"/>
        <v>26</v>
      </c>
    </row>
    <row r="45" spans="1:20" x14ac:dyDescent="0.2">
      <c r="A45">
        <v>36227</v>
      </c>
      <c r="B45">
        <v>0</v>
      </c>
      <c r="C45">
        <v>1988</v>
      </c>
      <c r="D45">
        <f t="shared" si="0"/>
        <v>36</v>
      </c>
      <c r="E45" s="12" t="str">
        <f t="shared" si="2"/>
        <v>26-40</v>
      </c>
      <c r="F45">
        <v>1</v>
      </c>
      <c r="G45">
        <v>5</v>
      </c>
      <c r="H45">
        <v>4</v>
      </c>
      <c r="I45">
        <v>5</v>
      </c>
      <c r="J45">
        <v>5</v>
      </c>
      <c r="K45">
        <v>5</v>
      </c>
      <c r="L45">
        <f t="shared" si="1"/>
        <v>24</v>
      </c>
    </row>
    <row r="46" spans="1:20" x14ac:dyDescent="0.2">
      <c r="A46">
        <v>36259</v>
      </c>
      <c r="B46">
        <v>0</v>
      </c>
      <c r="C46">
        <v>1998</v>
      </c>
      <c r="D46">
        <f t="shared" si="0"/>
        <v>26</v>
      </c>
      <c r="E46" s="12" t="str">
        <f t="shared" si="2"/>
        <v>26-40</v>
      </c>
      <c r="F46" t="s">
        <v>25</v>
      </c>
      <c r="G46">
        <v>3</v>
      </c>
      <c r="H46">
        <v>5</v>
      </c>
      <c r="I46">
        <v>5</v>
      </c>
      <c r="J46">
        <v>5</v>
      </c>
      <c r="K46">
        <v>6</v>
      </c>
      <c r="L46">
        <f t="shared" si="1"/>
        <v>24</v>
      </c>
    </row>
    <row r="47" spans="1:20" x14ac:dyDescent="0.2">
      <c r="A47">
        <v>36291</v>
      </c>
      <c r="B47">
        <v>0</v>
      </c>
      <c r="C47">
        <v>1983</v>
      </c>
      <c r="D47">
        <f t="shared" si="0"/>
        <v>41</v>
      </c>
      <c r="E47" s="12" t="str">
        <f t="shared" si="2"/>
        <v>41-55</v>
      </c>
      <c r="F47" t="s">
        <v>25</v>
      </c>
      <c r="G47">
        <v>3</v>
      </c>
      <c r="H47">
        <v>3</v>
      </c>
      <c r="I47">
        <v>3</v>
      </c>
      <c r="J47">
        <v>2</v>
      </c>
      <c r="K47">
        <v>4</v>
      </c>
      <c r="L47">
        <f t="shared" si="1"/>
        <v>15</v>
      </c>
    </row>
    <row r="48" spans="1:20" x14ac:dyDescent="0.2">
      <c r="A48">
        <v>36304</v>
      </c>
      <c r="B48">
        <v>0</v>
      </c>
      <c r="C48">
        <v>2002</v>
      </c>
      <c r="D48">
        <f t="shared" si="0"/>
        <v>22</v>
      </c>
      <c r="E48" s="12" t="str">
        <f t="shared" si="2"/>
        <v>15-25</v>
      </c>
      <c r="F48">
        <v>4</v>
      </c>
      <c r="G48">
        <v>5</v>
      </c>
      <c r="H48">
        <v>6</v>
      </c>
      <c r="I48">
        <v>6</v>
      </c>
      <c r="J48">
        <v>5</v>
      </c>
      <c r="K48">
        <v>3</v>
      </c>
      <c r="L48">
        <f t="shared" si="1"/>
        <v>25</v>
      </c>
    </row>
    <row r="49" spans="1:12" x14ac:dyDescent="0.2">
      <c r="A49">
        <v>36325</v>
      </c>
      <c r="B49">
        <v>0</v>
      </c>
      <c r="C49">
        <v>2002</v>
      </c>
      <c r="D49">
        <f t="shared" si="0"/>
        <v>22</v>
      </c>
      <c r="E49" s="12" t="str">
        <f t="shared" si="2"/>
        <v>15-25</v>
      </c>
      <c r="F49" t="s">
        <v>25</v>
      </c>
      <c r="G49">
        <v>1</v>
      </c>
      <c r="H49">
        <v>7</v>
      </c>
      <c r="I49">
        <v>5</v>
      </c>
      <c r="J49">
        <v>5</v>
      </c>
      <c r="K49">
        <v>4</v>
      </c>
      <c r="L49">
        <f t="shared" si="1"/>
        <v>22</v>
      </c>
    </row>
    <row r="50" spans="1:12" x14ac:dyDescent="0.2">
      <c r="A50">
        <v>36330</v>
      </c>
      <c r="B50">
        <v>0</v>
      </c>
      <c r="C50">
        <v>2004</v>
      </c>
      <c r="D50">
        <f t="shared" si="0"/>
        <v>20</v>
      </c>
      <c r="E50" s="12" t="str">
        <f t="shared" si="2"/>
        <v>15-25</v>
      </c>
      <c r="F50">
        <v>10</v>
      </c>
      <c r="G50">
        <v>3</v>
      </c>
      <c r="H50">
        <v>4</v>
      </c>
      <c r="I50">
        <v>5</v>
      </c>
      <c r="J50">
        <v>5</v>
      </c>
      <c r="K50">
        <v>3</v>
      </c>
      <c r="L50">
        <f t="shared" si="1"/>
        <v>20</v>
      </c>
    </row>
    <row r="51" spans="1:12" x14ac:dyDescent="0.2">
      <c r="A51">
        <v>36351</v>
      </c>
      <c r="B51">
        <v>0</v>
      </c>
      <c r="C51">
        <v>1976</v>
      </c>
      <c r="D51">
        <f t="shared" si="0"/>
        <v>48</v>
      </c>
      <c r="E51" s="12" t="str">
        <f t="shared" si="2"/>
        <v>41-55</v>
      </c>
      <c r="F51">
        <v>10</v>
      </c>
      <c r="G51">
        <v>6</v>
      </c>
      <c r="H51">
        <v>7</v>
      </c>
      <c r="I51">
        <v>6</v>
      </c>
      <c r="J51">
        <v>6</v>
      </c>
      <c r="K51">
        <v>6</v>
      </c>
      <c r="L51">
        <f t="shared" si="1"/>
        <v>31</v>
      </c>
    </row>
    <row r="52" spans="1:12" x14ac:dyDescent="0.2">
      <c r="A52">
        <v>36367</v>
      </c>
      <c r="B52">
        <v>0</v>
      </c>
      <c r="C52">
        <v>2001</v>
      </c>
      <c r="D52">
        <f t="shared" si="0"/>
        <v>23</v>
      </c>
      <c r="E52" s="12" t="str">
        <f t="shared" si="2"/>
        <v>15-25</v>
      </c>
      <c r="F52">
        <v>6</v>
      </c>
      <c r="G52">
        <v>6</v>
      </c>
      <c r="H52">
        <v>6</v>
      </c>
      <c r="I52">
        <v>4</v>
      </c>
      <c r="J52">
        <v>4</v>
      </c>
      <c r="K52">
        <v>3</v>
      </c>
      <c r="L52">
        <f t="shared" si="1"/>
        <v>23</v>
      </c>
    </row>
    <row r="53" spans="1:12" x14ac:dyDescent="0.2">
      <c r="A53">
        <v>36382</v>
      </c>
      <c r="B53">
        <v>0</v>
      </c>
      <c r="C53">
        <v>1994</v>
      </c>
      <c r="D53">
        <f t="shared" si="0"/>
        <v>30</v>
      </c>
      <c r="E53" s="12" t="str">
        <f t="shared" si="2"/>
        <v>26-40</v>
      </c>
      <c r="F53">
        <v>3</v>
      </c>
      <c r="G53">
        <v>5</v>
      </c>
      <c r="H53">
        <v>6</v>
      </c>
      <c r="I53">
        <v>6</v>
      </c>
      <c r="J53">
        <v>3</v>
      </c>
      <c r="K53">
        <v>5</v>
      </c>
      <c r="L53">
        <f t="shared" si="1"/>
        <v>25</v>
      </c>
    </row>
    <row r="54" spans="1:12" x14ac:dyDescent="0.2">
      <c r="A54">
        <v>36412</v>
      </c>
      <c r="B54">
        <v>0</v>
      </c>
      <c r="C54">
        <v>1999</v>
      </c>
      <c r="D54">
        <f t="shared" si="0"/>
        <v>25</v>
      </c>
      <c r="E54" s="12" t="str">
        <f t="shared" si="2"/>
        <v>15-25</v>
      </c>
      <c r="F54" t="s">
        <v>25</v>
      </c>
      <c r="G54">
        <v>3</v>
      </c>
      <c r="H54">
        <v>4</v>
      </c>
      <c r="I54">
        <v>5</v>
      </c>
      <c r="J54">
        <v>3</v>
      </c>
      <c r="K54">
        <v>2</v>
      </c>
      <c r="L54">
        <f t="shared" si="1"/>
        <v>17</v>
      </c>
    </row>
    <row r="55" spans="1:12" x14ac:dyDescent="0.2">
      <c r="A55">
        <v>36376</v>
      </c>
      <c r="B55">
        <v>0</v>
      </c>
      <c r="C55">
        <v>1989</v>
      </c>
      <c r="D55">
        <f t="shared" si="0"/>
        <v>35</v>
      </c>
      <c r="E55" s="12" t="str">
        <f t="shared" si="2"/>
        <v>26-40</v>
      </c>
      <c r="F55" t="s">
        <v>80</v>
      </c>
      <c r="G55">
        <v>4</v>
      </c>
      <c r="H55">
        <v>5</v>
      </c>
      <c r="I55">
        <v>5</v>
      </c>
      <c r="J55">
        <v>5</v>
      </c>
      <c r="K55">
        <v>4</v>
      </c>
      <c r="L55">
        <f t="shared" si="1"/>
        <v>23</v>
      </c>
    </row>
    <row r="56" spans="1:12" x14ac:dyDescent="0.2">
      <c r="A56">
        <v>36414</v>
      </c>
      <c r="B56">
        <v>0</v>
      </c>
      <c r="C56">
        <v>2004</v>
      </c>
      <c r="D56">
        <f t="shared" si="0"/>
        <v>20</v>
      </c>
      <c r="E56" s="12" t="str">
        <f t="shared" si="2"/>
        <v>15-25</v>
      </c>
      <c r="F56">
        <v>3</v>
      </c>
      <c r="G56">
        <v>4</v>
      </c>
      <c r="H56">
        <v>4</v>
      </c>
      <c r="I56">
        <v>5</v>
      </c>
      <c r="J56">
        <v>4</v>
      </c>
      <c r="K56">
        <v>3</v>
      </c>
      <c r="L56">
        <f t="shared" si="1"/>
        <v>20</v>
      </c>
    </row>
    <row r="57" spans="1:12" x14ac:dyDescent="0.2">
      <c r="A57">
        <v>36469</v>
      </c>
      <c r="B57">
        <v>0</v>
      </c>
      <c r="C57">
        <v>1980</v>
      </c>
      <c r="D57">
        <f t="shared" si="0"/>
        <v>44</v>
      </c>
      <c r="E57" s="12" t="str">
        <f t="shared" si="2"/>
        <v>41-55</v>
      </c>
      <c r="F57">
        <v>3</v>
      </c>
      <c r="G57">
        <v>5</v>
      </c>
      <c r="H57">
        <v>5</v>
      </c>
      <c r="I57">
        <v>6</v>
      </c>
      <c r="J57">
        <v>5</v>
      </c>
      <c r="K57">
        <v>5</v>
      </c>
      <c r="L57">
        <f t="shared" si="1"/>
        <v>26</v>
      </c>
    </row>
    <row r="58" spans="1:12" x14ac:dyDescent="0.2">
      <c r="A58">
        <v>36471</v>
      </c>
      <c r="B58">
        <v>0</v>
      </c>
      <c r="C58">
        <v>2000</v>
      </c>
      <c r="D58">
        <f t="shared" si="0"/>
        <v>24</v>
      </c>
      <c r="E58" s="12" t="str">
        <f t="shared" si="2"/>
        <v>15-25</v>
      </c>
      <c r="F58">
        <v>5</v>
      </c>
      <c r="G58">
        <v>6</v>
      </c>
      <c r="H58">
        <v>6</v>
      </c>
      <c r="I58">
        <v>6</v>
      </c>
      <c r="J58">
        <v>6</v>
      </c>
      <c r="K58">
        <v>4</v>
      </c>
      <c r="L58">
        <f t="shared" si="1"/>
        <v>28</v>
      </c>
    </row>
    <row r="59" spans="1:12" x14ac:dyDescent="0.2">
      <c r="A59">
        <v>36498</v>
      </c>
      <c r="B59">
        <v>0</v>
      </c>
      <c r="C59">
        <v>2005</v>
      </c>
      <c r="D59">
        <f t="shared" si="0"/>
        <v>19</v>
      </c>
      <c r="E59" s="12" t="str">
        <f t="shared" si="2"/>
        <v>15-25</v>
      </c>
      <c r="F59">
        <v>1</v>
      </c>
      <c r="G59">
        <v>3</v>
      </c>
      <c r="H59">
        <v>5</v>
      </c>
      <c r="I59">
        <v>3</v>
      </c>
      <c r="J59">
        <v>3</v>
      </c>
      <c r="K59">
        <v>2</v>
      </c>
      <c r="L59">
        <f t="shared" si="1"/>
        <v>16</v>
      </c>
    </row>
    <row r="60" spans="1:12" x14ac:dyDescent="0.2">
      <c r="A60">
        <v>36496</v>
      </c>
      <c r="B60">
        <v>0</v>
      </c>
      <c r="C60">
        <v>1989</v>
      </c>
      <c r="D60">
        <f t="shared" si="0"/>
        <v>35</v>
      </c>
      <c r="E60" s="12" t="str">
        <f t="shared" si="2"/>
        <v>26-40</v>
      </c>
      <c r="F60" t="s">
        <v>25</v>
      </c>
      <c r="G60">
        <v>5</v>
      </c>
      <c r="H60">
        <v>7</v>
      </c>
      <c r="I60">
        <v>7</v>
      </c>
      <c r="J60">
        <v>7</v>
      </c>
      <c r="K60">
        <v>2</v>
      </c>
      <c r="L60">
        <f t="shared" si="1"/>
        <v>28</v>
      </c>
    </row>
    <row r="61" spans="1:12" x14ac:dyDescent="0.2">
      <c r="A61">
        <v>36511</v>
      </c>
      <c r="B61">
        <v>0</v>
      </c>
      <c r="C61">
        <v>2001</v>
      </c>
      <c r="D61">
        <f t="shared" si="0"/>
        <v>23</v>
      </c>
      <c r="E61" s="12" t="str">
        <f t="shared" si="2"/>
        <v>15-25</v>
      </c>
      <c r="F61">
        <v>3</v>
      </c>
      <c r="G61">
        <v>4</v>
      </c>
      <c r="H61">
        <v>2</v>
      </c>
      <c r="I61">
        <v>2</v>
      </c>
      <c r="J61">
        <v>3</v>
      </c>
      <c r="K61">
        <v>5</v>
      </c>
      <c r="L61">
        <f t="shared" si="1"/>
        <v>16</v>
      </c>
    </row>
    <row r="62" spans="1:12" x14ac:dyDescent="0.2">
      <c r="A62">
        <v>36544</v>
      </c>
      <c r="B62">
        <v>0</v>
      </c>
      <c r="C62">
        <v>2001</v>
      </c>
      <c r="D62">
        <f t="shared" si="0"/>
        <v>23</v>
      </c>
      <c r="E62" s="12" t="str">
        <f t="shared" si="2"/>
        <v>15-25</v>
      </c>
      <c r="F62" t="s">
        <v>25</v>
      </c>
      <c r="G62">
        <v>5</v>
      </c>
      <c r="H62">
        <v>5</v>
      </c>
      <c r="I62">
        <v>5</v>
      </c>
      <c r="J62">
        <v>4</v>
      </c>
      <c r="K62">
        <v>4</v>
      </c>
      <c r="L62">
        <f t="shared" si="1"/>
        <v>23</v>
      </c>
    </row>
    <row r="63" spans="1:12" x14ac:dyDescent="0.2">
      <c r="A63">
        <v>36528</v>
      </c>
      <c r="B63">
        <v>0</v>
      </c>
      <c r="C63">
        <v>1978</v>
      </c>
      <c r="D63">
        <f t="shared" si="0"/>
        <v>46</v>
      </c>
      <c r="E63" s="12" t="str">
        <f t="shared" si="2"/>
        <v>41-55</v>
      </c>
      <c r="F63" t="s">
        <v>30</v>
      </c>
      <c r="G63">
        <v>4</v>
      </c>
      <c r="H63">
        <v>4</v>
      </c>
      <c r="I63">
        <v>6</v>
      </c>
      <c r="J63">
        <v>5</v>
      </c>
      <c r="K63">
        <v>3</v>
      </c>
      <c r="L63">
        <f t="shared" si="1"/>
        <v>22</v>
      </c>
    </row>
    <row r="64" spans="1:12" x14ac:dyDescent="0.2">
      <c r="A64">
        <v>36542</v>
      </c>
      <c r="B64">
        <v>0</v>
      </c>
      <c r="C64">
        <v>1998</v>
      </c>
      <c r="D64">
        <f t="shared" si="0"/>
        <v>26</v>
      </c>
      <c r="E64" s="12" t="str">
        <f t="shared" si="2"/>
        <v>26-40</v>
      </c>
      <c r="F64">
        <v>5</v>
      </c>
      <c r="G64">
        <v>6</v>
      </c>
      <c r="H64">
        <v>6</v>
      </c>
      <c r="I64">
        <v>6</v>
      </c>
      <c r="J64">
        <v>1</v>
      </c>
      <c r="K64">
        <v>4</v>
      </c>
      <c r="L64">
        <f t="shared" si="1"/>
        <v>23</v>
      </c>
    </row>
    <row r="65" spans="1:12" x14ac:dyDescent="0.2">
      <c r="A65">
        <v>36549</v>
      </c>
      <c r="B65">
        <v>0</v>
      </c>
      <c r="C65">
        <v>2000</v>
      </c>
      <c r="D65">
        <f t="shared" si="0"/>
        <v>24</v>
      </c>
      <c r="E65" s="12" t="str">
        <f t="shared" si="2"/>
        <v>15-25</v>
      </c>
      <c r="F65" t="s">
        <v>25</v>
      </c>
      <c r="G65">
        <v>5</v>
      </c>
      <c r="H65">
        <v>3</v>
      </c>
      <c r="I65">
        <v>3</v>
      </c>
      <c r="J65">
        <v>4</v>
      </c>
      <c r="K65">
        <v>3</v>
      </c>
      <c r="L65">
        <f t="shared" si="1"/>
        <v>18</v>
      </c>
    </row>
    <row r="66" spans="1:12" x14ac:dyDescent="0.2">
      <c r="A66">
        <v>36578</v>
      </c>
      <c r="B66">
        <v>0</v>
      </c>
      <c r="C66">
        <v>2003</v>
      </c>
      <c r="D66">
        <f t="shared" ref="D66:D129" si="11">2024-C66</f>
        <v>21</v>
      </c>
      <c r="E66" s="12" t="str">
        <f t="shared" si="2"/>
        <v>15-25</v>
      </c>
      <c r="F66" t="s">
        <v>81</v>
      </c>
      <c r="G66">
        <v>5</v>
      </c>
      <c r="H66">
        <v>7</v>
      </c>
      <c r="I66">
        <v>5</v>
      </c>
      <c r="J66">
        <v>5</v>
      </c>
      <c r="K66">
        <v>5</v>
      </c>
      <c r="L66">
        <f t="shared" ref="L66:L129" si="12">SUM(G66:K66)</f>
        <v>27</v>
      </c>
    </row>
    <row r="67" spans="1:12" x14ac:dyDescent="0.2">
      <c r="A67">
        <v>36581</v>
      </c>
      <c r="B67">
        <v>0</v>
      </c>
      <c r="C67">
        <v>1992</v>
      </c>
      <c r="D67">
        <f t="shared" si="11"/>
        <v>32</v>
      </c>
      <c r="E67" s="12" t="str">
        <f t="shared" ref="E67:E130" si="13">IF(D67&lt;=25,"15-25",IF(D67&lt;=40,"26-40",IF(D67&lt;=55,"41-55","56-85")))</f>
        <v>26-40</v>
      </c>
      <c r="F67">
        <v>3</v>
      </c>
      <c r="G67">
        <v>4</v>
      </c>
      <c r="H67">
        <v>2</v>
      </c>
      <c r="I67">
        <v>2</v>
      </c>
      <c r="J67">
        <v>2</v>
      </c>
      <c r="K67">
        <v>1</v>
      </c>
      <c r="L67">
        <f t="shared" si="12"/>
        <v>11</v>
      </c>
    </row>
    <row r="68" spans="1:12" x14ac:dyDescent="0.2">
      <c r="A68">
        <v>36653</v>
      </c>
      <c r="B68">
        <v>0</v>
      </c>
      <c r="C68">
        <v>1992</v>
      </c>
      <c r="D68">
        <f t="shared" si="11"/>
        <v>32</v>
      </c>
      <c r="E68" s="12" t="str">
        <f t="shared" si="13"/>
        <v>26-40</v>
      </c>
      <c r="F68">
        <v>4</v>
      </c>
      <c r="G68">
        <v>6</v>
      </c>
      <c r="H68">
        <v>6</v>
      </c>
      <c r="I68">
        <v>6</v>
      </c>
      <c r="J68">
        <v>6</v>
      </c>
      <c r="K68">
        <v>5</v>
      </c>
      <c r="L68">
        <f t="shared" si="12"/>
        <v>29</v>
      </c>
    </row>
    <row r="69" spans="1:12" x14ac:dyDescent="0.2">
      <c r="A69">
        <v>36663</v>
      </c>
      <c r="B69">
        <v>0</v>
      </c>
      <c r="C69">
        <v>2003</v>
      </c>
      <c r="D69">
        <f t="shared" si="11"/>
        <v>21</v>
      </c>
      <c r="E69" s="12" t="str">
        <f t="shared" si="13"/>
        <v>15-25</v>
      </c>
      <c r="F69" t="s">
        <v>31</v>
      </c>
      <c r="G69">
        <v>3</v>
      </c>
      <c r="H69">
        <v>5</v>
      </c>
      <c r="I69">
        <v>3</v>
      </c>
      <c r="J69">
        <v>3</v>
      </c>
      <c r="K69">
        <v>2</v>
      </c>
      <c r="L69">
        <f t="shared" si="12"/>
        <v>16</v>
      </c>
    </row>
    <row r="70" spans="1:12" x14ac:dyDescent="0.2">
      <c r="A70">
        <v>36719</v>
      </c>
      <c r="B70">
        <v>0</v>
      </c>
      <c r="C70">
        <v>1998</v>
      </c>
      <c r="D70">
        <f t="shared" si="11"/>
        <v>26</v>
      </c>
      <c r="E70" s="12" t="str">
        <f t="shared" si="13"/>
        <v>26-40</v>
      </c>
      <c r="F70" t="s">
        <v>25</v>
      </c>
      <c r="G70">
        <v>7</v>
      </c>
      <c r="H70">
        <v>7</v>
      </c>
      <c r="I70">
        <v>7</v>
      </c>
      <c r="J70">
        <v>7</v>
      </c>
      <c r="K70">
        <v>6</v>
      </c>
      <c r="L70">
        <f t="shared" si="12"/>
        <v>34</v>
      </c>
    </row>
    <row r="71" spans="1:12" x14ac:dyDescent="0.2">
      <c r="A71">
        <v>36742</v>
      </c>
      <c r="B71">
        <v>0</v>
      </c>
      <c r="C71">
        <v>2001</v>
      </c>
      <c r="D71">
        <f t="shared" si="11"/>
        <v>23</v>
      </c>
      <c r="E71" s="12" t="str">
        <f t="shared" si="13"/>
        <v>15-25</v>
      </c>
      <c r="F71" t="s">
        <v>25</v>
      </c>
      <c r="G71">
        <v>3</v>
      </c>
      <c r="H71">
        <v>6</v>
      </c>
      <c r="I71">
        <v>5</v>
      </c>
      <c r="J71">
        <v>6</v>
      </c>
      <c r="K71">
        <v>6</v>
      </c>
      <c r="L71">
        <f t="shared" si="12"/>
        <v>26</v>
      </c>
    </row>
    <row r="72" spans="1:12" x14ac:dyDescent="0.2">
      <c r="A72">
        <v>36740</v>
      </c>
      <c r="B72">
        <v>0</v>
      </c>
      <c r="C72">
        <v>2008</v>
      </c>
      <c r="D72">
        <f t="shared" si="11"/>
        <v>16</v>
      </c>
      <c r="E72" s="12" t="str">
        <f t="shared" si="13"/>
        <v>15-25</v>
      </c>
      <c r="F72">
        <v>4</v>
      </c>
      <c r="G72">
        <v>3</v>
      </c>
      <c r="H72">
        <v>6</v>
      </c>
      <c r="I72">
        <v>4</v>
      </c>
      <c r="J72">
        <v>5</v>
      </c>
      <c r="K72">
        <v>3</v>
      </c>
      <c r="L72">
        <f t="shared" si="12"/>
        <v>21</v>
      </c>
    </row>
    <row r="73" spans="1:12" x14ac:dyDescent="0.2">
      <c r="A73">
        <v>36773</v>
      </c>
      <c r="B73">
        <v>0</v>
      </c>
      <c r="C73">
        <v>2000</v>
      </c>
      <c r="D73">
        <f t="shared" si="11"/>
        <v>24</v>
      </c>
      <c r="E73" s="12" t="str">
        <f t="shared" si="13"/>
        <v>15-25</v>
      </c>
      <c r="F73">
        <v>3</v>
      </c>
      <c r="G73">
        <v>6</v>
      </c>
      <c r="H73">
        <v>7</v>
      </c>
      <c r="I73">
        <v>7</v>
      </c>
      <c r="J73">
        <v>7</v>
      </c>
      <c r="K73">
        <v>7</v>
      </c>
      <c r="L73">
        <f t="shared" si="12"/>
        <v>34</v>
      </c>
    </row>
    <row r="74" spans="1:12" x14ac:dyDescent="0.2">
      <c r="A74">
        <v>36796</v>
      </c>
      <c r="B74">
        <v>0</v>
      </c>
      <c r="C74">
        <v>2004</v>
      </c>
      <c r="D74">
        <f t="shared" si="11"/>
        <v>20</v>
      </c>
      <c r="E74" s="12" t="str">
        <f t="shared" si="13"/>
        <v>15-25</v>
      </c>
      <c r="F74" t="s">
        <v>25</v>
      </c>
      <c r="G74">
        <v>5</v>
      </c>
      <c r="H74">
        <v>6</v>
      </c>
      <c r="I74">
        <v>6</v>
      </c>
      <c r="J74">
        <v>6</v>
      </c>
      <c r="K74">
        <v>5</v>
      </c>
      <c r="L74">
        <f t="shared" si="12"/>
        <v>28</v>
      </c>
    </row>
    <row r="75" spans="1:12" x14ac:dyDescent="0.2">
      <c r="A75">
        <v>36793</v>
      </c>
      <c r="B75">
        <v>0</v>
      </c>
      <c r="C75">
        <v>1981</v>
      </c>
      <c r="D75">
        <f t="shared" si="11"/>
        <v>43</v>
      </c>
      <c r="E75" s="12" t="str">
        <f t="shared" si="13"/>
        <v>41-55</v>
      </c>
      <c r="F75" t="s">
        <v>32</v>
      </c>
      <c r="G75">
        <v>4</v>
      </c>
      <c r="H75">
        <v>5</v>
      </c>
      <c r="I75">
        <v>5</v>
      </c>
      <c r="J75">
        <v>5</v>
      </c>
      <c r="K75">
        <v>2</v>
      </c>
      <c r="L75">
        <f t="shared" si="12"/>
        <v>21</v>
      </c>
    </row>
    <row r="76" spans="1:12" x14ac:dyDescent="0.2">
      <c r="A76">
        <v>36782</v>
      </c>
      <c r="B76">
        <v>0</v>
      </c>
      <c r="C76">
        <v>2001</v>
      </c>
      <c r="D76">
        <f t="shared" si="11"/>
        <v>23</v>
      </c>
      <c r="E76" s="12" t="str">
        <f t="shared" si="13"/>
        <v>15-25</v>
      </c>
      <c r="F76">
        <v>5</v>
      </c>
      <c r="G76">
        <v>3</v>
      </c>
      <c r="H76">
        <v>6</v>
      </c>
      <c r="I76">
        <v>4</v>
      </c>
      <c r="J76">
        <v>3</v>
      </c>
      <c r="K76">
        <v>3</v>
      </c>
      <c r="L76">
        <f t="shared" si="12"/>
        <v>19</v>
      </c>
    </row>
    <row r="77" spans="1:12" x14ac:dyDescent="0.2">
      <c r="A77">
        <v>36808</v>
      </c>
      <c r="B77">
        <v>0</v>
      </c>
      <c r="C77">
        <v>1982</v>
      </c>
      <c r="D77">
        <f t="shared" si="11"/>
        <v>42</v>
      </c>
      <c r="E77" s="12" t="str">
        <f t="shared" si="13"/>
        <v>41-55</v>
      </c>
      <c r="F77">
        <v>6</v>
      </c>
      <c r="G77">
        <v>5</v>
      </c>
      <c r="H77">
        <v>6</v>
      </c>
      <c r="I77">
        <v>6</v>
      </c>
      <c r="J77">
        <v>6</v>
      </c>
      <c r="K77">
        <v>6</v>
      </c>
      <c r="L77">
        <f t="shared" si="12"/>
        <v>29</v>
      </c>
    </row>
    <row r="78" spans="1:12" x14ac:dyDescent="0.2">
      <c r="A78">
        <v>36759</v>
      </c>
      <c r="B78">
        <v>0</v>
      </c>
      <c r="C78">
        <v>2001</v>
      </c>
      <c r="D78">
        <f t="shared" si="11"/>
        <v>23</v>
      </c>
      <c r="E78" s="12" t="str">
        <f t="shared" si="13"/>
        <v>15-25</v>
      </c>
      <c r="F78">
        <v>3</v>
      </c>
      <c r="G78">
        <v>3</v>
      </c>
      <c r="H78">
        <v>5</v>
      </c>
      <c r="I78">
        <v>5</v>
      </c>
      <c r="J78">
        <v>6</v>
      </c>
      <c r="K78">
        <v>2</v>
      </c>
      <c r="L78">
        <f t="shared" si="12"/>
        <v>21</v>
      </c>
    </row>
    <row r="79" spans="1:12" x14ac:dyDescent="0.2">
      <c r="A79">
        <v>36767</v>
      </c>
      <c r="B79">
        <v>0</v>
      </c>
      <c r="C79">
        <v>1972</v>
      </c>
      <c r="D79">
        <f t="shared" si="11"/>
        <v>52</v>
      </c>
      <c r="E79" s="12" t="str">
        <f t="shared" si="13"/>
        <v>41-55</v>
      </c>
      <c r="F79" t="s">
        <v>33</v>
      </c>
      <c r="G79">
        <v>5</v>
      </c>
      <c r="H79">
        <v>5</v>
      </c>
      <c r="I79">
        <v>6</v>
      </c>
      <c r="J79">
        <v>5</v>
      </c>
      <c r="K79">
        <v>5</v>
      </c>
      <c r="L79">
        <f t="shared" si="12"/>
        <v>26</v>
      </c>
    </row>
    <row r="80" spans="1:12" x14ac:dyDescent="0.2">
      <c r="A80">
        <v>36891</v>
      </c>
      <c r="B80">
        <v>0</v>
      </c>
      <c r="C80">
        <v>2003</v>
      </c>
      <c r="D80">
        <f t="shared" si="11"/>
        <v>21</v>
      </c>
      <c r="E80" s="12" t="str">
        <f t="shared" si="13"/>
        <v>15-25</v>
      </c>
      <c r="F80" t="s">
        <v>83</v>
      </c>
      <c r="G80">
        <v>3</v>
      </c>
      <c r="H80">
        <v>5</v>
      </c>
      <c r="I80">
        <v>6</v>
      </c>
      <c r="J80">
        <v>4</v>
      </c>
      <c r="K80">
        <v>6</v>
      </c>
      <c r="L80">
        <f t="shared" si="12"/>
        <v>24</v>
      </c>
    </row>
    <row r="81" spans="1:12" x14ac:dyDescent="0.2">
      <c r="A81">
        <v>36882</v>
      </c>
      <c r="B81">
        <v>0</v>
      </c>
      <c r="C81">
        <v>1973</v>
      </c>
      <c r="D81">
        <f t="shared" si="11"/>
        <v>51</v>
      </c>
      <c r="E81" s="12" t="str">
        <f t="shared" si="13"/>
        <v>41-55</v>
      </c>
      <c r="F81" t="s">
        <v>84</v>
      </c>
      <c r="G81">
        <v>6</v>
      </c>
      <c r="H81">
        <v>6</v>
      </c>
      <c r="I81">
        <v>6</v>
      </c>
      <c r="J81">
        <v>6</v>
      </c>
      <c r="K81">
        <v>6</v>
      </c>
      <c r="L81">
        <f t="shared" si="12"/>
        <v>30</v>
      </c>
    </row>
    <row r="82" spans="1:12" x14ac:dyDescent="0.2">
      <c r="A82">
        <v>36924</v>
      </c>
      <c r="B82">
        <v>0</v>
      </c>
      <c r="C82">
        <v>1972</v>
      </c>
      <c r="D82">
        <f t="shared" si="11"/>
        <v>52</v>
      </c>
      <c r="E82" s="12" t="str">
        <f t="shared" si="13"/>
        <v>41-55</v>
      </c>
      <c r="F82" t="s">
        <v>25</v>
      </c>
      <c r="G82">
        <v>2</v>
      </c>
      <c r="H82">
        <v>2</v>
      </c>
      <c r="I82">
        <v>1</v>
      </c>
      <c r="J82">
        <v>2</v>
      </c>
      <c r="K82">
        <v>1</v>
      </c>
      <c r="L82">
        <f t="shared" si="12"/>
        <v>8</v>
      </c>
    </row>
    <row r="83" spans="1:12" x14ac:dyDescent="0.2">
      <c r="A83">
        <v>36905</v>
      </c>
      <c r="B83">
        <v>0</v>
      </c>
      <c r="C83">
        <v>1983</v>
      </c>
      <c r="D83">
        <f t="shared" si="11"/>
        <v>41</v>
      </c>
      <c r="E83" s="12" t="str">
        <f t="shared" si="13"/>
        <v>41-55</v>
      </c>
      <c r="F83">
        <v>6</v>
      </c>
      <c r="G83">
        <v>5</v>
      </c>
      <c r="H83">
        <v>6</v>
      </c>
      <c r="I83">
        <v>6</v>
      </c>
      <c r="J83">
        <v>5</v>
      </c>
      <c r="K83">
        <v>4</v>
      </c>
      <c r="L83">
        <f t="shared" si="12"/>
        <v>26</v>
      </c>
    </row>
    <row r="84" spans="1:12" x14ac:dyDescent="0.2">
      <c r="A84">
        <v>36934</v>
      </c>
      <c r="B84">
        <v>0</v>
      </c>
      <c r="C84">
        <v>2007</v>
      </c>
      <c r="D84">
        <f t="shared" si="11"/>
        <v>17</v>
      </c>
      <c r="E84" s="12" t="str">
        <f t="shared" si="13"/>
        <v>15-25</v>
      </c>
      <c r="F84">
        <v>3</v>
      </c>
      <c r="G84">
        <v>6</v>
      </c>
      <c r="H84">
        <v>4</v>
      </c>
      <c r="I84">
        <v>6</v>
      </c>
      <c r="J84">
        <v>7</v>
      </c>
      <c r="K84">
        <v>6</v>
      </c>
      <c r="L84">
        <f t="shared" si="12"/>
        <v>29</v>
      </c>
    </row>
    <row r="85" spans="1:12" x14ac:dyDescent="0.2">
      <c r="A85">
        <v>36965</v>
      </c>
      <c r="B85">
        <v>0</v>
      </c>
      <c r="C85">
        <v>1987</v>
      </c>
      <c r="D85">
        <f t="shared" si="11"/>
        <v>37</v>
      </c>
      <c r="E85" s="12" t="str">
        <f t="shared" si="13"/>
        <v>26-40</v>
      </c>
      <c r="F85">
        <v>6</v>
      </c>
      <c r="G85">
        <v>3</v>
      </c>
      <c r="H85">
        <v>7</v>
      </c>
      <c r="I85">
        <v>6</v>
      </c>
      <c r="J85">
        <v>5</v>
      </c>
      <c r="K85">
        <v>4</v>
      </c>
      <c r="L85">
        <f t="shared" si="12"/>
        <v>25</v>
      </c>
    </row>
    <row r="86" spans="1:12" x14ac:dyDescent="0.2">
      <c r="A86">
        <v>36987</v>
      </c>
      <c r="B86">
        <v>0</v>
      </c>
      <c r="C86">
        <v>2000</v>
      </c>
      <c r="D86">
        <f t="shared" si="11"/>
        <v>24</v>
      </c>
      <c r="E86" s="12" t="str">
        <f t="shared" si="13"/>
        <v>15-25</v>
      </c>
      <c r="F86" t="s">
        <v>25</v>
      </c>
      <c r="G86">
        <v>2</v>
      </c>
      <c r="H86">
        <v>2</v>
      </c>
      <c r="I86">
        <v>5</v>
      </c>
      <c r="J86">
        <v>5</v>
      </c>
      <c r="K86">
        <v>5</v>
      </c>
      <c r="L86">
        <f t="shared" si="12"/>
        <v>19</v>
      </c>
    </row>
    <row r="87" spans="1:12" x14ac:dyDescent="0.2">
      <c r="A87">
        <v>36990</v>
      </c>
      <c r="B87">
        <v>0</v>
      </c>
      <c r="C87">
        <v>1996</v>
      </c>
      <c r="D87">
        <f t="shared" si="11"/>
        <v>28</v>
      </c>
      <c r="E87" s="12" t="str">
        <f t="shared" si="13"/>
        <v>26-40</v>
      </c>
      <c r="F87" t="s">
        <v>25</v>
      </c>
      <c r="G87">
        <v>5</v>
      </c>
      <c r="H87">
        <v>3</v>
      </c>
      <c r="I87">
        <v>3</v>
      </c>
      <c r="J87">
        <v>4</v>
      </c>
      <c r="K87">
        <v>3</v>
      </c>
      <c r="L87">
        <f t="shared" si="12"/>
        <v>18</v>
      </c>
    </row>
    <row r="88" spans="1:12" x14ac:dyDescent="0.2">
      <c r="A88">
        <v>36997</v>
      </c>
      <c r="B88">
        <v>0</v>
      </c>
      <c r="C88">
        <v>1996</v>
      </c>
      <c r="D88">
        <f t="shared" si="11"/>
        <v>28</v>
      </c>
      <c r="E88" s="12" t="str">
        <f t="shared" si="13"/>
        <v>26-40</v>
      </c>
      <c r="F88">
        <v>2</v>
      </c>
      <c r="G88">
        <v>3</v>
      </c>
      <c r="H88">
        <v>3</v>
      </c>
      <c r="I88">
        <v>5</v>
      </c>
      <c r="J88">
        <v>2</v>
      </c>
      <c r="K88">
        <v>2</v>
      </c>
      <c r="L88">
        <f t="shared" si="12"/>
        <v>15</v>
      </c>
    </row>
    <row r="89" spans="1:12" x14ac:dyDescent="0.2">
      <c r="A89">
        <v>36980</v>
      </c>
      <c r="B89">
        <v>0</v>
      </c>
      <c r="C89">
        <v>1992</v>
      </c>
      <c r="D89">
        <f t="shared" si="11"/>
        <v>32</v>
      </c>
      <c r="E89" s="12" t="str">
        <f t="shared" si="13"/>
        <v>26-40</v>
      </c>
      <c r="F89">
        <v>1</v>
      </c>
      <c r="G89">
        <v>1</v>
      </c>
      <c r="H89">
        <v>1</v>
      </c>
      <c r="I89">
        <v>5</v>
      </c>
      <c r="J89">
        <v>1</v>
      </c>
      <c r="K89">
        <v>1</v>
      </c>
      <c r="L89">
        <f t="shared" si="12"/>
        <v>9</v>
      </c>
    </row>
    <row r="90" spans="1:12" x14ac:dyDescent="0.2">
      <c r="A90">
        <v>37016</v>
      </c>
      <c r="B90">
        <v>0</v>
      </c>
      <c r="C90">
        <v>1987</v>
      </c>
      <c r="D90">
        <f t="shared" si="11"/>
        <v>37</v>
      </c>
      <c r="E90" s="12" t="str">
        <f t="shared" si="13"/>
        <v>26-40</v>
      </c>
      <c r="F90">
        <v>3</v>
      </c>
      <c r="G90">
        <v>4</v>
      </c>
      <c r="H90">
        <v>6</v>
      </c>
      <c r="I90">
        <v>5</v>
      </c>
      <c r="J90">
        <v>6</v>
      </c>
      <c r="K90">
        <v>5</v>
      </c>
      <c r="L90">
        <f t="shared" si="12"/>
        <v>26</v>
      </c>
    </row>
    <row r="91" spans="1:12" x14ac:dyDescent="0.2">
      <c r="A91">
        <v>37010</v>
      </c>
      <c r="B91">
        <v>0</v>
      </c>
      <c r="C91">
        <v>1984</v>
      </c>
      <c r="D91">
        <f t="shared" si="11"/>
        <v>40</v>
      </c>
      <c r="E91" s="12" t="str">
        <f t="shared" si="13"/>
        <v>26-40</v>
      </c>
      <c r="F91">
        <v>2</v>
      </c>
      <c r="G91">
        <v>4</v>
      </c>
      <c r="H91">
        <v>5</v>
      </c>
      <c r="I91">
        <v>5</v>
      </c>
      <c r="J91">
        <v>5</v>
      </c>
      <c r="K91">
        <v>5</v>
      </c>
      <c r="L91">
        <f t="shared" si="12"/>
        <v>24</v>
      </c>
    </row>
    <row r="92" spans="1:12" x14ac:dyDescent="0.2">
      <c r="A92">
        <v>37038</v>
      </c>
      <c r="B92">
        <v>0</v>
      </c>
      <c r="C92">
        <v>2000</v>
      </c>
      <c r="D92">
        <f t="shared" si="11"/>
        <v>24</v>
      </c>
      <c r="E92" s="12" t="str">
        <f t="shared" si="13"/>
        <v>15-25</v>
      </c>
      <c r="F92">
        <v>3</v>
      </c>
      <c r="G92">
        <v>5</v>
      </c>
      <c r="H92">
        <v>6</v>
      </c>
      <c r="I92">
        <v>5</v>
      </c>
      <c r="J92">
        <v>5</v>
      </c>
      <c r="K92">
        <v>3</v>
      </c>
      <c r="L92">
        <f t="shared" si="12"/>
        <v>24</v>
      </c>
    </row>
    <row r="93" spans="1:12" x14ac:dyDescent="0.2">
      <c r="A93">
        <v>36449</v>
      </c>
      <c r="B93">
        <v>0</v>
      </c>
      <c r="C93">
        <v>1997</v>
      </c>
      <c r="D93">
        <f t="shared" si="11"/>
        <v>27</v>
      </c>
      <c r="E93" s="12" t="str">
        <f t="shared" si="13"/>
        <v>26-40</v>
      </c>
      <c r="F93">
        <v>5</v>
      </c>
      <c r="G93">
        <v>6</v>
      </c>
      <c r="H93">
        <v>5</v>
      </c>
      <c r="I93">
        <v>7</v>
      </c>
      <c r="J93">
        <v>7</v>
      </c>
      <c r="K93">
        <v>7</v>
      </c>
      <c r="L93">
        <f t="shared" si="12"/>
        <v>32</v>
      </c>
    </row>
    <row r="94" spans="1:12" x14ac:dyDescent="0.2">
      <c r="A94">
        <v>37062</v>
      </c>
      <c r="B94">
        <v>0</v>
      </c>
      <c r="C94">
        <v>1980</v>
      </c>
      <c r="D94">
        <f t="shared" si="11"/>
        <v>44</v>
      </c>
      <c r="E94" s="12" t="str">
        <f t="shared" si="13"/>
        <v>41-55</v>
      </c>
      <c r="F94">
        <v>4</v>
      </c>
      <c r="G94">
        <v>5</v>
      </c>
      <c r="H94">
        <v>5</v>
      </c>
      <c r="I94">
        <v>6</v>
      </c>
      <c r="J94">
        <v>6</v>
      </c>
      <c r="K94">
        <v>6</v>
      </c>
      <c r="L94">
        <f t="shared" si="12"/>
        <v>28</v>
      </c>
    </row>
    <row r="95" spans="1:12" x14ac:dyDescent="0.2">
      <c r="A95">
        <v>37050</v>
      </c>
      <c r="B95">
        <v>0</v>
      </c>
      <c r="C95">
        <v>1999</v>
      </c>
      <c r="D95">
        <f t="shared" si="11"/>
        <v>25</v>
      </c>
      <c r="E95" s="12" t="str">
        <f t="shared" si="13"/>
        <v>15-25</v>
      </c>
      <c r="F95">
        <v>3</v>
      </c>
      <c r="G95">
        <v>5</v>
      </c>
      <c r="H95">
        <v>6</v>
      </c>
      <c r="I95">
        <v>6</v>
      </c>
      <c r="J95">
        <v>5</v>
      </c>
      <c r="K95">
        <v>6</v>
      </c>
      <c r="L95">
        <f t="shared" si="12"/>
        <v>28</v>
      </c>
    </row>
    <row r="96" spans="1:12" x14ac:dyDescent="0.2">
      <c r="A96">
        <v>37086</v>
      </c>
      <c r="B96">
        <v>0</v>
      </c>
      <c r="C96">
        <v>1995</v>
      </c>
      <c r="D96">
        <f t="shared" si="11"/>
        <v>29</v>
      </c>
      <c r="E96" s="12" t="str">
        <f t="shared" si="13"/>
        <v>26-40</v>
      </c>
      <c r="F96" t="s">
        <v>25</v>
      </c>
      <c r="G96">
        <v>5</v>
      </c>
      <c r="H96">
        <v>5</v>
      </c>
      <c r="I96">
        <v>5</v>
      </c>
      <c r="J96">
        <v>5</v>
      </c>
      <c r="K96">
        <v>5</v>
      </c>
      <c r="L96">
        <f t="shared" si="12"/>
        <v>25</v>
      </c>
    </row>
    <row r="97" spans="1:12" x14ac:dyDescent="0.2">
      <c r="A97">
        <v>37092</v>
      </c>
      <c r="B97">
        <v>0</v>
      </c>
      <c r="C97">
        <v>2002</v>
      </c>
      <c r="D97">
        <f t="shared" si="11"/>
        <v>22</v>
      </c>
      <c r="E97" s="12" t="str">
        <f t="shared" si="13"/>
        <v>15-25</v>
      </c>
      <c r="F97" t="s">
        <v>85</v>
      </c>
      <c r="G97">
        <v>6</v>
      </c>
      <c r="H97">
        <v>5</v>
      </c>
      <c r="I97">
        <v>7</v>
      </c>
      <c r="J97">
        <v>4</v>
      </c>
      <c r="K97">
        <v>5</v>
      </c>
      <c r="L97">
        <f t="shared" si="12"/>
        <v>27</v>
      </c>
    </row>
    <row r="98" spans="1:12" x14ac:dyDescent="0.2">
      <c r="A98">
        <v>37128</v>
      </c>
      <c r="B98">
        <v>0</v>
      </c>
      <c r="C98">
        <v>1966</v>
      </c>
      <c r="D98">
        <f t="shared" si="11"/>
        <v>58</v>
      </c>
      <c r="E98" s="12" t="str">
        <f t="shared" si="13"/>
        <v>56-85</v>
      </c>
      <c r="F98" t="s">
        <v>25</v>
      </c>
      <c r="G98">
        <v>5</v>
      </c>
      <c r="H98">
        <v>6</v>
      </c>
      <c r="I98">
        <v>6</v>
      </c>
      <c r="J98">
        <v>6</v>
      </c>
      <c r="K98">
        <v>5</v>
      </c>
      <c r="L98">
        <f t="shared" si="12"/>
        <v>28</v>
      </c>
    </row>
    <row r="99" spans="1:12" x14ac:dyDescent="0.2">
      <c r="A99">
        <v>37122</v>
      </c>
      <c r="B99">
        <v>0</v>
      </c>
      <c r="C99">
        <v>2004</v>
      </c>
      <c r="D99">
        <f t="shared" si="11"/>
        <v>20</v>
      </c>
      <c r="E99" s="12" t="str">
        <f t="shared" si="13"/>
        <v>15-25</v>
      </c>
      <c r="F99">
        <v>2</v>
      </c>
      <c r="G99">
        <v>5</v>
      </c>
      <c r="H99">
        <v>6</v>
      </c>
      <c r="I99">
        <v>5</v>
      </c>
      <c r="J99">
        <v>6</v>
      </c>
      <c r="K99">
        <v>4</v>
      </c>
      <c r="L99">
        <f t="shared" si="12"/>
        <v>26</v>
      </c>
    </row>
    <row r="100" spans="1:12" x14ac:dyDescent="0.2">
      <c r="A100">
        <v>37095</v>
      </c>
      <c r="B100">
        <v>0</v>
      </c>
      <c r="C100">
        <v>1990</v>
      </c>
      <c r="D100">
        <f t="shared" si="11"/>
        <v>34</v>
      </c>
      <c r="E100" s="12" t="str">
        <f t="shared" si="13"/>
        <v>26-40</v>
      </c>
      <c r="F100">
        <v>3</v>
      </c>
      <c r="G100">
        <v>6</v>
      </c>
      <c r="H100">
        <v>6</v>
      </c>
      <c r="I100">
        <v>6</v>
      </c>
      <c r="J100">
        <v>6</v>
      </c>
      <c r="K100">
        <v>5</v>
      </c>
      <c r="L100">
        <f t="shared" si="12"/>
        <v>29</v>
      </c>
    </row>
    <row r="101" spans="1:12" x14ac:dyDescent="0.2">
      <c r="A101">
        <v>37143</v>
      </c>
      <c r="B101">
        <v>0</v>
      </c>
      <c r="C101">
        <v>1976</v>
      </c>
      <c r="D101">
        <f t="shared" si="11"/>
        <v>48</v>
      </c>
      <c r="E101" s="12" t="str">
        <f t="shared" si="13"/>
        <v>41-55</v>
      </c>
      <c r="F101">
        <v>10</v>
      </c>
      <c r="G101">
        <v>5</v>
      </c>
      <c r="H101">
        <v>6</v>
      </c>
      <c r="I101">
        <v>6</v>
      </c>
      <c r="J101">
        <v>5</v>
      </c>
      <c r="K101">
        <v>5</v>
      </c>
      <c r="L101">
        <f t="shared" si="12"/>
        <v>27</v>
      </c>
    </row>
    <row r="102" spans="1:12" x14ac:dyDescent="0.2">
      <c r="A102">
        <v>37153</v>
      </c>
      <c r="B102">
        <v>0</v>
      </c>
      <c r="C102">
        <v>2002</v>
      </c>
      <c r="D102">
        <f t="shared" si="11"/>
        <v>22</v>
      </c>
      <c r="E102" s="12" t="str">
        <f t="shared" si="13"/>
        <v>15-25</v>
      </c>
      <c r="F102">
        <v>2</v>
      </c>
      <c r="G102">
        <v>5</v>
      </c>
      <c r="H102">
        <v>3</v>
      </c>
      <c r="I102">
        <v>5</v>
      </c>
      <c r="J102">
        <v>3</v>
      </c>
      <c r="K102">
        <v>3</v>
      </c>
      <c r="L102">
        <f t="shared" si="12"/>
        <v>19</v>
      </c>
    </row>
    <row r="103" spans="1:12" x14ac:dyDescent="0.2">
      <c r="A103">
        <v>36573</v>
      </c>
      <c r="B103">
        <v>0</v>
      </c>
      <c r="C103">
        <v>2001</v>
      </c>
      <c r="D103">
        <f t="shared" si="11"/>
        <v>23</v>
      </c>
      <c r="E103" s="12" t="str">
        <f t="shared" si="13"/>
        <v>15-25</v>
      </c>
      <c r="F103">
        <v>5</v>
      </c>
      <c r="G103">
        <v>4</v>
      </c>
      <c r="H103">
        <v>5</v>
      </c>
      <c r="I103">
        <v>6</v>
      </c>
      <c r="J103">
        <v>5</v>
      </c>
      <c r="K103">
        <v>3</v>
      </c>
      <c r="L103">
        <f t="shared" si="12"/>
        <v>23</v>
      </c>
    </row>
    <row r="104" spans="1:12" x14ac:dyDescent="0.2">
      <c r="A104">
        <v>37161</v>
      </c>
      <c r="B104">
        <v>0</v>
      </c>
      <c r="C104">
        <v>1996</v>
      </c>
      <c r="D104">
        <f t="shared" si="11"/>
        <v>28</v>
      </c>
      <c r="E104" s="12" t="str">
        <f t="shared" si="13"/>
        <v>26-40</v>
      </c>
      <c r="F104">
        <v>0</v>
      </c>
      <c r="G104">
        <v>1</v>
      </c>
      <c r="H104">
        <v>2</v>
      </c>
      <c r="I104">
        <v>1</v>
      </c>
      <c r="J104">
        <v>2</v>
      </c>
      <c r="K104">
        <v>2</v>
      </c>
      <c r="L104">
        <f t="shared" si="12"/>
        <v>8</v>
      </c>
    </row>
    <row r="105" spans="1:12" x14ac:dyDescent="0.2">
      <c r="A105">
        <v>37189</v>
      </c>
      <c r="B105">
        <v>0</v>
      </c>
      <c r="C105">
        <v>1987</v>
      </c>
      <c r="D105">
        <f t="shared" si="11"/>
        <v>37</v>
      </c>
      <c r="E105" s="12" t="str">
        <f t="shared" si="13"/>
        <v>26-40</v>
      </c>
      <c r="F105" t="s">
        <v>25</v>
      </c>
      <c r="G105">
        <v>3</v>
      </c>
      <c r="H105">
        <v>2</v>
      </c>
      <c r="I105">
        <v>3</v>
      </c>
      <c r="J105">
        <v>5</v>
      </c>
      <c r="K105">
        <v>2</v>
      </c>
      <c r="L105">
        <f t="shared" si="12"/>
        <v>15</v>
      </c>
    </row>
    <row r="106" spans="1:12" x14ac:dyDescent="0.2">
      <c r="A106">
        <v>37196</v>
      </c>
      <c r="B106">
        <v>0</v>
      </c>
      <c r="C106">
        <v>1996</v>
      </c>
      <c r="D106">
        <f t="shared" si="11"/>
        <v>28</v>
      </c>
      <c r="E106" s="12" t="str">
        <f t="shared" si="13"/>
        <v>26-40</v>
      </c>
      <c r="F106" t="s">
        <v>34</v>
      </c>
      <c r="G106">
        <v>7</v>
      </c>
      <c r="H106">
        <v>7</v>
      </c>
      <c r="I106">
        <v>7</v>
      </c>
      <c r="J106">
        <v>6</v>
      </c>
      <c r="K106">
        <v>7</v>
      </c>
      <c r="L106">
        <f t="shared" si="12"/>
        <v>34</v>
      </c>
    </row>
    <row r="107" spans="1:12" x14ac:dyDescent="0.2">
      <c r="A107">
        <v>37224</v>
      </c>
      <c r="B107">
        <v>0</v>
      </c>
      <c r="C107">
        <v>1976</v>
      </c>
      <c r="D107">
        <f t="shared" si="11"/>
        <v>48</v>
      </c>
      <c r="E107" s="12" t="str">
        <f t="shared" si="13"/>
        <v>41-55</v>
      </c>
      <c r="F107">
        <v>2</v>
      </c>
      <c r="G107">
        <v>3</v>
      </c>
      <c r="H107">
        <v>4</v>
      </c>
      <c r="I107">
        <v>6</v>
      </c>
      <c r="J107">
        <v>6</v>
      </c>
      <c r="K107">
        <v>6</v>
      </c>
      <c r="L107">
        <f t="shared" si="12"/>
        <v>25</v>
      </c>
    </row>
    <row r="108" spans="1:12" x14ac:dyDescent="0.2">
      <c r="A108">
        <v>37235</v>
      </c>
      <c r="B108">
        <v>0</v>
      </c>
      <c r="C108">
        <v>2004</v>
      </c>
      <c r="D108">
        <f t="shared" si="11"/>
        <v>20</v>
      </c>
      <c r="E108" s="12" t="str">
        <f t="shared" si="13"/>
        <v>15-25</v>
      </c>
      <c r="F108">
        <v>6</v>
      </c>
      <c r="G108">
        <v>5</v>
      </c>
      <c r="H108">
        <v>3</v>
      </c>
      <c r="I108">
        <v>5</v>
      </c>
      <c r="J108">
        <v>2</v>
      </c>
      <c r="K108">
        <v>1</v>
      </c>
      <c r="L108">
        <f t="shared" si="12"/>
        <v>16</v>
      </c>
    </row>
    <row r="109" spans="1:12" x14ac:dyDescent="0.2">
      <c r="A109">
        <v>37221</v>
      </c>
      <c r="B109">
        <v>0</v>
      </c>
      <c r="C109">
        <v>1974</v>
      </c>
      <c r="D109">
        <f t="shared" si="11"/>
        <v>50</v>
      </c>
      <c r="E109" s="12" t="str">
        <f t="shared" si="13"/>
        <v>41-55</v>
      </c>
      <c r="F109" t="s">
        <v>25</v>
      </c>
      <c r="G109">
        <v>5</v>
      </c>
      <c r="H109">
        <v>5</v>
      </c>
      <c r="I109">
        <v>5</v>
      </c>
      <c r="J109">
        <v>3</v>
      </c>
      <c r="K109">
        <v>4</v>
      </c>
      <c r="L109">
        <f t="shared" si="12"/>
        <v>22</v>
      </c>
    </row>
    <row r="110" spans="1:12" x14ac:dyDescent="0.2">
      <c r="A110">
        <v>37237</v>
      </c>
      <c r="B110">
        <v>0</v>
      </c>
      <c r="C110">
        <v>1999</v>
      </c>
      <c r="D110">
        <f t="shared" si="11"/>
        <v>25</v>
      </c>
      <c r="E110" s="12" t="str">
        <f t="shared" si="13"/>
        <v>15-25</v>
      </c>
      <c r="F110">
        <v>2</v>
      </c>
      <c r="G110">
        <v>6</v>
      </c>
      <c r="H110">
        <v>6</v>
      </c>
      <c r="I110">
        <v>7</v>
      </c>
      <c r="J110">
        <v>5</v>
      </c>
      <c r="K110">
        <v>5</v>
      </c>
      <c r="L110">
        <f t="shared" si="12"/>
        <v>29</v>
      </c>
    </row>
    <row r="111" spans="1:12" x14ac:dyDescent="0.2">
      <c r="A111">
        <v>36458</v>
      </c>
      <c r="B111">
        <v>0</v>
      </c>
      <c r="C111">
        <v>2007</v>
      </c>
      <c r="D111">
        <f t="shared" si="11"/>
        <v>17</v>
      </c>
      <c r="E111" s="12" t="str">
        <f t="shared" si="13"/>
        <v>15-25</v>
      </c>
      <c r="F111" t="s">
        <v>36</v>
      </c>
      <c r="G111">
        <v>1</v>
      </c>
      <c r="H111">
        <v>7</v>
      </c>
      <c r="I111">
        <v>7</v>
      </c>
      <c r="J111">
        <v>4</v>
      </c>
      <c r="K111">
        <v>7</v>
      </c>
      <c r="L111">
        <f t="shared" si="12"/>
        <v>26</v>
      </c>
    </row>
    <row r="112" spans="1:12" x14ac:dyDescent="0.2">
      <c r="A112">
        <v>37299</v>
      </c>
      <c r="B112">
        <v>0</v>
      </c>
      <c r="C112">
        <v>1996</v>
      </c>
      <c r="D112">
        <f t="shared" si="11"/>
        <v>28</v>
      </c>
      <c r="E112" s="12" t="str">
        <f t="shared" si="13"/>
        <v>26-40</v>
      </c>
      <c r="F112">
        <v>3</v>
      </c>
      <c r="G112">
        <v>5</v>
      </c>
      <c r="H112">
        <v>6</v>
      </c>
      <c r="I112">
        <v>6</v>
      </c>
      <c r="J112">
        <v>7</v>
      </c>
      <c r="K112">
        <v>4</v>
      </c>
      <c r="L112">
        <f t="shared" si="12"/>
        <v>28</v>
      </c>
    </row>
    <row r="113" spans="1:12" x14ac:dyDescent="0.2">
      <c r="A113">
        <v>37310</v>
      </c>
      <c r="B113">
        <v>0</v>
      </c>
      <c r="C113">
        <v>1972</v>
      </c>
      <c r="D113">
        <f t="shared" si="11"/>
        <v>52</v>
      </c>
      <c r="E113" s="12" t="str">
        <f t="shared" si="13"/>
        <v>41-55</v>
      </c>
      <c r="F113" t="s">
        <v>25</v>
      </c>
      <c r="G113">
        <v>5</v>
      </c>
      <c r="H113">
        <v>6</v>
      </c>
      <c r="I113">
        <v>7</v>
      </c>
      <c r="J113">
        <v>6</v>
      </c>
      <c r="K113">
        <v>6</v>
      </c>
      <c r="L113">
        <f t="shared" si="12"/>
        <v>30</v>
      </c>
    </row>
    <row r="114" spans="1:12" x14ac:dyDescent="0.2">
      <c r="A114">
        <v>37309</v>
      </c>
      <c r="B114">
        <v>0</v>
      </c>
      <c r="C114">
        <v>1978</v>
      </c>
      <c r="D114">
        <f t="shared" si="11"/>
        <v>46</v>
      </c>
      <c r="E114" s="12" t="str">
        <f t="shared" si="13"/>
        <v>41-55</v>
      </c>
      <c r="F114">
        <v>1</v>
      </c>
      <c r="G114">
        <v>3</v>
      </c>
      <c r="H114">
        <v>6</v>
      </c>
      <c r="I114">
        <v>5</v>
      </c>
      <c r="J114">
        <v>2</v>
      </c>
      <c r="K114">
        <v>2</v>
      </c>
      <c r="L114">
        <f t="shared" si="12"/>
        <v>18</v>
      </c>
    </row>
    <row r="115" spans="1:12" x14ac:dyDescent="0.2">
      <c r="A115">
        <v>37327</v>
      </c>
      <c r="B115">
        <v>0</v>
      </c>
      <c r="C115">
        <v>1987</v>
      </c>
      <c r="D115">
        <f t="shared" si="11"/>
        <v>37</v>
      </c>
      <c r="E115" s="12" t="str">
        <f t="shared" si="13"/>
        <v>26-40</v>
      </c>
      <c r="F115">
        <v>4</v>
      </c>
      <c r="G115">
        <v>1</v>
      </c>
      <c r="H115">
        <v>1</v>
      </c>
      <c r="I115">
        <v>1</v>
      </c>
      <c r="J115">
        <v>2</v>
      </c>
      <c r="K115">
        <v>2</v>
      </c>
      <c r="L115">
        <f t="shared" si="12"/>
        <v>7</v>
      </c>
    </row>
    <row r="116" spans="1:12" x14ac:dyDescent="0.2">
      <c r="A116">
        <v>37360</v>
      </c>
      <c r="B116">
        <v>0</v>
      </c>
      <c r="C116">
        <v>1984</v>
      </c>
      <c r="D116">
        <f t="shared" si="11"/>
        <v>40</v>
      </c>
      <c r="E116" s="12" t="str">
        <f t="shared" si="13"/>
        <v>26-40</v>
      </c>
      <c r="F116">
        <v>8</v>
      </c>
      <c r="G116">
        <v>6</v>
      </c>
      <c r="H116">
        <v>5</v>
      </c>
      <c r="I116">
        <v>5</v>
      </c>
      <c r="J116">
        <v>3</v>
      </c>
      <c r="K116">
        <v>2</v>
      </c>
      <c r="L116">
        <f t="shared" si="12"/>
        <v>21</v>
      </c>
    </row>
    <row r="117" spans="1:12" x14ac:dyDescent="0.2">
      <c r="A117">
        <v>37379</v>
      </c>
      <c r="B117">
        <v>0</v>
      </c>
      <c r="C117">
        <v>1990</v>
      </c>
      <c r="D117">
        <f t="shared" si="11"/>
        <v>34</v>
      </c>
      <c r="E117" s="12" t="str">
        <f t="shared" si="13"/>
        <v>26-40</v>
      </c>
      <c r="F117" t="s">
        <v>25</v>
      </c>
      <c r="G117">
        <v>6</v>
      </c>
      <c r="H117">
        <v>7</v>
      </c>
      <c r="I117">
        <v>6</v>
      </c>
      <c r="J117">
        <v>6</v>
      </c>
      <c r="K117">
        <v>5</v>
      </c>
      <c r="L117">
        <f t="shared" si="12"/>
        <v>30</v>
      </c>
    </row>
    <row r="118" spans="1:12" x14ac:dyDescent="0.2">
      <c r="A118">
        <v>37370</v>
      </c>
      <c r="B118">
        <v>0</v>
      </c>
      <c r="C118">
        <v>1999</v>
      </c>
      <c r="D118">
        <f t="shared" si="11"/>
        <v>25</v>
      </c>
      <c r="E118" s="12" t="str">
        <f t="shared" si="13"/>
        <v>15-25</v>
      </c>
      <c r="F118">
        <v>1</v>
      </c>
      <c r="G118">
        <v>5</v>
      </c>
      <c r="H118">
        <v>5</v>
      </c>
      <c r="I118">
        <v>6</v>
      </c>
      <c r="J118">
        <v>3</v>
      </c>
      <c r="K118">
        <v>4</v>
      </c>
      <c r="L118">
        <f t="shared" si="12"/>
        <v>23</v>
      </c>
    </row>
    <row r="119" spans="1:12" x14ac:dyDescent="0.2">
      <c r="A119">
        <v>37385</v>
      </c>
      <c r="B119">
        <v>0</v>
      </c>
      <c r="C119">
        <v>1982</v>
      </c>
      <c r="D119">
        <f t="shared" si="11"/>
        <v>42</v>
      </c>
      <c r="E119" s="12" t="str">
        <f t="shared" si="13"/>
        <v>41-55</v>
      </c>
      <c r="F119">
        <v>4</v>
      </c>
      <c r="G119">
        <v>6</v>
      </c>
      <c r="H119">
        <v>6</v>
      </c>
      <c r="I119">
        <v>6</v>
      </c>
      <c r="J119">
        <v>6</v>
      </c>
      <c r="K119">
        <v>5</v>
      </c>
      <c r="L119">
        <f t="shared" si="12"/>
        <v>29</v>
      </c>
    </row>
    <row r="120" spans="1:12" x14ac:dyDescent="0.2">
      <c r="A120">
        <v>37427</v>
      </c>
      <c r="B120">
        <v>0</v>
      </c>
      <c r="C120">
        <v>1982</v>
      </c>
      <c r="D120">
        <f t="shared" si="11"/>
        <v>42</v>
      </c>
      <c r="E120" s="12" t="str">
        <f t="shared" si="13"/>
        <v>41-55</v>
      </c>
      <c r="F120" t="s">
        <v>25</v>
      </c>
      <c r="G120">
        <v>6</v>
      </c>
      <c r="H120">
        <v>7</v>
      </c>
      <c r="I120">
        <v>7</v>
      </c>
      <c r="J120">
        <v>7</v>
      </c>
      <c r="K120">
        <v>5</v>
      </c>
      <c r="L120">
        <f t="shared" si="12"/>
        <v>32</v>
      </c>
    </row>
    <row r="121" spans="1:12" x14ac:dyDescent="0.2">
      <c r="A121">
        <v>37438</v>
      </c>
      <c r="B121">
        <v>0</v>
      </c>
      <c r="C121">
        <v>1994</v>
      </c>
      <c r="D121">
        <f t="shared" si="11"/>
        <v>30</v>
      </c>
      <c r="E121" s="12" t="str">
        <f t="shared" si="13"/>
        <v>26-40</v>
      </c>
      <c r="F121">
        <v>2</v>
      </c>
      <c r="G121">
        <v>5</v>
      </c>
      <c r="H121">
        <v>5</v>
      </c>
      <c r="I121">
        <v>6</v>
      </c>
      <c r="J121">
        <v>5</v>
      </c>
      <c r="K121">
        <v>5</v>
      </c>
      <c r="L121">
        <f t="shared" si="12"/>
        <v>26</v>
      </c>
    </row>
    <row r="122" spans="1:12" x14ac:dyDescent="0.2">
      <c r="A122">
        <v>37432</v>
      </c>
      <c r="B122">
        <v>0</v>
      </c>
      <c r="C122">
        <v>1975</v>
      </c>
      <c r="D122">
        <f t="shared" si="11"/>
        <v>49</v>
      </c>
      <c r="E122" s="12" t="str">
        <f t="shared" si="13"/>
        <v>41-55</v>
      </c>
      <c r="F122">
        <v>4</v>
      </c>
      <c r="G122">
        <v>4</v>
      </c>
      <c r="H122">
        <v>4</v>
      </c>
      <c r="I122">
        <v>5</v>
      </c>
      <c r="J122">
        <v>5</v>
      </c>
      <c r="K122">
        <v>5</v>
      </c>
      <c r="L122">
        <f t="shared" si="12"/>
        <v>23</v>
      </c>
    </row>
    <row r="123" spans="1:12" x14ac:dyDescent="0.2">
      <c r="A123">
        <v>37444</v>
      </c>
      <c r="B123">
        <v>0</v>
      </c>
      <c r="C123">
        <v>1984</v>
      </c>
      <c r="D123">
        <f t="shared" si="11"/>
        <v>40</v>
      </c>
      <c r="E123" s="12" t="str">
        <f t="shared" si="13"/>
        <v>26-40</v>
      </c>
      <c r="F123">
        <v>2</v>
      </c>
      <c r="G123">
        <v>5</v>
      </c>
      <c r="H123">
        <v>7</v>
      </c>
      <c r="I123">
        <v>7</v>
      </c>
      <c r="J123">
        <v>6</v>
      </c>
      <c r="K123">
        <v>6</v>
      </c>
      <c r="L123">
        <f t="shared" si="12"/>
        <v>31</v>
      </c>
    </row>
    <row r="124" spans="1:12" x14ac:dyDescent="0.2">
      <c r="A124">
        <v>37467</v>
      </c>
      <c r="B124">
        <v>0</v>
      </c>
      <c r="C124">
        <v>1990</v>
      </c>
      <c r="D124">
        <f t="shared" si="11"/>
        <v>34</v>
      </c>
      <c r="E124" s="12" t="str">
        <f t="shared" si="13"/>
        <v>26-40</v>
      </c>
      <c r="F124" t="s">
        <v>25</v>
      </c>
      <c r="G124">
        <v>6</v>
      </c>
      <c r="H124">
        <v>6</v>
      </c>
      <c r="I124">
        <v>6</v>
      </c>
      <c r="J124">
        <v>6</v>
      </c>
      <c r="K124">
        <v>6</v>
      </c>
      <c r="L124">
        <f t="shared" si="12"/>
        <v>30</v>
      </c>
    </row>
    <row r="125" spans="1:12" x14ac:dyDescent="0.2">
      <c r="A125">
        <v>37511</v>
      </c>
      <c r="B125">
        <v>0</v>
      </c>
      <c r="C125">
        <v>1980</v>
      </c>
      <c r="D125">
        <f t="shared" si="11"/>
        <v>44</v>
      </c>
      <c r="E125" s="12" t="str">
        <f t="shared" si="13"/>
        <v>41-55</v>
      </c>
      <c r="F125">
        <v>3</v>
      </c>
      <c r="G125">
        <v>5</v>
      </c>
      <c r="H125">
        <v>5</v>
      </c>
      <c r="I125">
        <v>5</v>
      </c>
      <c r="J125">
        <v>5</v>
      </c>
      <c r="K125">
        <v>5</v>
      </c>
      <c r="L125">
        <f t="shared" si="12"/>
        <v>25</v>
      </c>
    </row>
    <row r="126" spans="1:12" x14ac:dyDescent="0.2">
      <c r="A126">
        <v>37528</v>
      </c>
      <c r="B126">
        <v>0</v>
      </c>
      <c r="C126">
        <v>2000</v>
      </c>
      <c r="D126">
        <f t="shared" si="11"/>
        <v>24</v>
      </c>
      <c r="E126" s="12" t="str">
        <f t="shared" si="13"/>
        <v>15-25</v>
      </c>
      <c r="F126">
        <v>5</v>
      </c>
      <c r="G126">
        <v>4</v>
      </c>
      <c r="H126">
        <v>5</v>
      </c>
      <c r="I126">
        <v>5</v>
      </c>
      <c r="J126">
        <v>5</v>
      </c>
      <c r="K126">
        <v>3</v>
      </c>
      <c r="L126">
        <f t="shared" si="12"/>
        <v>22</v>
      </c>
    </row>
    <row r="127" spans="1:12" x14ac:dyDescent="0.2">
      <c r="A127">
        <v>37507</v>
      </c>
      <c r="B127">
        <v>0</v>
      </c>
      <c r="C127">
        <v>1972</v>
      </c>
      <c r="D127">
        <f t="shared" si="11"/>
        <v>52</v>
      </c>
      <c r="E127" s="12" t="str">
        <f t="shared" si="13"/>
        <v>41-55</v>
      </c>
      <c r="F127" t="s">
        <v>25</v>
      </c>
      <c r="G127">
        <v>5</v>
      </c>
      <c r="H127">
        <v>6</v>
      </c>
      <c r="I127">
        <v>6</v>
      </c>
      <c r="J127">
        <v>6</v>
      </c>
      <c r="K127">
        <v>6</v>
      </c>
      <c r="L127">
        <f t="shared" si="12"/>
        <v>29</v>
      </c>
    </row>
    <row r="128" spans="1:12" x14ac:dyDescent="0.2">
      <c r="A128">
        <v>37506</v>
      </c>
      <c r="B128">
        <v>0</v>
      </c>
      <c r="C128">
        <v>2000</v>
      </c>
      <c r="D128">
        <f t="shared" si="11"/>
        <v>24</v>
      </c>
      <c r="E128" s="12" t="str">
        <f t="shared" si="13"/>
        <v>15-25</v>
      </c>
      <c r="F128" t="s">
        <v>87</v>
      </c>
      <c r="G128">
        <v>2</v>
      </c>
      <c r="H128">
        <v>6</v>
      </c>
      <c r="I128">
        <v>5</v>
      </c>
      <c r="J128">
        <v>3</v>
      </c>
      <c r="K128">
        <v>7</v>
      </c>
      <c r="L128">
        <f t="shared" si="12"/>
        <v>23</v>
      </c>
    </row>
    <row r="129" spans="1:12" x14ac:dyDescent="0.2">
      <c r="A129">
        <v>37554</v>
      </c>
      <c r="B129">
        <v>0</v>
      </c>
      <c r="C129">
        <v>1986</v>
      </c>
      <c r="D129">
        <f t="shared" si="11"/>
        <v>38</v>
      </c>
      <c r="E129" s="12" t="str">
        <f t="shared" si="13"/>
        <v>26-40</v>
      </c>
      <c r="F129">
        <v>20</v>
      </c>
      <c r="G129">
        <v>5</v>
      </c>
      <c r="H129">
        <v>6</v>
      </c>
      <c r="I129">
        <v>5</v>
      </c>
      <c r="J129">
        <v>5</v>
      </c>
      <c r="K129">
        <v>5</v>
      </c>
      <c r="L129">
        <f t="shared" si="12"/>
        <v>26</v>
      </c>
    </row>
    <row r="130" spans="1:12" x14ac:dyDescent="0.2">
      <c r="A130">
        <v>37599</v>
      </c>
      <c r="B130">
        <v>0</v>
      </c>
      <c r="C130">
        <v>1990</v>
      </c>
      <c r="D130">
        <f t="shared" ref="D130:D193" si="14">2024-C130</f>
        <v>34</v>
      </c>
      <c r="E130" s="12" t="str">
        <f t="shared" si="13"/>
        <v>26-40</v>
      </c>
      <c r="F130">
        <v>3</v>
      </c>
      <c r="G130">
        <v>1</v>
      </c>
      <c r="H130">
        <v>5</v>
      </c>
      <c r="I130">
        <v>3</v>
      </c>
      <c r="J130">
        <v>6</v>
      </c>
      <c r="K130">
        <v>3</v>
      </c>
      <c r="L130">
        <f t="shared" ref="L130:L193" si="15">SUM(G130:K130)</f>
        <v>18</v>
      </c>
    </row>
    <row r="131" spans="1:12" x14ac:dyDescent="0.2">
      <c r="A131">
        <v>37594</v>
      </c>
      <c r="B131">
        <v>0</v>
      </c>
      <c r="C131">
        <v>1992</v>
      </c>
      <c r="D131">
        <f t="shared" si="14"/>
        <v>32</v>
      </c>
      <c r="E131" s="12" t="str">
        <f t="shared" ref="E131:E194" si="16">IF(D131&lt;=25,"15-25",IF(D131&lt;=40,"26-40",IF(D131&lt;=55,"41-55","56-85")))</f>
        <v>26-40</v>
      </c>
      <c r="F131">
        <v>3</v>
      </c>
      <c r="G131">
        <v>5</v>
      </c>
      <c r="H131">
        <v>6</v>
      </c>
      <c r="I131">
        <v>7</v>
      </c>
      <c r="J131">
        <v>6</v>
      </c>
      <c r="K131">
        <v>2</v>
      </c>
      <c r="L131">
        <f t="shared" si="15"/>
        <v>26</v>
      </c>
    </row>
    <row r="132" spans="1:12" x14ac:dyDescent="0.2">
      <c r="A132">
        <v>37610</v>
      </c>
      <c r="B132">
        <v>0</v>
      </c>
      <c r="C132">
        <v>1990</v>
      </c>
      <c r="D132">
        <f t="shared" si="14"/>
        <v>34</v>
      </c>
      <c r="E132" s="12" t="str">
        <f t="shared" si="16"/>
        <v>26-40</v>
      </c>
      <c r="F132">
        <v>5</v>
      </c>
      <c r="G132">
        <v>6</v>
      </c>
      <c r="H132">
        <v>6</v>
      </c>
      <c r="I132">
        <v>6</v>
      </c>
      <c r="J132">
        <v>5</v>
      </c>
      <c r="K132">
        <v>7</v>
      </c>
      <c r="L132">
        <f t="shared" si="15"/>
        <v>30</v>
      </c>
    </row>
    <row r="133" spans="1:12" x14ac:dyDescent="0.2">
      <c r="A133">
        <v>37645</v>
      </c>
      <c r="B133">
        <v>0</v>
      </c>
      <c r="C133">
        <v>1994</v>
      </c>
      <c r="D133">
        <f t="shared" si="14"/>
        <v>30</v>
      </c>
      <c r="E133" s="12" t="str">
        <f t="shared" si="16"/>
        <v>26-40</v>
      </c>
      <c r="F133">
        <v>2</v>
      </c>
      <c r="G133">
        <v>6</v>
      </c>
      <c r="H133">
        <v>6</v>
      </c>
      <c r="I133">
        <v>6</v>
      </c>
      <c r="J133">
        <v>5</v>
      </c>
      <c r="K133">
        <v>5</v>
      </c>
      <c r="L133">
        <f t="shared" si="15"/>
        <v>28</v>
      </c>
    </row>
    <row r="134" spans="1:12" x14ac:dyDescent="0.2">
      <c r="A134">
        <v>37690</v>
      </c>
      <c r="B134">
        <v>0</v>
      </c>
      <c r="C134">
        <v>2000</v>
      </c>
      <c r="D134">
        <f t="shared" si="14"/>
        <v>24</v>
      </c>
      <c r="E134" s="12" t="str">
        <f t="shared" si="16"/>
        <v>15-25</v>
      </c>
      <c r="F134">
        <v>10</v>
      </c>
      <c r="G134">
        <v>7</v>
      </c>
      <c r="H134">
        <v>7</v>
      </c>
      <c r="I134">
        <v>7</v>
      </c>
      <c r="J134">
        <v>6</v>
      </c>
      <c r="K134">
        <v>7</v>
      </c>
      <c r="L134">
        <f t="shared" si="15"/>
        <v>34</v>
      </c>
    </row>
    <row r="135" spans="1:12" x14ac:dyDescent="0.2">
      <c r="A135">
        <v>37723</v>
      </c>
      <c r="B135">
        <v>0</v>
      </c>
      <c r="C135">
        <v>1993</v>
      </c>
      <c r="D135">
        <f t="shared" si="14"/>
        <v>31</v>
      </c>
      <c r="E135" s="12" t="str">
        <f t="shared" si="16"/>
        <v>26-40</v>
      </c>
      <c r="F135" t="s">
        <v>25</v>
      </c>
      <c r="G135">
        <v>5</v>
      </c>
      <c r="H135">
        <v>6</v>
      </c>
      <c r="I135">
        <v>6</v>
      </c>
      <c r="J135">
        <v>5</v>
      </c>
      <c r="K135">
        <v>5</v>
      </c>
      <c r="L135">
        <f t="shared" si="15"/>
        <v>27</v>
      </c>
    </row>
    <row r="136" spans="1:12" x14ac:dyDescent="0.2">
      <c r="A136">
        <v>37575</v>
      </c>
      <c r="B136">
        <v>0</v>
      </c>
      <c r="C136">
        <v>1975</v>
      </c>
      <c r="D136">
        <f t="shared" si="14"/>
        <v>49</v>
      </c>
      <c r="E136" s="12" t="str">
        <f t="shared" si="16"/>
        <v>41-55</v>
      </c>
      <c r="F136" t="s">
        <v>25</v>
      </c>
      <c r="G136">
        <v>3</v>
      </c>
      <c r="H136">
        <v>5</v>
      </c>
      <c r="I136">
        <v>5</v>
      </c>
      <c r="J136">
        <v>4</v>
      </c>
      <c r="K136">
        <v>3</v>
      </c>
      <c r="L136">
        <f t="shared" si="15"/>
        <v>20</v>
      </c>
    </row>
    <row r="137" spans="1:12" x14ac:dyDescent="0.2">
      <c r="A137">
        <v>37717</v>
      </c>
      <c r="B137">
        <v>0</v>
      </c>
      <c r="C137">
        <v>1998</v>
      </c>
      <c r="D137">
        <f t="shared" si="14"/>
        <v>26</v>
      </c>
      <c r="E137" s="12" t="str">
        <f t="shared" si="16"/>
        <v>26-40</v>
      </c>
      <c r="F137">
        <v>2</v>
      </c>
      <c r="G137">
        <v>3</v>
      </c>
      <c r="H137">
        <v>5</v>
      </c>
      <c r="I137">
        <v>3</v>
      </c>
      <c r="J137">
        <v>3</v>
      </c>
      <c r="K137">
        <v>3</v>
      </c>
      <c r="L137">
        <f t="shared" si="15"/>
        <v>17</v>
      </c>
    </row>
    <row r="138" spans="1:12" x14ac:dyDescent="0.2">
      <c r="A138">
        <v>37693</v>
      </c>
      <c r="B138">
        <v>0</v>
      </c>
      <c r="C138">
        <v>1999</v>
      </c>
      <c r="D138">
        <f t="shared" si="14"/>
        <v>25</v>
      </c>
      <c r="E138" s="12" t="str">
        <f t="shared" si="16"/>
        <v>15-25</v>
      </c>
      <c r="F138" t="s">
        <v>25</v>
      </c>
      <c r="G138">
        <v>1</v>
      </c>
      <c r="H138">
        <v>3</v>
      </c>
      <c r="I138">
        <v>1</v>
      </c>
      <c r="J138">
        <v>1</v>
      </c>
      <c r="K138">
        <v>1</v>
      </c>
      <c r="L138">
        <f t="shared" si="15"/>
        <v>7</v>
      </c>
    </row>
    <row r="139" spans="1:12" x14ac:dyDescent="0.2">
      <c r="A139">
        <v>37697</v>
      </c>
      <c r="B139">
        <v>0</v>
      </c>
      <c r="C139">
        <v>2006</v>
      </c>
      <c r="D139">
        <f t="shared" si="14"/>
        <v>18</v>
      </c>
      <c r="E139" s="12" t="str">
        <f t="shared" si="16"/>
        <v>15-25</v>
      </c>
      <c r="F139">
        <v>5</v>
      </c>
      <c r="G139">
        <v>4</v>
      </c>
      <c r="H139">
        <v>7</v>
      </c>
      <c r="I139">
        <v>3</v>
      </c>
      <c r="J139">
        <v>3</v>
      </c>
      <c r="K139">
        <v>1</v>
      </c>
      <c r="L139">
        <f t="shared" si="15"/>
        <v>18</v>
      </c>
    </row>
    <row r="140" spans="1:12" x14ac:dyDescent="0.2">
      <c r="A140">
        <v>37688</v>
      </c>
      <c r="B140">
        <v>0</v>
      </c>
      <c r="C140">
        <v>1977</v>
      </c>
      <c r="D140">
        <f t="shared" si="14"/>
        <v>47</v>
      </c>
      <c r="E140" s="12" t="str">
        <f t="shared" si="16"/>
        <v>41-55</v>
      </c>
      <c r="F140">
        <v>10</v>
      </c>
      <c r="G140">
        <v>6</v>
      </c>
      <c r="H140">
        <v>6</v>
      </c>
      <c r="I140">
        <v>6</v>
      </c>
      <c r="J140">
        <v>6</v>
      </c>
      <c r="K140">
        <v>3</v>
      </c>
      <c r="L140">
        <f t="shared" si="15"/>
        <v>27</v>
      </c>
    </row>
    <row r="141" spans="1:12" x14ac:dyDescent="0.2">
      <c r="A141">
        <v>37769</v>
      </c>
      <c r="B141">
        <v>0</v>
      </c>
      <c r="C141">
        <v>2000</v>
      </c>
      <c r="D141">
        <f t="shared" si="14"/>
        <v>24</v>
      </c>
      <c r="E141" s="12" t="str">
        <f t="shared" si="16"/>
        <v>15-25</v>
      </c>
      <c r="F141">
        <v>6</v>
      </c>
      <c r="G141">
        <v>5</v>
      </c>
      <c r="H141">
        <v>7</v>
      </c>
      <c r="I141">
        <v>5</v>
      </c>
      <c r="J141">
        <v>5</v>
      </c>
      <c r="K141">
        <v>5</v>
      </c>
      <c r="L141">
        <f t="shared" si="15"/>
        <v>27</v>
      </c>
    </row>
    <row r="142" spans="1:12" x14ac:dyDescent="0.2">
      <c r="A142">
        <v>37806</v>
      </c>
      <c r="B142">
        <v>0</v>
      </c>
      <c r="C142">
        <v>1992</v>
      </c>
      <c r="D142">
        <f t="shared" si="14"/>
        <v>32</v>
      </c>
      <c r="E142" s="12" t="str">
        <f t="shared" si="16"/>
        <v>26-40</v>
      </c>
      <c r="F142">
        <v>3</v>
      </c>
      <c r="G142">
        <v>5</v>
      </c>
      <c r="H142">
        <v>5</v>
      </c>
      <c r="I142">
        <v>6</v>
      </c>
      <c r="J142">
        <v>5</v>
      </c>
      <c r="K142">
        <v>4</v>
      </c>
      <c r="L142">
        <f t="shared" si="15"/>
        <v>25</v>
      </c>
    </row>
    <row r="143" spans="1:12" x14ac:dyDescent="0.2">
      <c r="A143">
        <v>37810</v>
      </c>
      <c r="B143">
        <v>0</v>
      </c>
      <c r="C143">
        <v>2004</v>
      </c>
      <c r="D143">
        <f t="shared" si="14"/>
        <v>20</v>
      </c>
      <c r="E143" s="12" t="str">
        <f t="shared" si="16"/>
        <v>15-25</v>
      </c>
      <c r="F143">
        <v>3</v>
      </c>
      <c r="G143">
        <v>2</v>
      </c>
      <c r="H143">
        <v>3</v>
      </c>
      <c r="I143">
        <v>2</v>
      </c>
      <c r="J143">
        <v>3</v>
      </c>
      <c r="K143">
        <v>3</v>
      </c>
      <c r="L143">
        <f t="shared" si="15"/>
        <v>13</v>
      </c>
    </row>
    <row r="144" spans="1:12" x14ac:dyDescent="0.2">
      <c r="A144">
        <v>37242</v>
      </c>
      <c r="B144">
        <v>0</v>
      </c>
      <c r="C144">
        <v>1999</v>
      </c>
      <c r="D144">
        <f t="shared" si="14"/>
        <v>25</v>
      </c>
      <c r="E144" s="12" t="str">
        <f t="shared" si="16"/>
        <v>15-25</v>
      </c>
      <c r="F144">
        <v>3</v>
      </c>
      <c r="G144">
        <v>5</v>
      </c>
      <c r="H144">
        <v>5</v>
      </c>
      <c r="I144">
        <v>6</v>
      </c>
      <c r="J144">
        <v>5</v>
      </c>
      <c r="K144">
        <v>6</v>
      </c>
      <c r="L144">
        <f t="shared" si="15"/>
        <v>27</v>
      </c>
    </row>
    <row r="145" spans="1:12" x14ac:dyDescent="0.2">
      <c r="A145">
        <v>37818</v>
      </c>
      <c r="B145">
        <v>0</v>
      </c>
      <c r="C145">
        <v>1997</v>
      </c>
      <c r="D145">
        <f t="shared" si="14"/>
        <v>27</v>
      </c>
      <c r="E145" s="12" t="str">
        <f t="shared" si="16"/>
        <v>26-40</v>
      </c>
      <c r="F145">
        <v>3</v>
      </c>
      <c r="G145">
        <v>7</v>
      </c>
      <c r="H145">
        <v>6</v>
      </c>
      <c r="I145">
        <v>7</v>
      </c>
      <c r="J145">
        <v>7</v>
      </c>
      <c r="K145">
        <v>3</v>
      </c>
      <c r="L145">
        <f t="shared" si="15"/>
        <v>30</v>
      </c>
    </row>
    <row r="146" spans="1:12" x14ac:dyDescent="0.2">
      <c r="A146">
        <v>37861</v>
      </c>
      <c r="B146">
        <v>0</v>
      </c>
      <c r="C146">
        <v>1981</v>
      </c>
      <c r="D146">
        <f t="shared" si="14"/>
        <v>43</v>
      </c>
      <c r="E146" s="12" t="str">
        <f t="shared" si="16"/>
        <v>41-55</v>
      </c>
      <c r="F146">
        <v>1</v>
      </c>
      <c r="G146">
        <v>3</v>
      </c>
      <c r="H146">
        <v>3</v>
      </c>
      <c r="I146">
        <v>3</v>
      </c>
      <c r="J146">
        <v>1</v>
      </c>
      <c r="K146">
        <v>2</v>
      </c>
      <c r="L146">
        <f t="shared" si="15"/>
        <v>12</v>
      </c>
    </row>
    <row r="147" spans="1:12" x14ac:dyDescent="0.2">
      <c r="A147">
        <v>37891</v>
      </c>
      <c r="B147">
        <v>0</v>
      </c>
      <c r="C147">
        <v>1994</v>
      </c>
      <c r="D147">
        <f t="shared" si="14"/>
        <v>30</v>
      </c>
      <c r="E147" s="12" t="str">
        <f t="shared" si="16"/>
        <v>26-40</v>
      </c>
      <c r="F147">
        <v>5</v>
      </c>
      <c r="G147">
        <v>7</v>
      </c>
      <c r="H147">
        <v>7</v>
      </c>
      <c r="I147">
        <v>6</v>
      </c>
      <c r="J147">
        <v>7</v>
      </c>
      <c r="K147">
        <v>3</v>
      </c>
      <c r="L147">
        <f t="shared" si="15"/>
        <v>30</v>
      </c>
    </row>
    <row r="148" spans="1:12" x14ac:dyDescent="0.2">
      <c r="A148">
        <v>37786</v>
      </c>
      <c r="B148">
        <v>0</v>
      </c>
      <c r="C148">
        <v>1975</v>
      </c>
      <c r="D148">
        <f t="shared" si="14"/>
        <v>49</v>
      </c>
      <c r="E148" s="12" t="str">
        <f t="shared" si="16"/>
        <v>41-55</v>
      </c>
      <c r="F148">
        <v>3</v>
      </c>
      <c r="G148">
        <v>5</v>
      </c>
      <c r="H148">
        <v>5</v>
      </c>
      <c r="I148">
        <v>4</v>
      </c>
      <c r="J148">
        <v>5</v>
      </c>
      <c r="K148">
        <v>4</v>
      </c>
      <c r="L148">
        <f t="shared" si="15"/>
        <v>23</v>
      </c>
    </row>
    <row r="149" spans="1:12" x14ac:dyDescent="0.2">
      <c r="A149">
        <v>37977</v>
      </c>
      <c r="B149">
        <v>0</v>
      </c>
      <c r="C149">
        <v>1975</v>
      </c>
      <c r="D149">
        <f t="shared" si="14"/>
        <v>49</v>
      </c>
      <c r="E149" s="12" t="str">
        <f t="shared" si="16"/>
        <v>41-55</v>
      </c>
      <c r="F149">
        <v>5</v>
      </c>
      <c r="G149">
        <v>5</v>
      </c>
      <c r="H149">
        <v>4</v>
      </c>
      <c r="I149">
        <v>5</v>
      </c>
      <c r="J149">
        <v>6</v>
      </c>
      <c r="K149">
        <v>2</v>
      </c>
      <c r="L149">
        <f t="shared" si="15"/>
        <v>22</v>
      </c>
    </row>
    <row r="150" spans="1:12" x14ac:dyDescent="0.2">
      <c r="A150">
        <v>37988</v>
      </c>
      <c r="B150">
        <v>0</v>
      </c>
      <c r="C150">
        <v>1985</v>
      </c>
      <c r="D150">
        <f t="shared" si="14"/>
        <v>39</v>
      </c>
      <c r="E150" s="12" t="str">
        <f t="shared" si="16"/>
        <v>26-40</v>
      </c>
      <c r="F150" t="s">
        <v>25</v>
      </c>
      <c r="G150">
        <v>3</v>
      </c>
      <c r="H150">
        <v>3</v>
      </c>
      <c r="I150">
        <v>3</v>
      </c>
      <c r="J150">
        <v>3</v>
      </c>
      <c r="K150">
        <v>3</v>
      </c>
      <c r="L150">
        <f t="shared" si="15"/>
        <v>15</v>
      </c>
    </row>
    <row r="151" spans="1:12" x14ac:dyDescent="0.2">
      <c r="A151">
        <v>37986</v>
      </c>
      <c r="B151">
        <v>0</v>
      </c>
      <c r="C151">
        <v>1992</v>
      </c>
      <c r="D151">
        <f t="shared" si="14"/>
        <v>32</v>
      </c>
      <c r="E151" s="12" t="str">
        <f t="shared" si="16"/>
        <v>26-40</v>
      </c>
      <c r="F151">
        <v>3</v>
      </c>
      <c r="G151">
        <v>3</v>
      </c>
      <c r="H151">
        <v>5</v>
      </c>
      <c r="I151">
        <v>4</v>
      </c>
      <c r="J151">
        <v>5</v>
      </c>
      <c r="K151">
        <v>5</v>
      </c>
      <c r="L151">
        <f t="shared" si="15"/>
        <v>22</v>
      </c>
    </row>
    <row r="152" spans="1:12" x14ac:dyDescent="0.2">
      <c r="A152">
        <v>37972</v>
      </c>
      <c r="B152">
        <v>0</v>
      </c>
      <c r="C152">
        <v>2005</v>
      </c>
      <c r="D152">
        <f t="shared" si="14"/>
        <v>19</v>
      </c>
      <c r="E152" s="12" t="str">
        <f t="shared" si="16"/>
        <v>15-25</v>
      </c>
      <c r="F152">
        <v>3</v>
      </c>
      <c r="G152">
        <v>5</v>
      </c>
      <c r="H152">
        <v>6</v>
      </c>
      <c r="I152">
        <v>6</v>
      </c>
      <c r="J152">
        <v>5</v>
      </c>
      <c r="K152">
        <v>6</v>
      </c>
      <c r="L152">
        <f t="shared" si="15"/>
        <v>28</v>
      </c>
    </row>
    <row r="153" spans="1:12" x14ac:dyDescent="0.2">
      <c r="A153">
        <v>38082</v>
      </c>
      <c r="B153">
        <v>0</v>
      </c>
      <c r="C153">
        <v>1981</v>
      </c>
      <c r="D153">
        <f t="shared" si="14"/>
        <v>43</v>
      </c>
      <c r="E153" s="12" t="str">
        <f t="shared" si="16"/>
        <v>41-55</v>
      </c>
      <c r="F153" t="s">
        <v>25</v>
      </c>
      <c r="G153">
        <v>4</v>
      </c>
      <c r="H153">
        <v>5</v>
      </c>
      <c r="I153">
        <v>3</v>
      </c>
      <c r="J153">
        <v>3</v>
      </c>
      <c r="K153">
        <v>2</v>
      </c>
      <c r="L153">
        <f t="shared" si="15"/>
        <v>17</v>
      </c>
    </row>
    <row r="154" spans="1:12" x14ac:dyDescent="0.2">
      <c r="A154">
        <v>38142</v>
      </c>
      <c r="B154">
        <v>0</v>
      </c>
      <c r="C154">
        <v>1981</v>
      </c>
      <c r="D154">
        <f t="shared" si="14"/>
        <v>43</v>
      </c>
      <c r="E154" s="12" t="str">
        <f t="shared" si="16"/>
        <v>41-55</v>
      </c>
      <c r="F154">
        <v>1</v>
      </c>
      <c r="G154">
        <v>5</v>
      </c>
      <c r="H154">
        <v>7</v>
      </c>
      <c r="I154">
        <v>5</v>
      </c>
      <c r="J154">
        <v>5</v>
      </c>
      <c r="K154">
        <v>3</v>
      </c>
      <c r="L154">
        <f t="shared" si="15"/>
        <v>25</v>
      </c>
    </row>
    <row r="155" spans="1:12" x14ac:dyDescent="0.2">
      <c r="A155">
        <v>38129</v>
      </c>
      <c r="B155">
        <v>0</v>
      </c>
      <c r="C155">
        <v>1989</v>
      </c>
      <c r="D155">
        <f t="shared" si="14"/>
        <v>35</v>
      </c>
      <c r="E155" s="12" t="str">
        <f t="shared" si="16"/>
        <v>26-40</v>
      </c>
      <c r="F155">
        <v>1</v>
      </c>
      <c r="G155">
        <v>2</v>
      </c>
      <c r="H155">
        <v>2</v>
      </c>
      <c r="I155">
        <v>3</v>
      </c>
      <c r="J155">
        <v>5</v>
      </c>
      <c r="K155">
        <v>5</v>
      </c>
      <c r="L155">
        <f t="shared" si="15"/>
        <v>17</v>
      </c>
    </row>
    <row r="156" spans="1:12" x14ac:dyDescent="0.2">
      <c r="A156">
        <v>36203</v>
      </c>
      <c r="B156">
        <v>0</v>
      </c>
      <c r="C156">
        <v>1997</v>
      </c>
      <c r="D156">
        <f t="shared" si="14"/>
        <v>27</v>
      </c>
      <c r="E156" s="12" t="str">
        <f t="shared" si="16"/>
        <v>26-40</v>
      </c>
      <c r="F156" t="s">
        <v>88</v>
      </c>
      <c r="G156">
        <v>1</v>
      </c>
      <c r="H156">
        <v>2</v>
      </c>
      <c r="I156">
        <v>1</v>
      </c>
      <c r="J156">
        <v>1</v>
      </c>
      <c r="K156">
        <v>4</v>
      </c>
      <c r="L156">
        <f t="shared" si="15"/>
        <v>9</v>
      </c>
    </row>
    <row r="157" spans="1:12" x14ac:dyDescent="0.2">
      <c r="A157">
        <v>38118</v>
      </c>
      <c r="B157">
        <v>0</v>
      </c>
      <c r="C157">
        <v>1979</v>
      </c>
      <c r="D157">
        <f t="shared" si="14"/>
        <v>45</v>
      </c>
      <c r="E157" s="12" t="str">
        <f t="shared" si="16"/>
        <v>41-55</v>
      </c>
      <c r="F157" t="s">
        <v>25</v>
      </c>
      <c r="G157">
        <v>5</v>
      </c>
      <c r="H157">
        <v>5</v>
      </c>
      <c r="I157">
        <v>5</v>
      </c>
      <c r="J157">
        <v>5</v>
      </c>
      <c r="K157">
        <v>5</v>
      </c>
      <c r="L157">
        <f t="shared" si="15"/>
        <v>25</v>
      </c>
    </row>
    <row r="158" spans="1:12" x14ac:dyDescent="0.2">
      <c r="A158">
        <v>38182</v>
      </c>
      <c r="B158">
        <v>0</v>
      </c>
      <c r="C158">
        <v>1986</v>
      </c>
      <c r="D158">
        <f t="shared" si="14"/>
        <v>38</v>
      </c>
      <c r="E158" s="12" t="str">
        <f t="shared" si="16"/>
        <v>26-40</v>
      </c>
      <c r="F158">
        <v>4</v>
      </c>
      <c r="G158">
        <v>5</v>
      </c>
      <c r="H158">
        <v>3</v>
      </c>
      <c r="I158">
        <v>5</v>
      </c>
      <c r="J158">
        <v>5</v>
      </c>
      <c r="K158">
        <v>3</v>
      </c>
      <c r="L158">
        <f t="shared" si="15"/>
        <v>21</v>
      </c>
    </row>
    <row r="159" spans="1:12" x14ac:dyDescent="0.2">
      <c r="A159">
        <v>35667</v>
      </c>
      <c r="B159">
        <v>0</v>
      </c>
      <c r="C159">
        <v>2001</v>
      </c>
      <c r="D159">
        <f t="shared" si="14"/>
        <v>23</v>
      </c>
      <c r="E159" s="12" t="str">
        <f t="shared" si="16"/>
        <v>15-25</v>
      </c>
      <c r="F159">
        <v>5</v>
      </c>
      <c r="G159">
        <v>5</v>
      </c>
      <c r="H159">
        <v>5</v>
      </c>
      <c r="I159">
        <v>5</v>
      </c>
      <c r="J159">
        <v>2</v>
      </c>
      <c r="K159">
        <v>3</v>
      </c>
      <c r="L159">
        <f t="shared" si="15"/>
        <v>20</v>
      </c>
    </row>
    <row r="160" spans="1:12" x14ac:dyDescent="0.2">
      <c r="A160">
        <v>38179</v>
      </c>
      <c r="B160">
        <v>0</v>
      </c>
      <c r="C160">
        <v>1982</v>
      </c>
      <c r="D160">
        <f t="shared" si="14"/>
        <v>42</v>
      </c>
      <c r="E160" s="12" t="str">
        <f t="shared" si="16"/>
        <v>41-55</v>
      </c>
      <c r="F160" t="s">
        <v>39</v>
      </c>
      <c r="G160">
        <v>5</v>
      </c>
      <c r="H160">
        <v>5</v>
      </c>
      <c r="I160">
        <v>6</v>
      </c>
      <c r="J160">
        <v>5</v>
      </c>
      <c r="K160">
        <v>4</v>
      </c>
      <c r="L160">
        <f t="shared" si="15"/>
        <v>25</v>
      </c>
    </row>
    <row r="161" spans="1:12" x14ac:dyDescent="0.2">
      <c r="A161">
        <v>38237</v>
      </c>
      <c r="B161">
        <v>0</v>
      </c>
      <c r="C161">
        <v>1993</v>
      </c>
      <c r="D161">
        <f t="shared" si="14"/>
        <v>31</v>
      </c>
      <c r="E161" s="12" t="str">
        <f t="shared" si="16"/>
        <v>26-40</v>
      </c>
      <c r="F161">
        <v>5</v>
      </c>
      <c r="G161">
        <v>2</v>
      </c>
      <c r="H161">
        <v>3</v>
      </c>
      <c r="I161">
        <v>3</v>
      </c>
      <c r="J161">
        <v>2</v>
      </c>
      <c r="K161">
        <v>5</v>
      </c>
      <c r="L161">
        <f t="shared" si="15"/>
        <v>15</v>
      </c>
    </row>
    <row r="162" spans="1:12" x14ac:dyDescent="0.2">
      <c r="A162">
        <v>38266</v>
      </c>
      <c r="B162">
        <v>0</v>
      </c>
      <c r="C162">
        <v>1990</v>
      </c>
      <c r="D162">
        <f t="shared" si="14"/>
        <v>34</v>
      </c>
      <c r="E162" s="12" t="str">
        <f t="shared" si="16"/>
        <v>26-40</v>
      </c>
      <c r="F162" t="s">
        <v>25</v>
      </c>
      <c r="G162">
        <v>5</v>
      </c>
      <c r="H162">
        <v>5</v>
      </c>
      <c r="I162">
        <v>5</v>
      </c>
      <c r="J162">
        <v>5</v>
      </c>
      <c r="K162">
        <v>4</v>
      </c>
      <c r="L162">
        <f t="shared" si="15"/>
        <v>24</v>
      </c>
    </row>
    <row r="163" spans="1:12" x14ac:dyDescent="0.2">
      <c r="A163">
        <v>38260</v>
      </c>
      <c r="B163">
        <v>0</v>
      </c>
      <c r="C163">
        <v>1995</v>
      </c>
      <c r="D163">
        <f t="shared" si="14"/>
        <v>29</v>
      </c>
      <c r="E163" s="12" t="str">
        <f t="shared" si="16"/>
        <v>26-40</v>
      </c>
      <c r="F163">
        <v>5</v>
      </c>
      <c r="G163">
        <v>5</v>
      </c>
      <c r="H163">
        <v>7</v>
      </c>
      <c r="I163">
        <v>6</v>
      </c>
      <c r="J163">
        <v>7</v>
      </c>
      <c r="K163">
        <v>6</v>
      </c>
      <c r="L163">
        <f t="shared" si="15"/>
        <v>31</v>
      </c>
    </row>
    <row r="164" spans="1:12" x14ac:dyDescent="0.2">
      <c r="A164">
        <v>38131</v>
      </c>
      <c r="B164">
        <v>0</v>
      </c>
      <c r="C164">
        <v>1994</v>
      </c>
      <c r="D164">
        <f t="shared" si="14"/>
        <v>30</v>
      </c>
      <c r="E164" s="12" t="str">
        <f t="shared" si="16"/>
        <v>26-40</v>
      </c>
      <c r="F164" t="s">
        <v>40</v>
      </c>
      <c r="G164">
        <v>1</v>
      </c>
      <c r="H164">
        <v>3</v>
      </c>
      <c r="I164">
        <v>5</v>
      </c>
      <c r="J164">
        <v>4</v>
      </c>
      <c r="K164">
        <v>2</v>
      </c>
      <c r="L164">
        <f t="shared" si="15"/>
        <v>15</v>
      </c>
    </row>
    <row r="165" spans="1:12" x14ac:dyDescent="0.2">
      <c r="A165">
        <v>38269</v>
      </c>
      <c r="B165">
        <v>0</v>
      </c>
      <c r="C165">
        <v>2005</v>
      </c>
      <c r="D165">
        <f t="shared" si="14"/>
        <v>19</v>
      </c>
      <c r="E165" s="12" t="str">
        <f t="shared" si="16"/>
        <v>15-25</v>
      </c>
      <c r="F165" t="s">
        <v>89</v>
      </c>
      <c r="G165">
        <v>4</v>
      </c>
      <c r="H165">
        <v>6</v>
      </c>
      <c r="I165">
        <v>4</v>
      </c>
      <c r="J165">
        <v>4</v>
      </c>
      <c r="K165">
        <v>5</v>
      </c>
      <c r="L165">
        <f t="shared" si="15"/>
        <v>23</v>
      </c>
    </row>
    <row r="166" spans="1:12" x14ac:dyDescent="0.2">
      <c r="A166">
        <v>37877</v>
      </c>
      <c r="B166">
        <v>0</v>
      </c>
      <c r="C166">
        <v>1980</v>
      </c>
      <c r="D166">
        <f t="shared" si="14"/>
        <v>44</v>
      </c>
      <c r="E166" s="12" t="str">
        <f t="shared" si="16"/>
        <v>41-55</v>
      </c>
      <c r="F166">
        <v>3</v>
      </c>
      <c r="G166">
        <v>5</v>
      </c>
      <c r="H166">
        <v>5</v>
      </c>
      <c r="I166">
        <v>5</v>
      </c>
      <c r="J166">
        <v>5</v>
      </c>
      <c r="K166">
        <v>5</v>
      </c>
      <c r="L166">
        <f t="shared" si="15"/>
        <v>25</v>
      </c>
    </row>
    <row r="167" spans="1:12" x14ac:dyDescent="0.2">
      <c r="A167">
        <v>38381</v>
      </c>
      <c r="B167">
        <v>0</v>
      </c>
      <c r="C167">
        <v>2007</v>
      </c>
      <c r="D167">
        <f t="shared" si="14"/>
        <v>17</v>
      </c>
      <c r="E167" s="12" t="str">
        <f t="shared" si="16"/>
        <v>15-25</v>
      </c>
      <c r="F167">
        <v>3</v>
      </c>
      <c r="G167">
        <v>2</v>
      </c>
      <c r="H167">
        <v>2</v>
      </c>
      <c r="I167">
        <v>2</v>
      </c>
      <c r="J167">
        <v>2</v>
      </c>
      <c r="K167">
        <v>1</v>
      </c>
      <c r="L167">
        <f t="shared" si="15"/>
        <v>9</v>
      </c>
    </row>
    <row r="168" spans="1:12" x14ac:dyDescent="0.2">
      <c r="A168">
        <v>38438</v>
      </c>
      <c r="B168">
        <v>0</v>
      </c>
      <c r="C168">
        <v>1991</v>
      </c>
      <c r="D168">
        <f t="shared" si="14"/>
        <v>33</v>
      </c>
      <c r="E168" s="12" t="str">
        <f t="shared" si="16"/>
        <v>26-40</v>
      </c>
      <c r="F168">
        <v>3</v>
      </c>
      <c r="G168">
        <v>6</v>
      </c>
      <c r="H168">
        <v>7</v>
      </c>
      <c r="I168">
        <v>6</v>
      </c>
      <c r="J168">
        <v>7</v>
      </c>
      <c r="K168">
        <v>5</v>
      </c>
      <c r="L168">
        <f t="shared" si="15"/>
        <v>31</v>
      </c>
    </row>
    <row r="169" spans="1:12" x14ac:dyDescent="0.2">
      <c r="A169">
        <v>38457</v>
      </c>
      <c r="B169">
        <v>0</v>
      </c>
      <c r="C169">
        <v>1986</v>
      </c>
      <c r="D169">
        <f t="shared" si="14"/>
        <v>38</v>
      </c>
      <c r="E169" s="12" t="str">
        <f t="shared" si="16"/>
        <v>26-40</v>
      </c>
      <c r="F169" t="s">
        <v>25</v>
      </c>
      <c r="G169">
        <v>3</v>
      </c>
      <c r="H169">
        <v>5</v>
      </c>
      <c r="I169">
        <v>5</v>
      </c>
      <c r="J169">
        <v>4</v>
      </c>
      <c r="K169">
        <v>3</v>
      </c>
      <c r="L169">
        <f t="shared" si="15"/>
        <v>20</v>
      </c>
    </row>
    <row r="170" spans="1:12" x14ac:dyDescent="0.2">
      <c r="A170">
        <v>38444</v>
      </c>
      <c r="B170">
        <v>0</v>
      </c>
      <c r="C170">
        <v>1963</v>
      </c>
      <c r="D170">
        <f t="shared" si="14"/>
        <v>61</v>
      </c>
      <c r="E170" s="12" t="str">
        <f t="shared" si="16"/>
        <v>56-85</v>
      </c>
      <c r="F170">
        <v>4</v>
      </c>
      <c r="G170">
        <v>6</v>
      </c>
      <c r="H170">
        <v>5</v>
      </c>
      <c r="I170">
        <v>7</v>
      </c>
      <c r="J170">
        <v>6</v>
      </c>
      <c r="K170">
        <v>3</v>
      </c>
      <c r="L170">
        <f t="shared" si="15"/>
        <v>27</v>
      </c>
    </row>
    <row r="171" spans="1:12" x14ac:dyDescent="0.2">
      <c r="A171">
        <v>38526</v>
      </c>
      <c r="B171">
        <v>0</v>
      </c>
      <c r="C171">
        <v>1996</v>
      </c>
      <c r="D171">
        <f t="shared" si="14"/>
        <v>28</v>
      </c>
      <c r="E171" s="12" t="str">
        <f t="shared" si="16"/>
        <v>26-40</v>
      </c>
      <c r="F171">
        <v>5</v>
      </c>
      <c r="G171">
        <v>6</v>
      </c>
      <c r="H171">
        <v>5</v>
      </c>
      <c r="I171">
        <v>5</v>
      </c>
      <c r="J171">
        <v>5</v>
      </c>
      <c r="K171">
        <v>5</v>
      </c>
      <c r="L171">
        <f t="shared" si="15"/>
        <v>26</v>
      </c>
    </row>
    <row r="172" spans="1:12" x14ac:dyDescent="0.2">
      <c r="A172">
        <v>38563</v>
      </c>
      <c r="B172">
        <v>0</v>
      </c>
      <c r="C172">
        <v>1995</v>
      </c>
      <c r="D172">
        <f t="shared" si="14"/>
        <v>29</v>
      </c>
      <c r="E172" s="12" t="str">
        <f t="shared" si="16"/>
        <v>26-40</v>
      </c>
      <c r="F172">
        <v>4</v>
      </c>
      <c r="G172">
        <v>2</v>
      </c>
      <c r="H172">
        <v>2</v>
      </c>
      <c r="I172">
        <v>2</v>
      </c>
      <c r="J172">
        <v>6</v>
      </c>
      <c r="K172">
        <v>4</v>
      </c>
      <c r="L172">
        <f t="shared" si="15"/>
        <v>16</v>
      </c>
    </row>
    <row r="173" spans="1:12" x14ac:dyDescent="0.2">
      <c r="A173">
        <v>38553</v>
      </c>
      <c r="B173">
        <v>0</v>
      </c>
      <c r="C173">
        <v>1992</v>
      </c>
      <c r="D173">
        <f t="shared" si="14"/>
        <v>32</v>
      </c>
      <c r="E173" s="12" t="str">
        <f t="shared" si="16"/>
        <v>26-40</v>
      </c>
      <c r="F173">
        <v>2</v>
      </c>
      <c r="G173">
        <v>6</v>
      </c>
      <c r="H173">
        <v>7</v>
      </c>
      <c r="I173">
        <v>6</v>
      </c>
      <c r="J173">
        <v>7</v>
      </c>
      <c r="K173">
        <v>7</v>
      </c>
      <c r="L173">
        <f t="shared" si="15"/>
        <v>33</v>
      </c>
    </row>
    <row r="174" spans="1:12" x14ac:dyDescent="0.2">
      <c r="A174">
        <v>38565</v>
      </c>
      <c r="B174">
        <v>0</v>
      </c>
      <c r="C174">
        <v>1992</v>
      </c>
      <c r="D174">
        <f t="shared" si="14"/>
        <v>32</v>
      </c>
      <c r="E174" s="12" t="str">
        <f t="shared" si="16"/>
        <v>26-40</v>
      </c>
      <c r="F174">
        <v>1</v>
      </c>
      <c r="G174">
        <v>5</v>
      </c>
      <c r="H174">
        <v>3</v>
      </c>
      <c r="I174">
        <v>3</v>
      </c>
      <c r="J174">
        <v>3</v>
      </c>
      <c r="K174">
        <v>3</v>
      </c>
      <c r="L174">
        <f t="shared" si="15"/>
        <v>17</v>
      </c>
    </row>
    <row r="175" spans="1:12" x14ac:dyDescent="0.2">
      <c r="A175">
        <v>38535</v>
      </c>
      <c r="B175">
        <v>0</v>
      </c>
      <c r="C175">
        <v>1994</v>
      </c>
      <c r="D175">
        <f t="shared" si="14"/>
        <v>30</v>
      </c>
      <c r="E175" s="12" t="str">
        <f t="shared" si="16"/>
        <v>26-40</v>
      </c>
      <c r="F175">
        <v>5</v>
      </c>
      <c r="G175">
        <v>5</v>
      </c>
      <c r="H175">
        <v>3</v>
      </c>
      <c r="I175">
        <v>5</v>
      </c>
      <c r="J175">
        <v>3</v>
      </c>
      <c r="K175">
        <v>5</v>
      </c>
      <c r="L175">
        <f t="shared" si="15"/>
        <v>21</v>
      </c>
    </row>
    <row r="176" spans="1:12" x14ac:dyDescent="0.2">
      <c r="A176">
        <v>38597</v>
      </c>
      <c r="B176">
        <v>0</v>
      </c>
      <c r="C176">
        <v>1977</v>
      </c>
      <c r="D176">
        <f t="shared" si="14"/>
        <v>47</v>
      </c>
      <c r="E176" s="12" t="str">
        <f t="shared" si="16"/>
        <v>41-55</v>
      </c>
      <c r="F176">
        <v>3</v>
      </c>
      <c r="G176">
        <v>1</v>
      </c>
      <c r="H176">
        <v>2</v>
      </c>
      <c r="I176">
        <v>1</v>
      </c>
      <c r="J176">
        <v>1</v>
      </c>
      <c r="K176">
        <v>1</v>
      </c>
      <c r="L176">
        <f t="shared" si="15"/>
        <v>6</v>
      </c>
    </row>
    <row r="177" spans="1:12" x14ac:dyDescent="0.2">
      <c r="A177">
        <v>38617</v>
      </c>
      <c r="B177">
        <v>0</v>
      </c>
      <c r="C177">
        <v>1985</v>
      </c>
      <c r="D177">
        <f t="shared" si="14"/>
        <v>39</v>
      </c>
      <c r="E177" s="12" t="str">
        <f t="shared" si="16"/>
        <v>26-40</v>
      </c>
      <c r="F177">
        <v>5</v>
      </c>
      <c r="G177">
        <v>5</v>
      </c>
      <c r="H177">
        <v>5</v>
      </c>
      <c r="I177">
        <v>5</v>
      </c>
      <c r="J177">
        <v>5</v>
      </c>
      <c r="K177">
        <v>2</v>
      </c>
      <c r="L177">
        <f t="shared" si="15"/>
        <v>22</v>
      </c>
    </row>
    <row r="178" spans="1:12" x14ac:dyDescent="0.2">
      <c r="A178">
        <v>38627</v>
      </c>
      <c r="B178">
        <v>0</v>
      </c>
      <c r="C178">
        <v>1988</v>
      </c>
      <c r="D178">
        <f t="shared" si="14"/>
        <v>36</v>
      </c>
      <c r="E178" s="12" t="str">
        <f t="shared" si="16"/>
        <v>26-40</v>
      </c>
      <c r="F178">
        <v>7</v>
      </c>
      <c r="G178">
        <v>5</v>
      </c>
      <c r="H178">
        <v>5</v>
      </c>
      <c r="I178">
        <v>5</v>
      </c>
      <c r="J178">
        <v>5</v>
      </c>
      <c r="K178">
        <v>5</v>
      </c>
      <c r="L178">
        <f t="shared" si="15"/>
        <v>25</v>
      </c>
    </row>
    <row r="179" spans="1:12" x14ac:dyDescent="0.2">
      <c r="A179">
        <v>38640</v>
      </c>
      <c r="B179">
        <v>0</v>
      </c>
      <c r="C179">
        <v>1996</v>
      </c>
      <c r="D179">
        <f t="shared" si="14"/>
        <v>28</v>
      </c>
      <c r="E179" s="12" t="str">
        <f t="shared" si="16"/>
        <v>26-40</v>
      </c>
      <c r="F179">
        <v>4</v>
      </c>
      <c r="G179">
        <v>3</v>
      </c>
      <c r="H179">
        <v>6</v>
      </c>
      <c r="I179">
        <v>5</v>
      </c>
      <c r="J179">
        <v>3</v>
      </c>
      <c r="K179">
        <v>4</v>
      </c>
      <c r="L179">
        <f t="shared" si="15"/>
        <v>21</v>
      </c>
    </row>
    <row r="180" spans="1:12" x14ac:dyDescent="0.2">
      <c r="A180">
        <v>38618</v>
      </c>
      <c r="B180">
        <v>0</v>
      </c>
      <c r="C180">
        <v>2006</v>
      </c>
      <c r="D180">
        <f t="shared" si="14"/>
        <v>18</v>
      </c>
      <c r="E180" s="12" t="str">
        <f t="shared" si="16"/>
        <v>15-25</v>
      </c>
      <c r="F180">
        <v>2</v>
      </c>
      <c r="G180">
        <v>3</v>
      </c>
      <c r="H180">
        <v>5</v>
      </c>
      <c r="I180">
        <v>5</v>
      </c>
      <c r="J180">
        <v>5</v>
      </c>
      <c r="K180">
        <v>5</v>
      </c>
      <c r="L180">
        <f t="shared" si="15"/>
        <v>23</v>
      </c>
    </row>
    <row r="181" spans="1:12" x14ac:dyDescent="0.2">
      <c r="A181">
        <v>38623</v>
      </c>
      <c r="B181">
        <v>0</v>
      </c>
      <c r="C181">
        <v>1961</v>
      </c>
      <c r="D181">
        <f t="shared" si="14"/>
        <v>63</v>
      </c>
      <c r="E181" s="12" t="str">
        <f t="shared" si="16"/>
        <v>56-85</v>
      </c>
      <c r="F181" t="s">
        <v>25</v>
      </c>
      <c r="G181">
        <v>5</v>
      </c>
      <c r="H181">
        <v>5</v>
      </c>
      <c r="I181">
        <v>5</v>
      </c>
      <c r="J181">
        <v>3</v>
      </c>
      <c r="K181">
        <v>3</v>
      </c>
      <c r="L181">
        <f t="shared" si="15"/>
        <v>21</v>
      </c>
    </row>
    <row r="182" spans="1:12" x14ac:dyDescent="0.2">
      <c r="A182">
        <v>38678</v>
      </c>
      <c r="B182">
        <v>0</v>
      </c>
      <c r="C182">
        <v>1991</v>
      </c>
      <c r="D182">
        <f t="shared" si="14"/>
        <v>33</v>
      </c>
      <c r="E182" s="12" t="str">
        <f t="shared" si="16"/>
        <v>26-40</v>
      </c>
      <c r="F182" t="s">
        <v>25</v>
      </c>
      <c r="G182">
        <v>6</v>
      </c>
      <c r="H182">
        <v>5</v>
      </c>
      <c r="I182">
        <v>6</v>
      </c>
      <c r="J182">
        <v>5</v>
      </c>
      <c r="K182">
        <v>3</v>
      </c>
      <c r="L182">
        <f t="shared" si="15"/>
        <v>25</v>
      </c>
    </row>
    <row r="183" spans="1:12" x14ac:dyDescent="0.2">
      <c r="A183">
        <v>38661</v>
      </c>
      <c r="B183">
        <v>0</v>
      </c>
      <c r="C183">
        <v>1996</v>
      </c>
      <c r="D183">
        <f t="shared" si="14"/>
        <v>28</v>
      </c>
      <c r="E183" s="12" t="str">
        <f t="shared" si="16"/>
        <v>26-40</v>
      </c>
      <c r="F183">
        <v>5</v>
      </c>
      <c r="G183">
        <v>6</v>
      </c>
      <c r="H183">
        <v>6</v>
      </c>
      <c r="I183">
        <v>7</v>
      </c>
      <c r="J183">
        <v>6</v>
      </c>
      <c r="K183">
        <v>6</v>
      </c>
      <c r="L183">
        <f t="shared" si="15"/>
        <v>31</v>
      </c>
    </row>
    <row r="184" spans="1:12" x14ac:dyDescent="0.2">
      <c r="A184">
        <v>36269</v>
      </c>
      <c r="B184">
        <v>0</v>
      </c>
      <c r="C184">
        <v>2002</v>
      </c>
      <c r="D184">
        <f t="shared" si="14"/>
        <v>22</v>
      </c>
      <c r="E184" s="12" t="str">
        <f t="shared" si="16"/>
        <v>15-25</v>
      </c>
      <c r="F184">
        <v>4</v>
      </c>
      <c r="G184">
        <v>5</v>
      </c>
      <c r="H184">
        <v>7</v>
      </c>
      <c r="I184">
        <v>6</v>
      </c>
      <c r="J184">
        <v>5</v>
      </c>
      <c r="K184">
        <v>3</v>
      </c>
      <c r="L184">
        <f t="shared" si="15"/>
        <v>26</v>
      </c>
    </row>
    <row r="185" spans="1:12" x14ac:dyDescent="0.2">
      <c r="A185">
        <v>38646</v>
      </c>
      <c r="B185">
        <v>0</v>
      </c>
      <c r="C185">
        <v>1977</v>
      </c>
      <c r="D185">
        <f t="shared" si="14"/>
        <v>47</v>
      </c>
      <c r="E185" s="12" t="str">
        <f t="shared" si="16"/>
        <v>41-55</v>
      </c>
      <c r="F185" t="s">
        <v>79</v>
      </c>
      <c r="G185">
        <v>6</v>
      </c>
      <c r="H185">
        <v>6</v>
      </c>
      <c r="I185">
        <v>6</v>
      </c>
      <c r="J185">
        <v>7</v>
      </c>
      <c r="K185">
        <v>7</v>
      </c>
      <c r="L185">
        <f t="shared" si="15"/>
        <v>32</v>
      </c>
    </row>
    <row r="186" spans="1:12" x14ac:dyDescent="0.2">
      <c r="A186">
        <v>38703</v>
      </c>
      <c r="B186">
        <v>0</v>
      </c>
      <c r="C186">
        <v>1971</v>
      </c>
      <c r="D186">
        <f t="shared" si="14"/>
        <v>53</v>
      </c>
      <c r="E186" s="12" t="str">
        <f t="shared" si="16"/>
        <v>41-55</v>
      </c>
      <c r="F186">
        <v>5</v>
      </c>
      <c r="G186">
        <v>6</v>
      </c>
      <c r="H186">
        <v>6</v>
      </c>
      <c r="I186">
        <v>7</v>
      </c>
      <c r="J186">
        <v>7</v>
      </c>
      <c r="K186">
        <v>6</v>
      </c>
      <c r="L186">
        <f t="shared" si="15"/>
        <v>32</v>
      </c>
    </row>
    <row r="187" spans="1:12" x14ac:dyDescent="0.2">
      <c r="A187">
        <v>38647</v>
      </c>
      <c r="B187">
        <v>0</v>
      </c>
      <c r="C187">
        <v>1970</v>
      </c>
      <c r="D187">
        <f t="shared" si="14"/>
        <v>54</v>
      </c>
      <c r="E187" s="12" t="str">
        <f t="shared" si="16"/>
        <v>41-55</v>
      </c>
      <c r="F187" t="s">
        <v>25</v>
      </c>
      <c r="G187">
        <v>3</v>
      </c>
      <c r="H187">
        <v>3</v>
      </c>
      <c r="I187">
        <v>5</v>
      </c>
      <c r="J187">
        <v>5</v>
      </c>
      <c r="K187">
        <v>3</v>
      </c>
      <c r="L187">
        <f t="shared" si="15"/>
        <v>19</v>
      </c>
    </row>
    <row r="188" spans="1:12" x14ac:dyDescent="0.2">
      <c r="A188">
        <v>38706</v>
      </c>
      <c r="B188">
        <v>0</v>
      </c>
      <c r="C188">
        <v>1999</v>
      </c>
      <c r="D188">
        <f t="shared" si="14"/>
        <v>25</v>
      </c>
      <c r="E188" s="12" t="str">
        <f t="shared" si="16"/>
        <v>15-25</v>
      </c>
      <c r="F188">
        <v>5</v>
      </c>
      <c r="G188">
        <v>3</v>
      </c>
      <c r="H188">
        <v>3</v>
      </c>
      <c r="I188">
        <v>5</v>
      </c>
      <c r="J188">
        <v>4</v>
      </c>
      <c r="K188">
        <v>3</v>
      </c>
      <c r="L188">
        <f t="shared" si="15"/>
        <v>18</v>
      </c>
    </row>
    <row r="189" spans="1:12" x14ac:dyDescent="0.2">
      <c r="A189">
        <v>38746</v>
      </c>
      <c r="B189">
        <v>0</v>
      </c>
      <c r="C189">
        <v>1997</v>
      </c>
      <c r="D189">
        <f t="shared" si="14"/>
        <v>27</v>
      </c>
      <c r="E189" s="12" t="str">
        <f t="shared" si="16"/>
        <v>26-40</v>
      </c>
      <c r="F189">
        <v>2</v>
      </c>
      <c r="G189">
        <v>3</v>
      </c>
      <c r="H189">
        <v>3</v>
      </c>
      <c r="I189">
        <v>4</v>
      </c>
      <c r="J189">
        <v>2</v>
      </c>
      <c r="K189">
        <v>3</v>
      </c>
      <c r="L189">
        <f t="shared" si="15"/>
        <v>15</v>
      </c>
    </row>
    <row r="190" spans="1:12" x14ac:dyDescent="0.2">
      <c r="A190">
        <v>38755</v>
      </c>
      <c r="B190">
        <v>0</v>
      </c>
      <c r="C190">
        <v>2001</v>
      </c>
      <c r="D190">
        <f t="shared" si="14"/>
        <v>23</v>
      </c>
      <c r="E190" s="12" t="str">
        <f t="shared" si="16"/>
        <v>15-25</v>
      </c>
      <c r="F190" t="s">
        <v>25</v>
      </c>
      <c r="G190">
        <v>4</v>
      </c>
      <c r="H190">
        <v>5</v>
      </c>
      <c r="I190">
        <v>5</v>
      </c>
      <c r="J190">
        <v>5</v>
      </c>
      <c r="K190">
        <v>4</v>
      </c>
      <c r="L190">
        <f t="shared" si="15"/>
        <v>23</v>
      </c>
    </row>
    <row r="191" spans="1:12" x14ac:dyDescent="0.2">
      <c r="A191">
        <v>38756</v>
      </c>
      <c r="B191">
        <v>0</v>
      </c>
      <c r="C191">
        <v>1990</v>
      </c>
      <c r="D191">
        <f t="shared" si="14"/>
        <v>34</v>
      </c>
      <c r="E191" s="12" t="str">
        <f t="shared" si="16"/>
        <v>26-40</v>
      </c>
      <c r="F191">
        <v>4</v>
      </c>
      <c r="G191">
        <v>5</v>
      </c>
      <c r="H191">
        <v>4</v>
      </c>
      <c r="I191">
        <v>5</v>
      </c>
      <c r="J191">
        <v>6</v>
      </c>
      <c r="K191">
        <v>4</v>
      </c>
      <c r="L191">
        <f t="shared" si="15"/>
        <v>24</v>
      </c>
    </row>
    <row r="192" spans="1:12" x14ac:dyDescent="0.2">
      <c r="A192">
        <v>38771</v>
      </c>
      <c r="B192">
        <v>0</v>
      </c>
      <c r="C192">
        <v>2002</v>
      </c>
      <c r="D192">
        <f t="shared" si="14"/>
        <v>22</v>
      </c>
      <c r="E192" s="12" t="str">
        <f t="shared" si="16"/>
        <v>15-25</v>
      </c>
      <c r="F192" t="s">
        <v>25</v>
      </c>
      <c r="G192">
        <v>3</v>
      </c>
      <c r="H192">
        <v>6</v>
      </c>
      <c r="I192">
        <v>5</v>
      </c>
      <c r="J192">
        <v>6</v>
      </c>
      <c r="K192">
        <v>4</v>
      </c>
      <c r="L192">
        <f t="shared" si="15"/>
        <v>24</v>
      </c>
    </row>
    <row r="193" spans="1:12" x14ac:dyDescent="0.2">
      <c r="A193">
        <v>38773</v>
      </c>
      <c r="B193">
        <v>0</v>
      </c>
      <c r="C193">
        <v>1983</v>
      </c>
      <c r="D193">
        <f t="shared" si="14"/>
        <v>41</v>
      </c>
      <c r="E193" s="12" t="str">
        <f t="shared" si="16"/>
        <v>41-55</v>
      </c>
      <c r="F193" t="s">
        <v>79</v>
      </c>
      <c r="G193">
        <v>5</v>
      </c>
      <c r="H193">
        <v>5</v>
      </c>
      <c r="I193">
        <v>5</v>
      </c>
      <c r="J193">
        <v>5</v>
      </c>
      <c r="K193">
        <v>3</v>
      </c>
      <c r="L193">
        <f t="shared" si="15"/>
        <v>23</v>
      </c>
    </row>
    <row r="194" spans="1:12" x14ac:dyDescent="0.2">
      <c r="A194">
        <v>38794</v>
      </c>
      <c r="B194">
        <v>0</v>
      </c>
      <c r="C194">
        <v>1998</v>
      </c>
      <c r="D194">
        <f t="shared" ref="D194:D257" si="17">2024-C194</f>
        <v>26</v>
      </c>
      <c r="E194" s="12" t="str">
        <f t="shared" si="16"/>
        <v>26-40</v>
      </c>
      <c r="F194">
        <v>4</v>
      </c>
      <c r="G194">
        <v>6</v>
      </c>
      <c r="H194">
        <v>6</v>
      </c>
      <c r="I194">
        <v>6</v>
      </c>
      <c r="J194">
        <v>6</v>
      </c>
      <c r="K194">
        <v>6</v>
      </c>
      <c r="L194">
        <f t="shared" ref="L194:L257" si="18">SUM(G194:K194)</f>
        <v>30</v>
      </c>
    </row>
    <row r="195" spans="1:12" x14ac:dyDescent="0.2">
      <c r="A195">
        <v>38826</v>
      </c>
      <c r="B195">
        <v>0</v>
      </c>
      <c r="C195">
        <v>1984</v>
      </c>
      <c r="D195">
        <f t="shared" si="17"/>
        <v>40</v>
      </c>
      <c r="E195" s="12" t="str">
        <f t="shared" ref="E195:E258" si="19">IF(D195&lt;=25,"15-25",IF(D195&lt;=40,"26-40",IF(D195&lt;=55,"41-55","56-85")))</f>
        <v>26-40</v>
      </c>
      <c r="F195">
        <v>4</v>
      </c>
      <c r="G195">
        <v>3</v>
      </c>
      <c r="H195">
        <v>6</v>
      </c>
      <c r="I195">
        <v>6</v>
      </c>
      <c r="J195">
        <v>6</v>
      </c>
      <c r="K195">
        <v>3</v>
      </c>
      <c r="L195">
        <f t="shared" si="18"/>
        <v>24</v>
      </c>
    </row>
    <row r="196" spans="1:12" x14ac:dyDescent="0.2">
      <c r="A196">
        <v>38857</v>
      </c>
      <c r="B196">
        <v>0</v>
      </c>
      <c r="C196">
        <v>1962</v>
      </c>
      <c r="D196">
        <f t="shared" si="17"/>
        <v>62</v>
      </c>
      <c r="E196" s="12" t="str">
        <f t="shared" si="19"/>
        <v>56-85</v>
      </c>
      <c r="F196">
        <v>20</v>
      </c>
      <c r="G196">
        <v>5</v>
      </c>
      <c r="H196">
        <v>6</v>
      </c>
      <c r="I196">
        <v>6</v>
      </c>
      <c r="J196">
        <v>6</v>
      </c>
      <c r="K196">
        <v>6</v>
      </c>
      <c r="L196">
        <f t="shared" si="18"/>
        <v>29</v>
      </c>
    </row>
    <row r="197" spans="1:12" x14ac:dyDescent="0.2">
      <c r="A197">
        <v>38521</v>
      </c>
      <c r="B197">
        <v>0</v>
      </c>
      <c r="C197">
        <v>2005</v>
      </c>
      <c r="D197">
        <f t="shared" si="17"/>
        <v>19</v>
      </c>
      <c r="E197" s="12" t="str">
        <f t="shared" si="19"/>
        <v>15-25</v>
      </c>
      <c r="F197">
        <v>5</v>
      </c>
      <c r="G197">
        <v>5</v>
      </c>
      <c r="H197">
        <v>5</v>
      </c>
      <c r="I197">
        <v>5</v>
      </c>
      <c r="J197">
        <v>3</v>
      </c>
      <c r="K197">
        <v>3</v>
      </c>
      <c r="L197">
        <f t="shared" si="18"/>
        <v>21</v>
      </c>
    </row>
    <row r="198" spans="1:12" x14ac:dyDescent="0.2">
      <c r="A198">
        <v>38896</v>
      </c>
      <c r="B198">
        <v>0</v>
      </c>
      <c r="C198">
        <v>1983</v>
      </c>
      <c r="D198">
        <f t="shared" si="17"/>
        <v>41</v>
      </c>
      <c r="E198" s="12" t="str">
        <f t="shared" si="19"/>
        <v>41-55</v>
      </c>
      <c r="F198">
        <v>5</v>
      </c>
      <c r="G198">
        <v>4</v>
      </c>
      <c r="H198">
        <v>4</v>
      </c>
      <c r="I198">
        <v>6</v>
      </c>
      <c r="J198">
        <v>3</v>
      </c>
      <c r="K198">
        <v>4</v>
      </c>
      <c r="L198">
        <f t="shared" si="18"/>
        <v>21</v>
      </c>
    </row>
    <row r="199" spans="1:12" x14ac:dyDescent="0.2">
      <c r="A199">
        <v>38901</v>
      </c>
      <c r="B199">
        <v>0</v>
      </c>
      <c r="C199">
        <v>1988</v>
      </c>
      <c r="D199">
        <f t="shared" si="17"/>
        <v>36</v>
      </c>
      <c r="E199" s="12" t="str">
        <f t="shared" si="19"/>
        <v>26-40</v>
      </c>
      <c r="F199">
        <v>2</v>
      </c>
      <c r="G199">
        <v>4</v>
      </c>
      <c r="H199">
        <v>5</v>
      </c>
      <c r="I199">
        <v>5</v>
      </c>
      <c r="J199">
        <v>5</v>
      </c>
      <c r="K199">
        <v>3</v>
      </c>
      <c r="L199">
        <f t="shared" si="18"/>
        <v>22</v>
      </c>
    </row>
    <row r="200" spans="1:12" x14ac:dyDescent="0.2">
      <c r="A200">
        <v>38907</v>
      </c>
      <c r="B200">
        <v>0</v>
      </c>
      <c r="C200">
        <v>1998</v>
      </c>
      <c r="D200">
        <f t="shared" si="17"/>
        <v>26</v>
      </c>
      <c r="E200" s="12" t="str">
        <f t="shared" si="19"/>
        <v>26-40</v>
      </c>
      <c r="F200" t="s">
        <v>25</v>
      </c>
      <c r="G200">
        <v>6</v>
      </c>
      <c r="H200">
        <v>6</v>
      </c>
      <c r="I200">
        <v>6</v>
      </c>
      <c r="J200">
        <v>5</v>
      </c>
      <c r="K200">
        <v>4</v>
      </c>
      <c r="L200">
        <f t="shared" si="18"/>
        <v>27</v>
      </c>
    </row>
    <row r="201" spans="1:12" x14ac:dyDescent="0.2">
      <c r="A201">
        <v>38912</v>
      </c>
      <c r="B201">
        <v>0</v>
      </c>
      <c r="C201">
        <v>1981</v>
      </c>
      <c r="D201">
        <f t="shared" si="17"/>
        <v>43</v>
      </c>
      <c r="E201" s="12" t="str">
        <f t="shared" si="19"/>
        <v>41-55</v>
      </c>
      <c r="F201">
        <v>5</v>
      </c>
      <c r="G201">
        <v>2</v>
      </c>
      <c r="H201">
        <v>5</v>
      </c>
      <c r="I201">
        <v>6</v>
      </c>
      <c r="J201">
        <v>5</v>
      </c>
      <c r="K201">
        <v>6</v>
      </c>
      <c r="L201">
        <f t="shared" si="18"/>
        <v>24</v>
      </c>
    </row>
    <row r="202" spans="1:12" x14ac:dyDescent="0.2">
      <c r="A202">
        <v>38925</v>
      </c>
      <c r="B202">
        <v>0</v>
      </c>
      <c r="C202">
        <v>1981</v>
      </c>
      <c r="D202">
        <f t="shared" si="17"/>
        <v>43</v>
      </c>
      <c r="E202" s="12" t="str">
        <f t="shared" si="19"/>
        <v>41-55</v>
      </c>
      <c r="F202">
        <v>4</v>
      </c>
      <c r="G202">
        <v>6</v>
      </c>
      <c r="H202">
        <v>7</v>
      </c>
      <c r="I202">
        <v>7</v>
      </c>
      <c r="J202">
        <v>6</v>
      </c>
      <c r="K202">
        <v>7</v>
      </c>
      <c r="L202">
        <f t="shared" si="18"/>
        <v>33</v>
      </c>
    </row>
    <row r="203" spans="1:12" x14ac:dyDescent="0.2">
      <c r="A203">
        <v>38944</v>
      </c>
      <c r="B203">
        <v>0</v>
      </c>
      <c r="C203">
        <v>1969</v>
      </c>
      <c r="D203">
        <f t="shared" si="17"/>
        <v>55</v>
      </c>
      <c r="E203" s="12" t="str">
        <f t="shared" si="19"/>
        <v>41-55</v>
      </c>
      <c r="F203" t="s">
        <v>79</v>
      </c>
      <c r="G203">
        <v>5</v>
      </c>
      <c r="H203">
        <v>6</v>
      </c>
      <c r="I203">
        <v>6</v>
      </c>
      <c r="J203">
        <v>6</v>
      </c>
      <c r="K203">
        <v>6</v>
      </c>
      <c r="L203">
        <f t="shared" si="18"/>
        <v>29</v>
      </c>
    </row>
    <row r="204" spans="1:12" x14ac:dyDescent="0.2">
      <c r="A204">
        <v>38966</v>
      </c>
      <c r="B204">
        <v>0</v>
      </c>
      <c r="C204">
        <v>1991</v>
      </c>
      <c r="D204">
        <f t="shared" si="17"/>
        <v>33</v>
      </c>
      <c r="E204" s="12" t="str">
        <f t="shared" si="19"/>
        <v>26-40</v>
      </c>
      <c r="F204">
        <v>3</v>
      </c>
      <c r="G204">
        <v>6</v>
      </c>
      <c r="H204">
        <v>6</v>
      </c>
      <c r="I204">
        <v>6</v>
      </c>
      <c r="J204">
        <v>4</v>
      </c>
      <c r="K204">
        <v>5</v>
      </c>
      <c r="L204">
        <f t="shared" si="18"/>
        <v>27</v>
      </c>
    </row>
    <row r="205" spans="1:12" x14ac:dyDescent="0.2">
      <c r="A205">
        <v>38990</v>
      </c>
      <c r="B205">
        <v>0</v>
      </c>
      <c r="C205">
        <v>1988</v>
      </c>
      <c r="D205">
        <f t="shared" si="17"/>
        <v>36</v>
      </c>
      <c r="E205" s="12" t="str">
        <f t="shared" si="19"/>
        <v>26-40</v>
      </c>
      <c r="F205">
        <v>2</v>
      </c>
      <c r="G205">
        <v>5</v>
      </c>
      <c r="H205">
        <v>5</v>
      </c>
      <c r="I205">
        <v>6</v>
      </c>
      <c r="J205">
        <v>3</v>
      </c>
      <c r="K205">
        <v>2</v>
      </c>
      <c r="L205">
        <f t="shared" si="18"/>
        <v>21</v>
      </c>
    </row>
    <row r="206" spans="1:12" x14ac:dyDescent="0.2">
      <c r="A206">
        <v>39025</v>
      </c>
      <c r="B206">
        <v>0</v>
      </c>
      <c r="C206">
        <v>2004</v>
      </c>
      <c r="D206">
        <f t="shared" si="17"/>
        <v>20</v>
      </c>
      <c r="E206" s="12" t="str">
        <f t="shared" si="19"/>
        <v>15-25</v>
      </c>
      <c r="F206">
        <v>3</v>
      </c>
      <c r="G206">
        <v>5</v>
      </c>
      <c r="H206">
        <v>6</v>
      </c>
      <c r="I206">
        <v>4</v>
      </c>
      <c r="J206">
        <v>6</v>
      </c>
      <c r="K206">
        <v>5</v>
      </c>
      <c r="L206">
        <f t="shared" si="18"/>
        <v>26</v>
      </c>
    </row>
    <row r="207" spans="1:12" x14ac:dyDescent="0.2">
      <c r="A207">
        <v>39042</v>
      </c>
      <c r="B207">
        <v>0</v>
      </c>
      <c r="C207">
        <v>1988</v>
      </c>
      <c r="D207">
        <f t="shared" si="17"/>
        <v>36</v>
      </c>
      <c r="E207" s="12" t="str">
        <f t="shared" si="19"/>
        <v>26-40</v>
      </c>
      <c r="F207">
        <v>1</v>
      </c>
      <c r="G207">
        <v>6</v>
      </c>
      <c r="H207">
        <v>6</v>
      </c>
      <c r="I207">
        <v>6</v>
      </c>
      <c r="J207">
        <v>6</v>
      </c>
      <c r="K207">
        <v>6</v>
      </c>
      <c r="L207">
        <f t="shared" si="18"/>
        <v>30</v>
      </c>
    </row>
    <row r="208" spans="1:12" x14ac:dyDescent="0.2">
      <c r="A208">
        <v>39066</v>
      </c>
      <c r="B208">
        <v>0</v>
      </c>
      <c r="C208">
        <v>1977</v>
      </c>
      <c r="D208">
        <f t="shared" si="17"/>
        <v>47</v>
      </c>
      <c r="E208" s="12" t="str">
        <f t="shared" si="19"/>
        <v>41-55</v>
      </c>
      <c r="F208">
        <v>5</v>
      </c>
      <c r="G208">
        <v>5</v>
      </c>
      <c r="H208">
        <v>5</v>
      </c>
      <c r="I208">
        <v>6</v>
      </c>
      <c r="J208">
        <v>6</v>
      </c>
      <c r="K208">
        <v>5</v>
      </c>
      <c r="L208">
        <f t="shared" si="18"/>
        <v>27</v>
      </c>
    </row>
    <row r="209" spans="1:12" x14ac:dyDescent="0.2">
      <c r="A209">
        <v>39089</v>
      </c>
      <c r="B209">
        <v>0</v>
      </c>
      <c r="C209">
        <v>1990</v>
      </c>
      <c r="D209">
        <f t="shared" si="17"/>
        <v>34</v>
      </c>
      <c r="E209" s="12" t="str">
        <f t="shared" si="19"/>
        <v>26-40</v>
      </c>
      <c r="F209">
        <v>4</v>
      </c>
      <c r="G209">
        <v>3</v>
      </c>
      <c r="H209">
        <v>6</v>
      </c>
      <c r="I209">
        <v>5</v>
      </c>
      <c r="J209">
        <v>6</v>
      </c>
      <c r="K209">
        <v>5</v>
      </c>
      <c r="L209">
        <f t="shared" si="18"/>
        <v>25</v>
      </c>
    </row>
    <row r="210" spans="1:12" x14ac:dyDescent="0.2">
      <c r="A210">
        <v>39090</v>
      </c>
      <c r="B210">
        <v>0</v>
      </c>
      <c r="C210">
        <v>1977</v>
      </c>
      <c r="D210">
        <f t="shared" si="17"/>
        <v>47</v>
      </c>
      <c r="E210" s="12" t="str">
        <f t="shared" si="19"/>
        <v>41-55</v>
      </c>
      <c r="F210" t="s">
        <v>91</v>
      </c>
      <c r="G210">
        <v>2</v>
      </c>
      <c r="H210">
        <v>5</v>
      </c>
      <c r="I210">
        <v>3</v>
      </c>
      <c r="J210">
        <v>4</v>
      </c>
      <c r="K210">
        <v>2</v>
      </c>
      <c r="L210">
        <f t="shared" si="18"/>
        <v>16</v>
      </c>
    </row>
    <row r="211" spans="1:12" x14ac:dyDescent="0.2">
      <c r="A211">
        <v>39073</v>
      </c>
      <c r="B211">
        <v>0</v>
      </c>
      <c r="C211">
        <v>2003</v>
      </c>
      <c r="D211">
        <f t="shared" si="17"/>
        <v>21</v>
      </c>
      <c r="E211" s="12" t="str">
        <f t="shared" si="19"/>
        <v>15-25</v>
      </c>
      <c r="F211" t="s">
        <v>86</v>
      </c>
      <c r="G211">
        <v>2</v>
      </c>
      <c r="H211">
        <v>6</v>
      </c>
      <c r="I211">
        <v>3</v>
      </c>
      <c r="J211">
        <v>3</v>
      </c>
      <c r="K211">
        <v>1</v>
      </c>
      <c r="L211">
        <f t="shared" si="18"/>
        <v>15</v>
      </c>
    </row>
    <row r="212" spans="1:12" x14ac:dyDescent="0.2">
      <c r="A212">
        <v>39091</v>
      </c>
      <c r="B212">
        <v>0</v>
      </c>
      <c r="C212">
        <v>2003</v>
      </c>
      <c r="D212">
        <f t="shared" si="17"/>
        <v>21</v>
      </c>
      <c r="E212" s="12" t="str">
        <f t="shared" si="19"/>
        <v>15-25</v>
      </c>
      <c r="F212">
        <v>5</v>
      </c>
      <c r="G212">
        <v>5</v>
      </c>
      <c r="H212">
        <v>6</v>
      </c>
      <c r="I212">
        <v>6</v>
      </c>
      <c r="J212">
        <v>5</v>
      </c>
      <c r="K212">
        <v>5</v>
      </c>
      <c r="L212">
        <f t="shared" si="18"/>
        <v>27</v>
      </c>
    </row>
    <row r="213" spans="1:12" x14ac:dyDescent="0.2">
      <c r="A213">
        <v>37520</v>
      </c>
      <c r="B213">
        <v>0</v>
      </c>
      <c r="C213">
        <v>1997</v>
      </c>
      <c r="D213">
        <f t="shared" si="17"/>
        <v>27</v>
      </c>
      <c r="E213" s="12" t="str">
        <f t="shared" si="19"/>
        <v>26-40</v>
      </c>
      <c r="F213">
        <v>4</v>
      </c>
      <c r="G213">
        <v>6</v>
      </c>
      <c r="H213">
        <v>5</v>
      </c>
      <c r="I213">
        <v>6</v>
      </c>
      <c r="J213">
        <v>5</v>
      </c>
      <c r="K213">
        <v>3</v>
      </c>
      <c r="L213">
        <f t="shared" si="18"/>
        <v>25</v>
      </c>
    </row>
    <row r="214" spans="1:12" x14ac:dyDescent="0.2">
      <c r="A214">
        <v>39119</v>
      </c>
      <c r="B214">
        <v>0</v>
      </c>
      <c r="C214">
        <v>1970</v>
      </c>
      <c r="D214">
        <f t="shared" si="17"/>
        <v>54</v>
      </c>
      <c r="E214" s="12" t="str">
        <f t="shared" si="19"/>
        <v>41-55</v>
      </c>
      <c r="F214" t="s">
        <v>25</v>
      </c>
      <c r="G214">
        <v>2</v>
      </c>
      <c r="H214">
        <v>5</v>
      </c>
      <c r="I214">
        <v>5</v>
      </c>
      <c r="J214">
        <v>2</v>
      </c>
      <c r="K214">
        <v>5</v>
      </c>
      <c r="L214">
        <f t="shared" si="18"/>
        <v>19</v>
      </c>
    </row>
    <row r="215" spans="1:12" x14ac:dyDescent="0.2">
      <c r="A215">
        <v>36145</v>
      </c>
      <c r="B215">
        <v>0</v>
      </c>
      <c r="C215">
        <v>1992</v>
      </c>
      <c r="D215">
        <f t="shared" si="17"/>
        <v>32</v>
      </c>
      <c r="E215" s="12" t="str">
        <f t="shared" si="19"/>
        <v>26-40</v>
      </c>
      <c r="F215">
        <v>3</v>
      </c>
      <c r="G215">
        <v>5</v>
      </c>
      <c r="H215">
        <v>5</v>
      </c>
      <c r="I215">
        <v>6</v>
      </c>
      <c r="J215">
        <v>6</v>
      </c>
      <c r="K215">
        <v>6</v>
      </c>
      <c r="L215">
        <f t="shared" si="18"/>
        <v>28</v>
      </c>
    </row>
    <row r="216" spans="1:12" x14ac:dyDescent="0.2">
      <c r="A216">
        <v>39143</v>
      </c>
      <c r="B216">
        <v>0</v>
      </c>
      <c r="C216">
        <v>1988</v>
      </c>
      <c r="D216">
        <f t="shared" si="17"/>
        <v>36</v>
      </c>
      <c r="E216" s="12" t="str">
        <f t="shared" si="19"/>
        <v>26-40</v>
      </c>
      <c r="F216">
        <v>4</v>
      </c>
      <c r="G216">
        <v>3</v>
      </c>
      <c r="H216">
        <v>4</v>
      </c>
      <c r="I216">
        <v>4</v>
      </c>
      <c r="J216">
        <v>2</v>
      </c>
      <c r="K216">
        <v>2</v>
      </c>
      <c r="L216">
        <f t="shared" si="18"/>
        <v>15</v>
      </c>
    </row>
    <row r="217" spans="1:12" x14ac:dyDescent="0.2">
      <c r="A217">
        <v>39136</v>
      </c>
      <c r="B217">
        <v>0</v>
      </c>
      <c r="C217">
        <v>1984</v>
      </c>
      <c r="D217">
        <f t="shared" si="17"/>
        <v>40</v>
      </c>
      <c r="E217" s="12" t="str">
        <f t="shared" si="19"/>
        <v>26-40</v>
      </c>
      <c r="F217">
        <v>5</v>
      </c>
      <c r="G217">
        <v>5</v>
      </c>
      <c r="H217">
        <v>5</v>
      </c>
      <c r="I217">
        <v>5</v>
      </c>
      <c r="J217">
        <v>4</v>
      </c>
      <c r="K217">
        <v>3</v>
      </c>
      <c r="L217">
        <f t="shared" si="18"/>
        <v>22</v>
      </c>
    </row>
    <row r="218" spans="1:12" x14ac:dyDescent="0.2">
      <c r="A218">
        <v>39148</v>
      </c>
      <c r="B218">
        <v>0</v>
      </c>
      <c r="C218">
        <v>2001</v>
      </c>
      <c r="D218">
        <f t="shared" si="17"/>
        <v>23</v>
      </c>
      <c r="E218" s="12" t="str">
        <f t="shared" si="19"/>
        <v>15-25</v>
      </c>
      <c r="F218">
        <v>3</v>
      </c>
      <c r="G218">
        <v>3</v>
      </c>
      <c r="H218">
        <v>2</v>
      </c>
      <c r="I218">
        <v>5</v>
      </c>
      <c r="J218">
        <v>1</v>
      </c>
      <c r="K218">
        <v>1</v>
      </c>
      <c r="L218">
        <f t="shared" si="18"/>
        <v>12</v>
      </c>
    </row>
    <row r="219" spans="1:12" x14ac:dyDescent="0.2">
      <c r="A219">
        <v>39172</v>
      </c>
      <c r="B219">
        <v>0</v>
      </c>
      <c r="C219">
        <v>2002</v>
      </c>
      <c r="D219">
        <f t="shared" si="17"/>
        <v>22</v>
      </c>
      <c r="E219" s="12" t="str">
        <f t="shared" si="19"/>
        <v>15-25</v>
      </c>
      <c r="F219" t="s">
        <v>25</v>
      </c>
      <c r="G219">
        <v>3</v>
      </c>
      <c r="H219">
        <v>2</v>
      </c>
      <c r="I219">
        <v>3</v>
      </c>
      <c r="J219">
        <v>1</v>
      </c>
      <c r="K219">
        <v>1</v>
      </c>
      <c r="L219">
        <f t="shared" si="18"/>
        <v>10</v>
      </c>
    </row>
    <row r="220" spans="1:12" x14ac:dyDescent="0.2">
      <c r="A220">
        <v>39177</v>
      </c>
      <c r="B220">
        <v>0</v>
      </c>
      <c r="C220">
        <v>2001</v>
      </c>
      <c r="D220">
        <f t="shared" si="17"/>
        <v>23</v>
      </c>
      <c r="E220" s="12" t="str">
        <f t="shared" si="19"/>
        <v>15-25</v>
      </c>
      <c r="F220">
        <v>4</v>
      </c>
      <c r="G220">
        <v>5</v>
      </c>
      <c r="H220">
        <v>4</v>
      </c>
      <c r="I220">
        <v>5</v>
      </c>
      <c r="J220">
        <v>6</v>
      </c>
      <c r="K220">
        <v>5</v>
      </c>
      <c r="L220">
        <f t="shared" si="18"/>
        <v>25</v>
      </c>
    </row>
    <row r="221" spans="1:12" x14ac:dyDescent="0.2">
      <c r="A221">
        <v>39188</v>
      </c>
      <c r="B221">
        <v>0</v>
      </c>
      <c r="C221">
        <v>2000</v>
      </c>
      <c r="D221">
        <f t="shared" si="17"/>
        <v>24</v>
      </c>
      <c r="E221" s="12" t="str">
        <f t="shared" si="19"/>
        <v>15-25</v>
      </c>
      <c r="F221">
        <v>3</v>
      </c>
      <c r="G221">
        <v>5</v>
      </c>
      <c r="H221">
        <v>5</v>
      </c>
      <c r="I221">
        <v>6</v>
      </c>
      <c r="J221">
        <v>5</v>
      </c>
      <c r="K221">
        <v>6</v>
      </c>
      <c r="L221">
        <f t="shared" si="18"/>
        <v>27</v>
      </c>
    </row>
    <row r="222" spans="1:12" x14ac:dyDescent="0.2">
      <c r="A222">
        <v>39193</v>
      </c>
      <c r="B222">
        <v>0</v>
      </c>
      <c r="C222">
        <v>1997</v>
      </c>
      <c r="D222">
        <f t="shared" si="17"/>
        <v>27</v>
      </c>
      <c r="E222" s="12" t="str">
        <f t="shared" si="19"/>
        <v>26-40</v>
      </c>
      <c r="F222">
        <v>1</v>
      </c>
      <c r="G222">
        <v>2</v>
      </c>
      <c r="H222">
        <v>4</v>
      </c>
      <c r="I222">
        <v>3</v>
      </c>
      <c r="J222">
        <v>2</v>
      </c>
      <c r="K222">
        <v>1</v>
      </c>
      <c r="L222">
        <f t="shared" si="18"/>
        <v>12</v>
      </c>
    </row>
    <row r="223" spans="1:12" x14ac:dyDescent="0.2">
      <c r="A223">
        <v>39197</v>
      </c>
      <c r="B223">
        <v>0</v>
      </c>
      <c r="C223">
        <v>2002</v>
      </c>
      <c r="D223">
        <f t="shared" si="17"/>
        <v>22</v>
      </c>
      <c r="E223" s="12" t="str">
        <f t="shared" si="19"/>
        <v>15-25</v>
      </c>
      <c r="F223">
        <v>3</v>
      </c>
      <c r="G223">
        <v>4</v>
      </c>
      <c r="H223">
        <v>5</v>
      </c>
      <c r="I223">
        <v>5</v>
      </c>
      <c r="J223">
        <v>5</v>
      </c>
      <c r="K223">
        <v>3</v>
      </c>
      <c r="L223">
        <f t="shared" si="18"/>
        <v>22</v>
      </c>
    </row>
    <row r="224" spans="1:12" x14ac:dyDescent="0.2">
      <c r="A224">
        <v>37029</v>
      </c>
      <c r="B224">
        <v>0</v>
      </c>
      <c r="C224">
        <v>2000</v>
      </c>
      <c r="D224">
        <f t="shared" si="17"/>
        <v>24</v>
      </c>
      <c r="E224" s="12" t="str">
        <f t="shared" si="19"/>
        <v>15-25</v>
      </c>
      <c r="F224">
        <v>4</v>
      </c>
      <c r="G224">
        <v>2</v>
      </c>
      <c r="H224">
        <v>2</v>
      </c>
      <c r="I224">
        <v>2</v>
      </c>
      <c r="J224">
        <v>2</v>
      </c>
      <c r="K224">
        <v>2</v>
      </c>
      <c r="L224">
        <f t="shared" si="18"/>
        <v>10</v>
      </c>
    </row>
    <row r="225" spans="1:12" x14ac:dyDescent="0.2">
      <c r="A225">
        <v>39235</v>
      </c>
      <c r="B225">
        <v>0</v>
      </c>
      <c r="C225">
        <v>1999</v>
      </c>
      <c r="D225">
        <f t="shared" si="17"/>
        <v>25</v>
      </c>
      <c r="E225" s="12" t="str">
        <f t="shared" si="19"/>
        <v>15-25</v>
      </c>
      <c r="F225">
        <v>8</v>
      </c>
      <c r="G225">
        <v>5</v>
      </c>
      <c r="H225">
        <v>5</v>
      </c>
      <c r="I225">
        <v>4</v>
      </c>
      <c r="J225">
        <v>6</v>
      </c>
      <c r="K225">
        <v>2</v>
      </c>
      <c r="L225">
        <f t="shared" si="18"/>
        <v>22</v>
      </c>
    </row>
    <row r="226" spans="1:12" x14ac:dyDescent="0.2">
      <c r="A226">
        <v>39257</v>
      </c>
      <c r="B226">
        <v>0</v>
      </c>
      <c r="C226">
        <v>2004</v>
      </c>
      <c r="D226">
        <f t="shared" si="17"/>
        <v>20</v>
      </c>
      <c r="E226" s="12" t="str">
        <f t="shared" si="19"/>
        <v>15-25</v>
      </c>
      <c r="F226">
        <v>5</v>
      </c>
      <c r="G226">
        <v>5</v>
      </c>
      <c r="H226">
        <v>6</v>
      </c>
      <c r="I226">
        <v>3</v>
      </c>
      <c r="J226">
        <v>4</v>
      </c>
      <c r="K226">
        <v>3</v>
      </c>
      <c r="L226">
        <f t="shared" si="18"/>
        <v>21</v>
      </c>
    </row>
    <row r="227" spans="1:12" x14ac:dyDescent="0.2">
      <c r="A227">
        <v>39263</v>
      </c>
      <c r="B227">
        <v>0</v>
      </c>
      <c r="C227">
        <v>1978</v>
      </c>
      <c r="D227">
        <f t="shared" si="17"/>
        <v>46</v>
      </c>
      <c r="E227" s="12" t="str">
        <f t="shared" si="19"/>
        <v>41-55</v>
      </c>
      <c r="F227">
        <v>5</v>
      </c>
      <c r="G227">
        <v>3</v>
      </c>
      <c r="H227">
        <v>5</v>
      </c>
      <c r="I227">
        <v>6</v>
      </c>
      <c r="J227">
        <v>4</v>
      </c>
      <c r="K227">
        <v>3</v>
      </c>
      <c r="L227">
        <f t="shared" si="18"/>
        <v>21</v>
      </c>
    </row>
    <row r="228" spans="1:12" x14ac:dyDescent="0.2">
      <c r="A228">
        <v>39284</v>
      </c>
      <c r="B228">
        <v>0</v>
      </c>
      <c r="C228">
        <v>2006</v>
      </c>
      <c r="D228">
        <f t="shared" si="17"/>
        <v>18</v>
      </c>
      <c r="E228" s="12" t="str">
        <f t="shared" si="19"/>
        <v>15-25</v>
      </c>
      <c r="F228">
        <v>6</v>
      </c>
      <c r="G228">
        <v>5</v>
      </c>
      <c r="H228">
        <v>5</v>
      </c>
      <c r="I228">
        <v>6</v>
      </c>
      <c r="J228">
        <v>5</v>
      </c>
      <c r="K228">
        <v>6</v>
      </c>
      <c r="L228">
        <f t="shared" si="18"/>
        <v>27</v>
      </c>
    </row>
    <row r="229" spans="1:12" x14ac:dyDescent="0.2">
      <c r="A229">
        <v>39286</v>
      </c>
      <c r="B229">
        <v>0</v>
      </c>
      <c r="C229">
        <v>1990</v>
      </c>
      <c r="D229">
        <f t="shared" si="17"/>
        <v>34</v>
      </c>
      <c r="E229" s="12" t="str">
        <f t="shared" si="19"/>
        <v>26-40</v>
      </c>
      <c r="F229">
        <v>3</v>
      </c>
      <c r="G229">
        <v>2</v>
      </c>
      <c r="H229">
        <v>5</v>
      </c>
      <c r="I229">
        <v>5</v>
      </c>
      <c r="J229">
        <v>5</v>
      </c>
      <c r="K229">
        <v>5</v>
      </c>
      <c r="L229">
        <f t="shared" si="18"/>
        <v>22</v>
      </c>
    </row>
    <row r="230" spans="1:12" x14ac:dyDescent="0.2">
      <c r="A230">
        <v>39293</v>
      </c>
      <c r="B230">
        <v>0</v>
      </c>
      <c r="C230">
        <v>2001</v>
      </c>
      <c r="D230">
        <f t="shared" si="17"/>
        <v>23</v>
      </c>
      <c r="E230" s="12" t="str">
        <f t="shared" si="19"/>
        <v>15-25</v>
      </c>
      <c r="F230">
        <v>2</v>
      </c>
      <c r="G230">
        <v>4</v>
      </c>
      <c r="H230">
        <v>6</v>
      </c>
      <c r="I230">
        <v>4</v>
      </c>
      <c r="J230">
        <v>3</v>
      </c>
      <c r="K230">
        <v>5</v>
      </c>
      <c r="L230">
        <f t="shared" si="18"/>
        <v>22</v>
      </c>
    </row>
    <row r="231" spans="1:12" x14ac:dyDescent="0.2">
      <c r="A231">
        <v>39306</v>
      </c>
      <c r="B231">
        <v>0</v>
      </c>
      <c r="C231">
        <v>2005</v>
      </c>
      <c r="D231">
        <f t="shared" si="17"/>
        <v>19</v>
      </c>
      <c r="E231" s="12" t="str">
        <f t="shared" si="19"/>
        <v>15-25</v>
      </c>
      <c r="F231">
        <v>2</v>
      </c>
      <c r="G231">
        <v>2</v>
      </c>
      <c r="H231">
        <v>5</v>
      </c>
      <c r="I231">
        <v>3</v>
      </c>
      <c r="J231">
        <v>4</v>
      </c>
      <c r="K231">
        <v>3</v>
      </c>
      <c r="L231">
        <f t="shared" si="18"/>
        <v>17</v>
      </c>
    </row>
    <row r="232" spans="1:12" x14ac:dyDescent="0.2">
      <c r="A232">
        <v>39319</v>
      </c>
      <c r="B232">
        <v>0</v>
      </c>
      <c r="C232">
        <v>1997</v>
      </c>
      <c r="D232">
        <f t="shared" si="17"/>
        <v>27</v>
      </c>
      <c r="E232" s="12" t="str">
        <f t="shared" si="19"/>
        <v>26-40</v>
      </c>
      <c r="F232" t="s">
        <v>25</v>
      </c>
      <c r="G232">
        <v>3</v>
      </c>
      <c r="H232">
        <v>5</v>
      </c>
      <c r="I232">
        <v>5</v>
      </c>
      <c r="J232">
        <v>5</v>
      </c>
      <c r="K232">
        <v>5</v>
      </c>
      <c r="L232">
        <f t="shared" si="18"/>
        <v>23</v>
      </c>
    </row>
    <row r="233" spans="1:12" x14ac:dyDescent="0.2">
      <c r="A233">
        <v>39328</v>
      </c>
      <c r="B233">
        <v>0</v>
      </c>
      <c r="C233">
        <v>1997</v>
      </c>
      <c r="D233">
        <f t="shared" si="17"/>
        <v>27</v>
      </c>
      <c r="E233" s="12" t="str">
        <f t="shared" si="19"/>
        <v>26-40</v>
      </c>
      <c r="F233" t="s">
        <v>25</v>
      </c>
      <c r="G233">
        <v>6</v>
      </c>
      <c r="H233">
        <v>5</v>
      </c>
      <c r="I233">
        <v>6</v>
      </c>
      <c r="J233">
        <v>2</v>
      </c>
      <c r="K233">
        <v>3</v>
      </c>
      <c r="L233">
        <f t="shared" si="18"/>
        <v>22</v>
      </c>
    </row>
    <row r="234" spans="1:12" x14ac:dyDescent="0.2">
      <c r="A234">
        <v>39329</v>
      </c>
      <c r="B234">
        <v>0</v>
      </c>
      <c r="C234">
        <v>1972</v>
      </c>
      <c r="D234">
        <f t="shared" si="17"/>
        <v>52</v>
      </c>
      <c r="E234" s="12" t="str">
        <f t="shared" si="19"/>
        <v>41-55</v>
      </c>
      <c r="F234" t="s">
        <v>25</v>
      </c>
      <c r="G234">
        <v>5</v>
      </c>
      <c r="H234">
        <v>6</v>
      </c>
      <c r="I234">
        <v>6</v>
      </c>
      <c r="J234">
        <v>6</v>
      </c>
      <c r="K234">
        <v>6</v>
      </c>
      <c r="L234">
        <f t="shared" si="18"/>
        <v>29</v>
      </c>
    </row>
    <row r="235" spans="1:12" x14ac:dyDescent="0.2">
      <c r="A235">
        <v>39348</v>
      </c>
      <c r="B235">
        <v>0</v>
      </c>
      <c r="C235">
        <v>1999</v>
      </c>
      <c r="D235">
        <f t="shared" si="17"/>
        <v>25</v>
      </c>
      <c r="E235" s="12" t="str">
        <f t="shared" si="19"/>
        <v>15-25</v>
      </c>
      <c r="F235">
        <v>3</v>
      </c>
      <c r="G235">
        <v>5</v>
      </c>
      <c r="H235">
        <v>5</v>
      </c>
      <c r="I235">
        <v>5</v>
      </c>
      <c r="J235">
        <v>4</v>
      </c>
      <c r="K235">
        <v>3</v>
      </c>
      <c r="L235">
        <f t="shared" si="18"/>
        <v>22</v>
      </c>
    </row>
    <row r="236" spans="1:12" x14ac:dyDescent="0.2">
      <c r="A236">
        <v>39363</v>
      </c>
      <c r="B236">
        <v>0</v>
      </c>
      <c r="C236">
        <v>2004</v>
      </c>
      <c r="D236">
        <f t="shared" si="17"/>
        <v>20</v>
      </c>
      <c r="E236" s="12" t="str">
        <f t="shared" si="19"/>
        <v>15-25</v>
      </c>
      <c r="F236">
        <v>2</v>
      </c>
      <c r="G236">
        <v>3</v>
      </c>
      <c r="H236">
        <v>3</v>
      </c>
      <c r="I236">
        <v>6</v>
      </c>
      <c r="J236">
        <v>6</v>
      </c>
      <c r="K236">
        <v>5</v>
      </c>
      <c r="L236">
        <f t="shared" si="18"/>
        <v>23</v>
      </c>
    </row>
    <row r="237" spans="1:12" x14ac:dyDescent="0.2">
      <c r="A237">
        <v>38195</v>
      </c>
      <c r="B237">
        <v>0</v>
      </c>
      <c r="C237">
        <v>1976</v>
      </c>
      <c r="D237">
        <f t="shared" si="17"/>
        <v>48</v>
      </c>
      <c r="E237" s="12" t="str">
        <f t="shared" si="19"/>
        <v>41-55</v>
      </c>
      <c r="F237">
        <v>4</v>
      </c>
      <c r="G237">
        <v>1</v>
      </c>
      <c r="H237">
        <v>5</v>
      </c>
      <c r="I237">
        <v>6</v>
      </c>
      <c r="J237">
        <v>6</v>
      </c>
      <c r="K237">
        <v>1</v>
      </c>
      <c r="L237">
        <f t="shared" si="18"/>
        <v>19</v>
      </c>
    </row>
    <row r="238" spans="1:12" x14ac:dyDescent="0.2">
      <c r="A238">
        <v>39377</v>
      </c>
      <c r="B238">
        <v>0</v>
      </c>
      <c r="C238">
        <v>1990</v>
      </c>
      <c r="D238">
        <f t="shared" si="17"/>
        <v>34</v>
      </c>
      <c r="E238" s="12" t="str">
        <f t="shared" si="19"/>
        <v>26-40</v>
      </c>
      <c r="F238" t="s">
        <v>25</v>
      </c>
      <c r="G238">
        <v>5</v>
      </c>
      <c r="H238">
        <v>5</v>
      </c>
      <c r="I238">
        <v>5</v>
      </c>
      <c r="J238">
        <v>3</v>
      </c>
      <c r="K238">
        <v>2</v>
      </c>
      <c r="L238">
        <f t="shared" si="18"/>
        <v>20</v>
      </c>
    </row>
    <row r="239" spans="1:12" x14ac:dyDescent="0.2">
      <c r="A239">
        <v>39386</v>
      </c>
      <c r="B239">
        <v>0</v>
      </c>
      <c r="C239">
        <v>1990</v>
      </c>
      <c r="D239">
        <f t="shared" si="17"/>
        <v>34</v>
      </c>
      <c r="E239" s="12" t="str">
        <f t="shared" si="19"/>
        <v>26-40</v>
      </c>
      <c r="F239">
        <v>5</v>
      </c>
      <c r="G239">
        <v>5</v>
      </c>
      <c r="H239">
        <v>5</v>
      </c>
      <c r="I239">
        <v>5</v>
      </c>
      <c r="J239">
        <v>3</v>
      </c>
      <c r="K239">
        <v>3</v>
      </c>
      <c r="L239">
        <f t="shared" si="18"/>
        <v>21</v>
      </c>
    </row>
    <row r="240" spans="1:12" x14ac:dyDescent="0.2">
      <c r="A240">
        <v>39440</v>
      </c>
      <c r="B240">
        <v>0</v>
      </c>
      <c r="C240">
        <v>2003</v>
      </c>
      <c r="D240">
        <f t="shared" si="17"/>
        <v>21</v>
      </c>
      <c r="E240" s="12" t="str">
        <f t="shared" si="19"/>
        <v>15-25</v>
      </c>
      <c r="F240" t="s">
        <v>25</v>
      </c>
      <c r="G240">
        <v>5</v>
      </c>
      <c r="H240">
        <v>5</v>
      </c>
      <c r="I240">
        <v>6</v>
      </c>
      <c r="J240">
        <v>5</v>
      </c>
      <c r="K240">
        <v>5</v>
      </c>
      <c r="L240">
        <f t="shared" si="18"/>
        <v>26</v>
      </c>
    </row>
    <row r="241" spans="1:12" x14ac:dyDescent="0.2">
      <c r="A241">
        <v>39459</v>
      </c>
      <c r="B241">
        <v>0</v>
      </c>
      <c r="C241">
        <v>2005</v>
      </c>
      <c r="D241">
        <f t="shared" si="17"/>
        <v>19</v>
      </c>
      <c r="E241" s="12" t="str">
        <f t="shared" si="19"/>
        <v>15-25</v>
      </c>
      <c r="F241">
        <v>4</v>
      </c>
      <c r="G241">
        <v>3</v>
      </c>
      <c r="H241">
        <v>7</v>
      </c>
      <c r="I241">
        <v>4</v>
      </c>
      <c r="J241">
        <v>5</v>
      </c>
      <c r="K241">
        <v>1</v>
      </c>
      <c r="L241">
        <f t="shared" si="18"/>
        <v>20</v>
      </c>
    </row>
    <row r="242" spans="1:12" x14ac:dyDescent="0.2">
      <c r="A242">
        <v>39463</v>
      </c>
      <c r="B242">
        <v>0</v>
      </c>
      <c r="C242">
        <v>1995</v>
      </c>
      <c r="D242">
        <f t="shared" si="17"/>
        <v>29</v>
      </c>
      <c r="E242" s="12" t="str">
        <f t="shared" si="19"/>
        <v>26-40</v>
      </c>
      <c r="F242">
        <v>5</v>
      </c>
      <c r="G242">
        <v>5</v>
      </c>
      <c r="H242">
        <v>6</v>
      </c>
      <c r="I242">
        <v>5</v>
      </c>
      <c r="J242">
        <v>5</v>
      </c>
      <c r="K242">
        <v>5</v>
      </c>
      <c r="L242">
        <f t="shared" si="18"/>
        <v>26</v>
      </c>
    </row>
    <row r="243" spans="1:12" x14ac:dyDescent="0.2">
      <c r="A243">
        <v>39465</v>
      </c>
      <c r="B243">
        <v>0</v>
      </c>
      <c r="C243">
        <v>2000</v>
      </c>
      <c r="D243">
        <f t="shared" si="17"/>
        <v>24</v>
      </c>
      <c r="E243" s="12" t="str">
        <f t="shared" si="19"/>
        <v>15-25</v>
      </c>
      <c r="F243" t="s">
        <v>25</v>
      </c>
      <c r="G243">
        <v>3</v>
      </c>
      <c r="H243">
        <v>3</v>
      </c>
      <c r="I243">
        <v>4</v>
      </c>
      <c r="J243">
        <v>3</v>
      </c>
      <c r="K243">
        <v>3</v>
      </c>
      <c r="L243">
        <f t="shared" si="18"/>
        <v>16</v>
      </c>
    </row>
    <row r="244" spans="1:12" x14ac:dyDescent="0.2">
      <c r="A244">
        <v>39474</v>
      </c>
      <c r="B244">
        <v>0</v>
      </c>
      <c r="C244">
        <v>1996</v>
      </c>
      <c r="D244">
        <f t="shared" si="17"/>
        <v>28</v>
      </c>
      <c r="E244" s="12" t="str">
        <f t="shared" si="19"/>
        <v>26-40</v>
      </c>
      <c r="F244" t="s">
        <v>25</v>
      </c>
      <c r="G244">
        <v>5</v>
      </c>
      <c r="H244">
        <v>6</v>
      </c>
      <c r="I244">
        <v>7</v>
      </c>
      <c r="J244">
        <v>5</v>
      </c>
      <c r="K244">
        <v>5</v>
      </c>
      <c r="L244">
        <f t="shared" si="18"/>
        <v>28</v>
      </c>
    </row>
    <row r="245" spans="1:12" x14ac:dyDescent="0.2">
      <c r="A245">
        <v>39481</v>
      </c>
      <c r="B245">
        <v>0</v>
      </c>
      <c r="C245">
        <v>1986</v>
      </c>
      <c r="D245">
        <f t="shared" si="17"/>
        <v>38</v>
      </c>
      <c r="E245" s="12" t="str">
        <f t="shared" si="19"/>
        <v>26-40</v>
      </c>
      <c r="F245">
        <v>10</v>
      </c>
      <c r="G245">
        <v>5</v>
      </c>
      <c r="H245">
        <v>5</v>
      </c>
      <c r="I245">
        <v>6</v>
      </c>
      <c r="J245">
        <v>3</v>
      </c>
      <c r="K245">
        <v>2</v>
      </c>
      <c r="L245">
        <f t="shared" si="18"/>
        <v>21</v>
      </c>
    </row>
    <row r="246" spans="1:12" x14ac:dyDescent="0.2">
      <c r="A246">
        <v>39483</v>
      </c>
      <c r="B246">
        <v>0</v>
      </c>
      <c r="C246">
        <v>1984</v>
      </c>
      <c r="D246">
        <f t="shared" si="17"/>
        <v>40</v>
      </c>
      <c r="E246" s="12" t="str">
        <f t="shared" si="19"/>
        <v>26-40</v>
      </c>
      <c r="F246">
        <v>2</v>
      </c>
      <c r="G246">
        <v>5</v>
      </c>
      <c r="H246">
        <v>5</v>
      </c>
      <c r="I246">
        <v>5</v>
      </c>
      <c r="J246">
        <v>2</v>
      </c>
      <c r="K246">
        <v>1</v>
      </c>
      <c r="L246">
        <f t="shared" si="18"/>
        <v>18</v>
      </c>
    </row>
    <row r="247" spans="1:12" x14ac:dyDescent="0.2">
      <c r="A247">
        <v>39484</v>
      </c>
      <c r="B247">
        <v>0</v>
      </c>
      <c r="C247">
        <v>2003</v>
      </c>
      <c r="D247">
        <f t="shared" si="17"/>
        <v>21</v>
      </c>
      <c r="E247" s="12" t="str">
        <f t="shared" si="19"/>
        <v>15-25</v>
      </c>
      <c r="F247">
        <v>4</v>
      </c>
      <c r="G247">
        <v>5</v>
      </c>
      <c r="H247">
        <v>4</v>
      </c>
      <c r="I247">
        <v>5</v>
      </c>
      <c r="J247">
        <v>3</v>
      </c>
      <c r="K247">
        <v>5</v>
      </c>
      <c r="L247">
        <f t="shared" si="18"/>
        <v>22</v>
      </c>
    </row>
    <row r="248" spans="1:12" x14ac:dyDescent="0.2">
      <c r="A248">
        <v>39500</v>
      </c>
      <c r="B248">
        <v>0</v>
      </c>
      <c r="C248">
        <v>1994</v>
      </c>
      <c r="D248">
        <f t="shared" si="17"/>
        <v>30</v>
      </c>
      <c r="E248" s="12" t="str">
        <f t="shared" si="19"/>
        <v>26-40</v>
      </c>
      <c r="F248" t="s">
        <v>25</v>
      </c>
      <c r="G248">
        <v>5</v>
      </c>
      <c r="H248">
        <v>5</v>
      </c>
      <c r="I248">
        <v>5</v>
      </c>
      <c r="J248">
        <v>5</v>
      </c>
      <c r="K248">
        <v>6</v>
      </c>
      <c r="L248">
        <f t="shared" si="18"/>
        <v>26</v>
      </c>
    </row>
    <row r="249" spans="1:12" x14ac:dyDescent="0.2">
      <c r="A249">
        <v>39553</v>
      </c>
      <c r="B249">
        <v>0</v>
      </c>
      <c r="C249">
        <v>1985</v>
      </c>
      <c r="D249">
        <f t="shared" si="17"/>
        <v>39</v>
      </c>
      <c r="E249" s="12" t="str">
        <f t="shared" si="19"/>
        <v>26-40</v>
      </c>
      <c r="F249">
        <v>0</v>
      </c>
      <c r="G249">
        <v>2</v>
      </c>
      <c r="H249">
        <v>3</v>
      </c>
      <c r="I249">
        <v>2</v>
      </c>
      <c r="J249">
        <v>1</v>
      </c>
      <c r="K249">
        <v>4</v>
      </c>
      <c r="L249">
        <f t="shared" si="18"/>
        <v>12</v>
      </c>
    </row>
    <row r="250" spans="1:12" x14ac:dyDescent="0.2">
      <c r="A250">
        <v>39592</v>
      </c>
      <c r="B250">
        <v>0</v>
      </c>
      <c r="C250">
        <v>1983</v>
      </c>
      <c r="D250">
        <f t="shared" si="17"/>
        <v>41</v>
      </c>
      <c r="E250" s="12" t="str">
        <f t="shared" si="19"/>
        <v>41-55</v>
      </c>
      <c r="F250">
        <v>4</v>
      </c>
      <c r="G250">
        <v>7</v>
      </c>
      <c r="H250">
        <v>6</v>
      </c>
      <c r="I250">
        <v>7</v>
      </c>
      <c r="J250">
        <v>7</v>
      </c>
      <c r="K250">
        <v>7</v>
      </c>
      <c r="L250">
        <f t="shared" si="18"/>
        <v>34</v>
      </c>
    </row>
    <row r="251" spans="1:12" x14ac:dyDescent="0.2">
      <c r="A251">
        <v>39606</v>
      </c>
      <c r="B251">
        <v>0</v>
      </c>
      <c r="C251">
        <v>2002</v>
      </c>
      <c r="D251">
        <f t="shared" si="17"/>
        <v>22</v>
      </c>
      <c r="E251" s="12" t="str">
        <f t="shared" si="19"/>
        <v>15-25</v>
      </c>
      <c r="F251" t="s">
        <v>25</v>
      </c>
      <c r="G251">
        <v>3</v>
      </c>
      <c r="H251">
        <v>7</v>
      </c>
      <c r="I251">
        <v>5</v>
      </c>
      <c r="J251">
        <v>5</v>
      </c>
      <c r="K251">
        <v>3</v>
      </c>
      <c r="L251">
        <f t="shared" si="18"/>
        <v>23</v>
      </c>
    </row>
    <row r="252" spans="1:12" x14ac:dyDescent="0.2">
      <c r="A252">
        <v>39603</v>
      </c>
      <c r="B252">
        <v>0</v>
      </c>
      <c r="C252">
        <v>1992</v>
      </c>
      <c r="D252">
        <f t="shared" si="17"/>
        <v>32</v>
      </c>
      <c r="E252" s="12" t="str">
        <f t="shared" si="19"/>
        <v>26-40</v>
      </c>
      <c r="F252">
        <v>5</v>
      </c>
      <c r="G252">
        <v>5</v>
      </c>
      <c r="H252">
        <v>3</v>
      </c>
      <c r="I252">
        <v>6</v>
      </c>
      <c r="J252">
        <v>6</v>
      </c>
      <c r="K252">
        <v>3</v>
      </c>
      <c r="L252">
        <f t="shared" si="18"/>
        <v>23</v>
      </c>
    </row>
    <row r="253" spans="1:12" x14ac:dyDescent="0.2">
      <c r="A253">
        <v>39616</v>
      </c>
      <c r="B253">
        <v>0</v>
      </c>
      <c r="C253">
        <v>1999</v>
      </c>
      <c r="D253">
        <f t="shared" si="17"/>
        <v>25</v>
      </c>
      <c r="E253" s="12" t="str">
        <f t="shared" si="19"/>
        <v>15-25</v>
      </c>
      <c r="F253">
        <v>3</v>
      </c>
      <c r="G253">
        <v>6</v>
      </c>
      <c r="H253">
        <v>5</v>
      </c>
      <c r="I253">
        <v>6</v>
      </c>
      <c r="J253">
        <v>6</v>
      </c>
      <c r="K253">
        <v>5</v>
      </c>
      <c r="L253">
        <f t="shared" si="18"/>
        <v>28</v>
      </c>
    </row>
    <row r="254" spans="1:12" x14ac:dyDescent="0.2">
      <c r="A254">
        <v>39646</v>
      </c>
      <c r="B254">
        <v>0</v>
      </c>
      <c r="C254">
        <v>2001</v>
      </c>
      <c r="D254">
        <f t="shared" si="17"/>
        <v>23</v>
      </c>
      <c r="E254" s="12" t="str">
        <f t="shared" si="19"/>
        <v>15-25</v>
      </c>
      <c r="F254">
        <v>5</v>
      </c>
      <c r="G254">
        <v>5</v>
      </c>
      <c r="H254">
        <v>6</v>
      </c>
      <c r="I254">
        <v>5</v>
      </c>
      <c r="J254">
        <v>4</v>
      </c>
      <c r="K254">
        <v>4</v>
      </c>
      <c r="L254">
        <f t="shared" si="18"/>
        <v>24</v>
      </c>
    </row>
    <row r="255" spans="1:12" x14ac:dyDescent="0.2">
      <c r="A255">
        <v>39634</v>
      </c>
      <c r="B255">
        <v>0</v>
      </c>
      <c r="C255">
        <v>2000</v>
      </c>
      <c r="D255">
        <f t="shared" si="17"/>
        <v>24</v>
      </c>
      <c r="E255" s="12" t="str">
        <f t="shared" si="19"/>
        <v>15-25</v>
      </c>
      <c r="F255">
        <v>5</v>
      </c>
      <c r="G255">
        <v>4</v>
      </c>
      <c r="H255">
        <v>6</v>
      </c>
      <c r="I255">
        <v>5</v>
      </c>
      <c r="J255">
        <v>4</v>
      </c>
      <c r="K255">
        <v>3</v>
      </c>
      <c r="L255">
        <f t="shared" si="18"/>
        <v>22</v>
      </c>
    </row>
    <row r="256" spans="1:12" x14ac:dyDescent="0.2">
      <c r="A256">
        <v>39661</v>
      </c>
      <c r="B256">
        <v>0</v>
      </c>
      <c r="C256">
        <v>1999</v>
      </c>
      <c r="D256">
        <f t="shared" si="17"/>
        <v>25</v>
      </c>
      <c r="E256" s="12" t="str">
        <f t="shared" si="19"/>
        <v>15-25</v>
      </c>
      <c r="F256" t="s">
        <v>25</v>
      </c>
      <c r="G256">
        <v>6</v>
      </c>
      <c r="H256">
        <v>7</v>
      </c>
      <c r="I256">
        <v>7</v>
      </c>
      <c r="J256">
        <v>7</v>
      </c>
      <c r="K256">
        <v>5</v>
      </c>
      <c r="L256">
        <f t="shared" si="18"/>
        <v>32</v>
      </c>
    </row>
    <row r="257" spans="1:12" x14ac:dyDescent="0.2">
      <c r="A257">
        <v>39664</v>
      </c>
      <c r="B257">
        <v>0</v>
      </c>
      <c r="C257">
        <v>1965</v>
      </c>
      <c r="D257">
        <f t="shared" si="17"/>
        <v>59</v>
      </c>
      <c r="E257" s="12" t="str">
        <f t="shared" si="19"/>
        <v>56-85</v>
      </c>
      <c r="F257">
        <v>7</v>
      </c>
      <c r="G257">
        <v>5</v>
      </c>
      <c r="H257">
        <v>5</v>
      </c>
      <c r="I257">
        <v>6</v>
      </c>
      <c r="J257">
        <v>6</v>
      </c>
      <c r="K257">
        <v>6</v>
      </c>
      <c r="L257">
        <f t="shared" si="18"/>
        <v>28</v>
      </c>
    </row>
    <row r="258" spans="1:12" x14ac:dyDescent="0.2">
      <c r="A258">
        <v>39668</v>
      </c>
      <c r="B258">
        <v>0</v>
      </c>
      <c r="C258">
        <v>2001</v>
      </c>
      <c r="D258">
        <f t="shared" ref="D258:D321" si="20">2024-C258</f>
        <v>23</v>
      </c>
      <c r="E258" s="12" t="str">
        <f t="shared" si="19"/>
        <v>15-25</v>
      </c>
      <c r="F258">
        <v>4</v>
      </c>
      <c r="G258">
        <v>3</v>
      </c>
      <c r="H258">
        <v>5</v>
      </c>
      <c r="I258">
        <v>5</v>
      </c>
      <c r="J258">
        <v>3</v>
      </c>
      <c r="K258">
        <v>3</v>
      </c>
      <c r="L258">
        <f t="shared" ref="L258:L321" si="21">SUM(G258:K258)</f>
        <v>19</v>
      </c>
    </row>
    <row r="259" spans="1:12" x14ac:dyDescent="0.2">
      <c r="A259">
        <v>39665</v>
      </c>
      <c r="B259">
        <v>0</v>
      </c>
      <c r="C259">
        <v>1977</v>
      </c>
      <c r="D259">
        <f t="shared" si="20"/>
        <v>47</v>
      </c>
      <c r="E259" s="12" t="str">
        <f t="shared" ref="E259:E322" si="22">IF(D259&lt;=25,"15-25",IF(D259&lt;=40,"26-40",IF(D259&lt;=55,"41-55","56-85")))</f>
        <v>41-55</v>
      </c>
      <c r="F259">
        <v>3</v>
      </c>
      <c r="G259">
        <v>5</v>
      </c>
      <c r="H259">
        <v>5</v>
      </c>
      <c r="I259">
        <v>5</v>
      </c>
      <c r="J259">
        <v>5</v>
      </c>
      <c r="K259">
        <v>2</v>
      </c>
      <c r="L259">
        <f t="shared" si="21"/>
        <v>22</v>
      </c>
    </row>
    <row r="260" spans="1:12" x14ac:dyDescent="0.2">
      <c r="A260">
        <v>39681</v>
      </c>
      <c r="B260">
        <v>0</v>
      </c>
      <c r="C260">
        <v>2004</v>
      </c>
      <c r="D260">
        <f t="shared" si="20"/>
        <v>20</v>
      </c>
      <c r="E260" s="12" t="str">
        <f t="shared" si="22"/>
        <v>15-25</v>
      </c>
      <c r="F260">
        <v>3</v>
      </c>
      <c r="G260">
        <v>1</v>
      </c>
      <c r="H260">
        <v>4</v>
      </c>
      <c r="I260">
        <v>2</v>
      </c>
      <c r="J260">
        <v>3</v>
      </c>
      <c r="K260">
        <v>4</v>
      </c>
      <c r="L260">
        <f t="shared" si="21"/>
        <v>14</v>
      </c>
    </row>
    <row r="261" spans="1:12" x14ac:dyDescent="0.2">
      <c r="A261">
        <v>39736</v>
      </c>
      <c r="B261">
        <v>0</v>
      </c>
      <c r="C261">
        <v>1978</v>
      </c>
      <c r="D261">
        <f t="shared" si="20"/>
        <v>46</v>
      </c>
      <c r="E261" s="12" t="str">
        <f t="shared" si="22"/>
        <v>41-55</v>
      </c>
      <c r="F261">
        <v>4</v>
      </c>
      <c r="G261">
        <v>6</v>
      </c>
      <c r="H261">
        <v>5</v>
      </c>
      <c r="I261">
        <v>6</v>
      </c>
      <c r="J261">
        <v>6</v>
      </c>
      <c r="K261">
        <v>6</v>
      </c>
      <c r="L261">
        <f t="shared" si="21"/>
        <v>29</v>
      </c>
    </row>
    <row r="262" spans="1:12" x14ac:dyDescent="0.2">
      <c r="A262">
        <v>37477</v>
      </c>
      <c r="B262">
        <v>0</v>
      </c>
      <c r="C262">
        <v>2003</v>
      </c>
      <c r="D262">
        <f t="shared" si="20"/>
        <v>21</v>
      </c>
      <c r="E262" s="12" t="str">
        <f t="shared" si="22"/>
        <v>15-25</v>
      </c>
      <c r="F262">
        <v>8</v>
      </c>
      <c r="G262">
        <v>5</v>
      </c>
      <c r="H262">
        <v>7</v>
      </c>
      <c r="I262">
        <v>5</v>
      </c>
      <c r="J262">
        <v>6</v>
      </c>
      <c r="K262">
        <v>7</v>
      </c>
      <c r="L262">
        <f t="shared" si="21"/>
        <v>30</v>
      </c>
    </row>
    <row r="263" spans="1:12" x14ac:dyDescent="0.2">
      <c r="A263">
        <v>39776</v>
      </c>
      <c r="B263">
        <v>0</v>
      </c>
      <c r="C263">
        <v>1972</v>
      </c>
      <c r="D263">
        <f t="shared" si="20"/>
        <v>52</v>
      </c>
      <c r="E263" s="12" t="str">
        <f t="shared" si="22"/>
        <v>41-55</v>
      </c>
      <c r="F263" t="s">
        <v>25</v>
      </c>
      <c r="G263">
        <v>6</v>
      </c>
      <c r="H263">
        <v>6</v>
      </c>
      <c r="I263">
        <v>5</v>
      </c>
      <c r="J263">
        <v>6</v>
      </c>
      <c r="K263">
        <v>5</v>
      </c>
      <c r="L263">
        <f t="shared" si="21"/>
        <v>28</v>
      </c>
    </row>
    <row r="264" spans="1:12" x14ac:dyDescent="0.2">
      <c r="A264">
        <v>39805</v>
      </c>
      <c r="B264">
        <v>0</v>
      </c>
      <c r="C264">
        <v>1961</v>
      </c>
      <c r="D264">
        <f t="shared" si="20"/>
        <v>63</v>
      </c>
      <c r="E264" s="12" t="str">
        <f t="shared" si="22"/>
        <v>56-85</v>
      </c>
      <c r="F264">
        <v>2</v>
      </c>
      <c r="G264">
        <v>3</v>
      </c>
      <c r="H264">
        <v>2</v>
      </c>
      <c r="I264">
        <v>5</v>
      </c>
      <c r="J264">
        <v>5</v>
      </c>
      <c r="K264">
        <v>3</v>
      </c>
      <c r="L264">
        <f t="shared" si="21"/>
        <v>18</v>
      </c>
    </row>
    <row r="265" spans="1:12" x14ac:dyDescent="0.2">
      <c r="A265">
        <v>39812</v>
      </c>
      <c r="B265">
        <v>0</v>
      </c>
      <c r="C265">
        <v>1997</v>
      </c>
      <c r="D265">
        <f t="shared" si="20"/>
        <v>27</v>
      </c>
      <c r="E265" s="12" t="str">
        <f t="shared" si="22"/>
        <v>26-40</v>
      </c>
      <c r="F265">
        <v>5</v>
      </c>
      <c r="G265">
        <v>6</v>
      </c>
      <c r="H265">
        <v>6</v>
      </c>
      <c r="I265">
        <v>6</v>
      </c>
      <c r="J265">
        <v>5</v>
      </c>
      <c r="K265">
        <v>5</v>
      </c>
      <c r="L265">
        <f t="shared" si="21"/>
        <v>28</v>
      </c>
    </row>
    <row r="266" spans="1:12" x14ac:dyDescent="0.2">
      <c r="A266">
        <v>39816</v>
      </c>
      <c r="B266">
        <v>0</v>
      </c>
      <c r="C266">
        <v>1998</v>
      </c>
      <c r="D266">
        <f t="shared" si="20"/>
        <v>26</v>
      </c>
      <c r="E266" s="12" t="str">
        <f t="shared" si="22"/>
        <v>26-40</v>
      </c>
      <c r="F266">
        <v>0</v>
      </c>
      <c r="G266">
        <v>4</v>
      </c>
      <c r="H266">
        <v>2</v>
      </c>
      <c r="I266">
        <v>2</v>
      </c>
      <c r="J266">
        <v>2</v>
      </c>
      <c r="K266">
        <v>2</v>
      </c>
      <c r="L266">
        <f t="shared" si="21"/>
        <v>12</v>
      </c>
    </row>
    <row r="267" spans="1:12" x14ac:dyDescent="0.2">
      <c r="A267">
        <v>39866</v>
      </c>
      <c r="B267">
        <v>0</v>
      </c>
      <c r="C267">
        <v>2004</v>
      </c>
      <c r="D267">
        <f t="shared" si="20"/>
        <v>20</v>
      </c>
      <c r="E267" s="12" t="str">
        <f t="shared" si="22"/>
        <v>15-25</v>
      </c>
      <c r="F267">
        <v>3</v>
      </c>
      <c r="G267">
        <v>4</v>
      </c>
      <c r="H267">
        <v>6</v>
      </c>
      <c r="I267">
        <v>3</v>
      </c>
      <c r="J267">
        <v>6</v>
      </c>
      <c r="K267">
        <v>5</v>
      </c>
      <c r="L267">
        <f t="shared" si="21"/>
        <v>24</v>
      </c>
    </row>
    <row r="268" spans="1:12" x14ac:dyDescent="0.2">
      <c r="A268">
        <v>39894</v>
      </c>
      <c r="B268">
        <v>0</v>
      </c>
      <c r="C268">
        <v>1961</v>
      </c>
      <c r="D268">
        <f t="shared" si="20"/>
        <v>63</v>
      </c>
      <c r="E268" s="12" t="str">
        <f t="shared" si="22"/>
        <v>56-85</v>
      </c>
      <c r="F268">
        <v>3</v>
      </c>
      <c r="G268">
        <v>3</v>
      </c>
      <c r="H268">
        <v>3</v>
      </c>
      <c r="I268">
        <v>5</v>
      </c>
      <c r="J268">
        <v>5</v>
      </c>
      <c r="K268">
        <v>2</v>
      </c>
      <c r="L268">
        <f t="shared" si="21"/>
        <v>18</v>
      </c>
    </row>
    <row r="269" spans="1:12" x14ac:dyDescent="0.2">
      <c r="A269">
        <v>39904</v>
      </c>
      <c r="B269">
        <v>0</v>
      </c>
      <c r="C269">
        <v>2001</v>
      </c>
      <c r="D269">
        <f t="shared" si="20"/>
        <v>23</v>
      </c>
      <c r="E269" s="12" t="str">
        <f t="shared" si="22"/>
        <v>15-25</v>
      </c>
      <c r="F269">
        <v>4</v>
      </c>
      <c r="G269">
        <v>3</v>
      </c>
      <c r="H269">
        <v>2</v>
      </c>
      <c r="I269">
        <v>3</v>
      </c>
      <c r="J269">
        <v>3</v>
      </c>
      <c r="K269">
        <v>5</v>
      </c>
      <c r="L269">
        <f t="shared" si="21"/>
        <v>16</v>
      </c>
    </row>
    <row r="270" spans="1:12" x14ac:dyDescent="0.2">
      <c r="A270">
        <v>39937</v>
      </c>
      <c r="B270">
        <v>0</v>
      </c>
      <c r="C270">
        <v>1980</v>
      </c>
      <c r="D270">
        <f t="shared" si="20"/>
        <v>44</v>
      </c>
      <c r="E270" s="12" t="str">
        <f t="shared" si="22"/>
        <v>41-55</v>
      </c>
      <c r="F270">
        <v>3</v>
      </c>
      <c r="G270">
        <v>2</v>
      </c>
      <c r="H270">
        <v>5</v>
      </c>
      <c r="I270">
        <v>4</v>
      </c>
      <c r="J270">
        <v>5</v>
      </c>
      <c r="K270">
        <v>2</v>
      </c>
      <c r="L270">
        <f t="shared" si="21"/>
        <v>18</v>
      </c>
    </row>
    <row r="271" spans="1:12" x14ac:dyDescent="0.2">
      <c r="A271">
        <v>39938</v>
      </c>
      <c r="B271">
        <v>0</v>
      </c>
      <c r="C271">
        <v>2003</v>
      </c>
      <c r="D271">
        <f t="shared" si="20"/>
        <v>21</v>
      </c>
      <c r="E271" s="12" t="str">
        <f t="shared" si="22"/>
        <v>15-25</v>
      </c>
      <c r="F271">
        <v>5</v>
      </c>
      <c r="G271">
        <v>6</v>
      </c>
      <c r="H271">
        <v>6</v>
      </c>
      <c r="I271">
        <v>6</v>
      </c>
      <c r="J271">
        <v>5</v>
      </c>
      <c r="K271">
        <v>7</v>
      </c>
      <c r="L271">
        <f t="shared" si="21"/>
        <v>30</v>
      </c>
    </row>
    <row r="272" spans="1:12" x14ac:dyDescent="0.2">
      <c r="A272">
        <v>39940</v>
      </c>
      <c r="B272">
        <v>0</v>
      </c>
      <c r="C272">
        <v>1975</v>
      </c>
      <c r="D272">
        <f t="shared" si="20"/>
        <v>49</v>
      </c>
      <c r="E272" s="12" t="str">
        <f t="shared" si="22"/>
        <v>41-55</v>
      </c>
      <c r="F272" t="s">
        <v>25</v>
      </c>
      <c r="G272">
        <v>3</v>
      </c>
      <c r="H272">
        <v>4</v>
      </c>
      <c r="I272">
        <v>5</v>
      </c>
      <c r="J272">
        <v>3</v>
      </c>
      <c r="K272">
        <v>2</v>
      </c>
      <c r="L272">
        <f t="shared" si="21"/>
        <v>17</v>
      </c>
    </row>
    <row r="273" spans="1:12" x14ac:dyDescent="0.2">
      <c r="A273">
        <v>39944</v>
      </c>
      <c r="B273">
        <v>0</v>
      </c>
      <c r="C273">
        <v>1989</v>
      </c>
      <c r="D273">
        <f t="shared" si="20"/>
        <v>35</v>
      </c>
      <c r="E273" s="12" t="str">
        <f t="shared" si="22"/>
        <v>26-40</v>
      </c>
      <c r="F273">
        <v>6</v>
      </c>
      <c r="G273">
        <v>3</v>
      </c>
      <c r="H273">
        <v>5</v>
      </c>
      <c r="I273">
        <v>6</v>
      </c>
      <c r="J273">
        <v>5</v>
      </c>
      <c r="K273">
        <v>3</v>
      </c>
      <c r="L273">
        <f t="shared" si="21"/>
        <v>22</v>
      </c>
    </row>
    <row r="274" spans="1:12" x14ac:dyDescent="0.2">
      <c r="A274">
        <v>39955</v>
      </c>
      <c r="B274">
        <v>0</v>
      </c>
      <c r="C274">
        <v>2001</v>
      </c>
      <c r="D274">
        <f t="shared" si="20"/>
        <v>23</v>
      </c>
      <c r="E274" s="12" t="str">
        <f t="shared" si="22"/>
        <v>15-25</v>
      </c>
      <c r="F274">
        <v>2</v>
      </c>
      <c r="G274">
        <v>2</v>
      </c>
      <c r="H274">
        <v>3</v>
      </c>
      <c r="I274">
        <v>3</v>
      </c>
      <c r="J274">
        <v>3</v>
      </c>
      <c r="K274">
        <v>3</v>
      </c>
      <c r="L274">
        <f t="shared" si="21"/>
        <v>14</v>
      </c>
    </row>
    <row r="275" spans="1:12" x14ac:dyDescent="0.2">
      <c r="A275">
        <v>40015</v>
      </c>
      <c r="B275">
        <v>0</v>
      </c>
      <c r="C275">
        <v>2003</v>
      </c>
      <c r="D275">
        <f t="shared" si="20"/>
        <v>21</v>
      </c>
      <c r="E275" s="12" t="str">
        <f t="shared" si="22"/>
        <v>15-25</v>
      </c>
      <c r="F275" t="s">
        <v>42</v>
      </c>
      <c r="G275">
        <v>2</v>
      </c>
      <c r="H275">
        <v>5</v>
      </c>
      <c r="I275">
        <v>5</v>
      </c>
      <c r="J275">
        <v>5</v>
      </c>
      <c r="K275">
        <v>5</v>
      </c>
      <c r="L275">
        <f t="shared" si="21"/>
        <v>22</v>
      </c>
    </row>
    <row r="276" spans="1:12" x14ac:dyDescent="0.2">
      <c r="A276">
        <v>39995</v>
      </c>
      <c r="B276">
        <v>0</v>
      </c>
      <c r="C276">
        <v>1996</v>
      </c>
      <c r="D276">
        <f t="shared" si="20"/>
        <v>28</v>
      </c>
      <c r="E276" s="12" t="str">
        <f t="shared" si="22"/>
        <v>26-40</v>
      </c>
      <c r="F276">
        <v>10</v>
      </c>
      <c r="G276">
        <v>5</v>
      </c>
      <c r="H276">
        <v>3</v>
      </c>
      <c r="I276">
        <v>5</v>
      </c>
      <c r="J276">
        <v>5</v>
      </c>
      <c r="K276">
        <v>6</v>
      </c>
      <c r="L276">
        <f t="shared" si="21"/>
        <v>24</v>
      </c>
    </row>
    <row r="277" spans="1:12" x14ac:dyDescent="0.2">
      <c r="A277">
        <v>38749</v>
      </c>
      <c r="B277">
        <v>0</v>
      </c>
      <c r="C277">
        <v>1993</v>
      </c>
      <c r="D277">
        <f t="shared" si="20"/>
        <v>31</v>
      </c>
      <c r="E277" s="12" t="str">
        <f t="shared" si="22"/>
        <v>26-40</v>
      </c>
      <c r="F277" t="s">
        <v>25</v>
      </c>
      <c r="G277">
        <v>3</v>
      </c>
      <c r="H277">
        <v>2</v>
      </c>
      <c r="I277">
        <v>2</v>
      </c>
      <c r="J277">
        <v>3</v>
      </c>
      <c r="K277">
        <v>1</v>
      </c>
      <c r="L277">
        <f t="shared" si="21"/>
        <v>11</v>
      </c>
    </row>
    <row r="278" spans="1:12" x14ac:dyDescent="0.2">
      <c r="A278">
        <v>40097</v>
      </c>
      <c r="B278">
        <v>0</v>
      </c>
      <c r="C278">
        <v>1975</v>
      </c>
      <c r="D278">
        <f t="shared" si="20"/>
        <v>49</v>
      </c>
      <c r="E278" s="12" t="str">
        <f t="shared" si="22"/>
        <v>41-55</v>
      </c>
      <c r="F278">
        <v>3</v>
      </c>
      <c r="G278">
        <v>3</v>
      </c>
      <c r="H278">
        <v>3</v>
      </c>
      <c r="I278">
        <v>5</v>
      </c>
      <c r="J278">
        <v>5</v>
      </c>
      <c r="K278">
        <v>3</v>
      </c>
      <c r="L278">
        <f t="shared" si="21"/>
        <v>19</v>
      </c>
    </row>
    <row r="279" spans="1:12" x14ac:dyDescent="0.2">
      <c r="A279">
        <v>40100</v>
      </c>
      <c r="B279">
        <v>0</v>
      </c>
      <c r="C279">
        <v>1976</v>
      </c>
      <c r="D279">
        <f t="shared" si="20"/>
        <v>48</v>
      </c>
      <c r="E279" s="12" t="str">
        <f t="shared" si="22"/>
        <v>41-55</v>
      </c>
      <c r="F279">
        <v>3</v>
      </c>
      <c r="G279">
        <v>5</v>
      </c>
      <c r="H279">
        <v>5</v>
      </c>
      <c r="I279">
        <v>5</v>
      </c>
      <c r="J279">
        <v>5</v>
      </c>
      <c r="K279">
        <v>3</v>
      </c>
      <c r="L279">
        <f t="shared" si="21"/>
        <v>23</v>
      </c>
    </row>
    <row r="280" spans="1:12" x14ac:dyDescent="0.2">
      <c r="A280">
        <v>40102</v>
      </c>
      <c r="B280">
        <v>0</v>
      </c>
      <c r="C280">
        <v>2003</v>
      </c>
      <c r="D280">
        <f t="shared" si="20"/>
        <v>21</v>
      </c>
      <c r="E280" s="12" t="str">
        <f t="shared" si="22"/>
        <v>15-25</v>
      </c>
      <c r="F280">
        <v>2</v>
      </c>
      <c r="G280">
        <v>5</v>
      </c>
      <c r="H280">
        <v>5</v>
      </c>
      <c r="I280">
        <v>6</v>
      </c>
      <c r="J280">
        <v>5</v>
      </c>
      <c r="K280">
        <v>6</v>
      </c>
      <c r="L280">
        <f t="shared" si="21"/>
        <v>27</v>
      </c>
    </row>
    <row r="281" spans="1:12" x14ac:dyDescent="0.2">
      <c r="A281">
        <v>40117</v>
      </c>
      <c r="B281">
        <v>0</v>
      </c>
      <c r="C281">
        <v>1978</v>
      </c>
      <c r="D281">
        <f t="shared" si="20"/>
        <v>46</v>
      </c>
      <c r="E281" s="12" t="str">
        <f t="shared" si="22"/>
        <v>41-55</v>
      </c>
      <c r="F281">
        <v>12</v>
      </c>
      <c r="G281">
        <v>6</v>
      </c>
      <c r="H281">
        <v>6</v>
      </c>
      <c r="I281">
        <v>6</v>
      </c>
      <c r="J281">
        <v>6</v>
      </c>
      <c r="K281">
        <v>6</v>
      </c>
      <c r="L281">
        <f t="shared" si="21"/>
        <v>30</v>
      </c>
    </row>
    <row r="282" spans="1:12" x14ac:dyDescent="0.2">
      <c r="A282">
        <v>40101</v>
      </c>
      <c r="B282">
        <v>0</v>
      </c>
      <c r="C282">
        <v>2005</v>
      </c>
      <c r="D282">
        <f t="shared" si="20"/>
        <v>19</v>
      </c>
      <c r="E282" s="12" t="str">
        <f t="shared" si="22"/>
        <v>15-25</v>
      </c>
      <c r="F282">
        <v>2</v>
      </c>
      <c r="G282">
        <v>3</v>
      </c>
      <c r="H282">
        <v>6</v>
      </c>
      <c r="I282">
        <v>2</v>
      </c>
      <c r="J282">
        <v>2</v>
      </c>
      <c r="K282">
        <v>1</v>
      </c>
      <c r="L282">
        <f t="shared" si="21"/>
        <v>14</v>
      </c>
    </row>
    <row r="283" spans="1:12" x14ac:dyDescent="0.2">
      <c r="A283">
        <v>40128</v>
      </c>
      <c r="B283">
        <v>0</v>
      </c>
      <c r="C283">
        <v>1974</v>
      </c>
      <c r="D283">
        <f t="shared" si="20"/>
        <v>50</v>
      </c>
      <c r="E283" s="12" t="str">
        <f t="shared" si="22"/>
        <v>41-55</v>
      </c>
      <c r="F283" t="s">
        <v>25</v>
      </c>
      <c r="G283">
        <v>5</v>
      </c>
      <c r="H283">
        <v>5</v>
      </c>
      <c r="I283">
        <v>5</v>
      </c>
      <c r="J283">
        <v>7</v>
      </c>
      <c r="K283">
        <v>5</v>
      </c>
      <c r="L283">
        <f t="shared" si="21"/>
        <v>27</v>
      </c>
    </row>
    <row r="284" spans="1:12" x14ac:dyDescent="0.2">
      <c r="A284">
        <v>40141</v>
      </c>
      <c r="B284">
        <v>0</v>
      </c>
      <c r="C284">
        <v>1998</v>
      </c>
      <c r="D284">
        <f t="shared" si="20"/>
        <v>26</v>
      </c>
      <c r="E284" s="12" t="str">
        <f t="shared" si="22"/>
        <v>26-40</v>
      </c>
      <c r="F284" t="s">
        <v>94</v>
      </c>
      <c r="G284">
        <v>4</v>
      </c>
      <c r="H284">
        <v>3</v>
      </c>
      <c r="I284">
        <v>3</v>
      </c>
      <c r="J284">
        <v>3</v>
      </c>
      <c r="K284">
        <v>1</v>
      </c>
      <c r="L284">
        <f t="shared" si="21"/>
        <v>14</v>
      </c>
    </row>
    <row r="285" spans="1:12" x14ac:dyDescent="0.2">
      <c r="A285">
        <v>40162</v>
      </c>
      <c r="B285">
        <v>0</v>
      </c>
      <c r="C285">
        <v>1986</v>
      </c>
      <c r="D285">
        <f t="shared" si="20"/>
        <v>38</v>
      </c>
      <c r="E285" s="12" t="str">
        <f t="shared" si="22"/>
        <v>26-40</v>
      </c>
      <c r="F285">
        <v>2</v>
      </c>
      <c r="G285">
        <v>7</v>
      </c>
      <c r="H285">
        <v>7</v>
      </c>
      <c r="I285">
        <v>7</v>
      </c>
      <c r="J285">
        <v>7</v>
      </c>
      <c r="K285">
        <v>6</v>
      </c>
      <c r="L285">
        <f t="shared" si="21"/>
        <v>34</v>
      </c>
    </row>
    <row r="286" spans="1:12" x14ac:dyDescent="0.2">
      <c r="A286">
        <v>36331</v>
      </c>
      <c r="B286">
        <v>0</v>
      </c>
      <c r="C286">
        <v>2000</v>
      </c>
      <c r="D286">
        <f t="shared" si="20"/>
        <v>24</v>
      </c>
      <c r="E286" s="12" t="str">
        <f t="shared" si="22"/>
        <v>15-25</v>
      </c>
      <c r="F286" t="s">
        <v>25</v>
      </c>
      <c r="G286">
        <v>3</v>
      </c>
      <c r="H286">
        <v>5</v>
      </c>
      <c r="I286">
        <v>4</v>
      </c>
      <c r="J286">
        <v>3</v>
      </c>
      <c r="K286">
        <v>3</v>
      </c>
      <c r="L286">
        <f t="shared" si="21"/>
        <v>18</v>
      </c>
    </row>
    <row r="287" spans="1:12" x14ac:dyDescent="0.2">
      <c r="A287">
        <v>40226</v>
      </c>
      <c r="B287">
        <v>0</v>
      </c>
      <c r="C287">
        <v>2001</v>
      </c>
      <c r="D287">
        <f t="shared" si="20"/>
        <v>23</v>
      </c>
      <c r="E287" s="12" t="str">
        <f t="shared" si="22"/>
        <v>15-25</v>
      </c>
      <c r="F287">
        <v>4</v>
      </c>
      <c r="G287">
        <v>3</v>
      </c>
      <c r="H287">
        <v>2</v>
      </c>
      <c r="I287">
        <v>6</v>
      </c>
      <c r="J287">
        <v>6</v>
      </c>
      <c r="K287">
        <v>4</v>
      </c>
      <c r="L287">
        <f t="shared" si="21"/>
        <v>21</v>
      </c>
    </row>
    <row r="288" spans="1:12" x14ac:dyDescent="0.2">
      <c r="A288">
        <v>39564</v>
      </c>
      <c r="B288">
        <v>0</v>
      </c>
      <c r="C288">
        <v>1990</v>
      </c>
      <c r="D288">
        <f t="shared" si="20"/>
        <v>34</v>
      </c>
      <c r="E288" s="12" t="str">
        <f t="shared" si="22"/>
        <v>26-40</v>
      </c>
      <c r="F288" t="s">
        <v>25</v>
      </c>
      <c r="G288">
        <v>7</v>
      </c>
      <c r="H288">
        <v>5</v>
      </c>
      <c r="I288">
        <v>7</v>
      </c>
      <c r="J288">
        <v>7</v>
      </c>
      <c r="K288">
        <v>2</v>
      </c>
      <c r="L288">
        <f t="shared" si="21"/>
        <v>28</v>
      </c>
    </row>
    <row r="289" spans="1:12" x14ac:dyDescent="0.2">
      <c r="A289">
        <v>40245</v>
      </c>
      <c r="B289">
        <v>0</v>
      </c>
      <c r="C289">
        <v>1987</v>
      </c>
      <c r="D289">
        <f t="shared" si="20"/>
        <v>37</v>
      </c>
      <c r="E289" s="12" t="str">
        <f t="shared" si="22"/>
        <v>26-40</v>
      </c>
      <c r="F289">
        <v>1</v>
      </c>
      <c r="G289">
        <v>1</v>
      </c>
      <c r="H289">
        <v>3</v>
      </c>
      <c r="I289">
        <v>1</v>
      </c>
      <c r="J289">
        <v>1</v>
      </c>
      <c r="K289">
        <v>1</v>
      </c>
      <c r="L289">
        <f t="shared" si="21"/>
        <v>7</v>
      </c>
    </row>
    <row r="290" spans="1:12" x14ac:dyDescent="0.2">
      <c r="A290">
        <v>40253</v>
      </c>
      <c r="B290">
        <v>0</v>
      </c>
      <c r="C290">
        <v>1963</v>
      </c>
      <c r="D290">
        <f t="shared" si="20"/>
        <v>61</v>
      </c>
      <c r="E290" s="12" t="str">
        <f t="shared" si="22"/>
        <v>56-85</v>
      </c>
      <c r="F290" t="s">
        <v>25</v>
      </c>
      <c r="G290">
        <v>5</v>
      </c>
      <c r="H290">
        <v>5</v>
      </c>
      <c r="I290">
        <v>6</v>
      </c>
      <c r="J290">
        <v>5</v>
      </c>
      <c r="K290">
        <v>5</v>
      </c>
      <c r="L290">
        <f t="shared" si="21"/>
        <v>26</v>
      </c>
    </row>
    <row r="291" spans="1:12" x14ac:dyDescent="0.2">
      <c r="A291">
        <v>40272</v>
      </c>
      <c r="B291">
        <v>0</v>
      </c>
      <c r="C291">
        <v>1975</v>
      </c>
      <c r="D291">
        <f t="shared" si="20"/>
        <v>49</v>
      </c>
      <c r="E291" s="12" t="str">
        <f t="shared" si="22"/>
        <v>41-55</v>
      </c>
      <c r="F291">
        <v>4</v>
      </c>
      <c r="G291">
        <v>3</v>
      </c>
      <c r="H291">
        <v>3</v>
      </c>
      <c r="I291">
        <v>5</v>
      </c>
      <c r="J291">
        <v>5</v>
      </c>
      <c r="K291">
        <v>3</v>
      </c>
      <c r="L291">
        <f t="shared" si="21"/>
        <v>19</v>
      </c>
    </row>
    <row r="292" spans="1:12" x14ac:dyDescent="0.2">
      <c r="A292">
        <v>40299</v>
      </c>
      <c r="B292">
        <v>0</v>
      </c>
      <c r="C292">
        <v>2005</v>
      </c>
      <c r="D292">
        <f t="shared" si="20"/>
        <v>19</v>
      </c>
      <c r="E292" s="12" t="str">
        <f t="shared" si="22"/>
        <v>15-25</v>
      </c>
      <c r="F292">
        <v>2</v>
      </c>
      <c r="G292">
        <v>5</v>
      </c>
      <c r="H292">
        <v>5</v>
      </c>
      <c r="I292">
        <v>5</v>
      </c>
      <c r="J292">
        <v>5</v>
      </c>
      <c r="K292">
        <v>5</v>
      </c>
      <c r="L292">
        <f t="shared" si="21"/>
        <v>25</v>
      </c>
    </row>
    <row r="293" spans="1:12" x14ac:dyDescent="0.2">
      <c r="A293">
        <v>40302</v>
      </c>
      <c r="B293">
        <v>0</v>
      </c>
      <c r="C293">
        <v>2002</v>
      </c>
      <c r="D293">
        <f t="shared" si="20"/>
        <v>22</v>
      </c>
      <c r="E293" s="12" t="str">
        <f t="shared" si="22"/>
        <v>15-25</v>
      </c>
      <c r="F293" t="s">
        <v>95</v>
      </c>
      <c r="G293">
        <v>3</v>
      </c>
      <c r="H293">
        <v>5</v>
      </c>
      <c r="I293">
        <v>3</v>
      </c>
      <c r="J293">
        <v>3</v>
      </c>
      <c r="K293">
        <v>3</v>
      </c>
      <c r="L293">
        <f t="shared" si="21"/>
        <v>17</v>
      </c>
    </row>
    <row r="294" spans="1:12" x14ac:dyDescent="0.2">
      <c r="A294">
        <v>40307</v>
      </c>
      <c r="B294">
        <v>0</v>
      </c>
      <c r="C294">
        <v>2004</v>
      </c>
      <c r="D294">
        <f t="shared" si="20"/>
        <v>20</v>
      </c>
      <c r="E294" s="12" t="str">
        <f t="shared" si="22"/>
        <v>15-25</v>
      </c>
      <c r="F294">
        <v>3</v>
      </c>
      <c r="G294">
        <v>4</v>
      </c>
      <c r="H294">
        <v>5</v>
      </c>
      <c r="I294">
        <v>5</v>
      </c>
      <c r="J294">
        <v>5</v>
      </c>
      <c r="K294">
        <v>6</v>
      </c>
      <c r="L294">
        <f t="shared" si="21"/>
        <v>25</v>
      </c>
    </row>
    <row r="295" spans="1:12" x14ac:dyDescent="0.2">
      <c r="A295">
        <v>40336</v>
      </c>
      <c r="B295">
        <v>0</v>
      </c>
      <c r="C295">
        <v>2002</v>
      </c>
      <c r="D295">
        <f t="shared" si="20"/>
        <v>22</v>
      </c>
      <c r="E295" s="12" t="str">
        <f t="shared" si="22"/>
        <v>15-25</v>
      </c>
      <c r="F295">
        <v>5</v>
      </c>
      <c r="G295">
        <v>5</v>
      </c>
      <c r="H295">
        <v>6</v>
      </c>
      <c r="I295">
        <v>5</v>
      </c>
      <c r="J295">
        <v>5</v>
      </c>
      <c r="K295">
        <v>7</v>
      </c>
      <c r="L295">
        <f t="shared" si="21"/>
        <v>28</v>
      </c>
    </row>
    <row r="296" spans="1:12" x14ac:dyDescent="0.2">
      <c r="A296">
        <v>40327</v>
      </c>
      <c r="B296">
        <v>0</v>
      </c>
      <c r="C296">
        <v>1977</v>
      </c>
      <c r="D296">
        <f t="shared" si="20"/>
        <v>47</v>
      </c>
      <c r="E296" s="12" t="str">
        <f t="shared" si="22"/>
        <v>41-55</v>
      </c>
      <c r="F296">
        <v>4</v>
      </c>
      <c r="G296">
        <v>2</v>
      </c>
      <c r="H296">
        <v>3</v>
      </c>
      <c r="I296">
        <v>2</v>
      </c>
      <c r="J296">
        <v>3</v>
      </c>
      <c r="K296">
        <v>3</v>
      </c>
      <c r="L296">
        <f t="shared" si="21"/>
        <v>13</v>
      </c>
    </row>
    <row r="297" spans="1:12" x14ac:dyDescent="0.2">
      <c r="A297">
        <v>40360</v>
      </c>
      <c r="B297">
        <v>0</v>
      </c>
      <c r="C297">
        <v>1985</v>
      </c>
      <c r="D297">
        <f t="shared" si="20"/>
        <v>39</v>
      </c>
      <c r="E297" s="12" t="str">
        <f t="shared" si="22"/>
        <v>26-40</v>
      </c>
      <c r="F297" t="s">
        <v>25</v>
      </c>
      <c r="G297">
        <v>5</v>
      </c>
      <c r="H297">
        <v>5</v>
      </c>
      <c r="I297">
        <v>5</v>
      </c>
      <c r="J297">
        <v>5</v>
      </c>
      <c r="K297">
        <v>3</v>
      </c>
      <c r="L297">
        <f t="shared" si="21"/>
        <v>23</v>
      </c>
    </row>
    <row r="298" spans="1:12" x14ac:dyDescent="0.2">
      <c r="A298">
        <v>40364</v>
      </c>
      <c r="B298">
        <v>0</v>
      </c>
      <c r="C298">
        <v>1988</v>
      </c>
      <c r="D298">
        <f t="shared" si="20"/>
        <v>36</v>
      </c>
      <c r="E298" s="12" t="str">
        <f t="shared" si="22"/>
        <v>26-40</v>
      </c>
      <c r="F298">
        <v>7</v>
      </c>
      <c r="G298">
        <v>5</v>
      </c>
      <c r="H298">
        <v>5</v>
      </c>
      <c r="I298">
        <v>5</v>
      </c>
      <c r="J298">
        <v>3</v>
      </c>
      <c r="K298">
        <v>6</v>
      </c>
      <c r="L298">
        <f t="shared" si="21"/>
        <v>24</v>
      </c>
    </row>
    <row r="299" spans="1:12" x14ac:dyDescent="0.2">
      <c r="A299">
        <v>40377</v>
      </c>
      <c r="B299">
        <v>0</v>
      </c>
      <c r="C299">
        <v>1982</v>
      </c>
      <c r="D299">
        <f t="shared" si="20"/>
        <v>42</v>
      </c>
      <c r="E299" s="12" t="str">
        <f t="shared" si="22"/>
        <v>41-55</v>
      </c>
      <c r="F299">
        <v>3</v>
      </c>
      <c r="G299">
        <v>5</v>
      </c>
      <c r="H299">
        <v>4</v>
      </c>
      <c r="I299">
        <v>5</v>
      </c>
      <c r="J299">
        <v>5</v>
      </c>
      <c r="K299">
        <v>6</v>
      </c>
      <c r="L299">
        <f t="shared" si="21"/>
        <v>25</v>
      </c>
    </row>
    <row r="300" spans="1:12" x14ac:dyDescent="0.2">
      <c r="A300">
        <v>40381</v>
      </c>
      <c r="B300">
        <v>0</v>
      </c>
      <c r="C300">
        <v>2004</v>
      </c>
      <c r="D300">
        <f t="shared" si="20"/>
        <v>20</v>
      </c>
      <c r="E300" s="12" t="str">
        <f t="shared" si="22"/>
        <v>15-25</v>
      </c>
      <c r="F300">
        <v>5</v>
      </c>
      <c r="G300">
        <v>2</v>
      </c>
      <c r="H300">
        <v>7</v>
      </c>
      <c r="I300">
        <v>3</v>
      </c>
      <c r="J300">
        <v>4</v>
      </c>
      <c r="K300">
        <v>3</v>
      </c>
      <c r="L300">
        <f t="shared" si="21"/>
        <v>19</v>
      </c>
    </row>
    <row r="301" spans="1:12" x14ac:dyDescent="0.2">
      <c r="A301">
        <v>40385</v>
      </c>
      <c r="B301">
        <v>0</v>
      </c>
      <c r="C301">
        <v>2005</v>
      </c>
      <c r="D301">
        <f t="shared" si="20"/>
        <v>19</v>
      </c>
      <c r="E301" s="12" t="str">
        <f t="shared" si="22"/>
        <v>15-25</v>
      </c>
      <c r="F301">
        <v>0</v>
      </c>
      <c r="G301">
        <v>5</v>
      </c>
      <c r="H301">
        <v>5</v>
      </c>
      <c r="I301">
        <v>5</v>
      </c>
      <c r="J301">
        <v>2</v>
      </c>
      <c r="K301">
        <v>3</v>
      </c>
      <c r="L301">
        <f t="shared" si="21"/>
        <v>20</v>
      </c>
    </row>
    <row r="302" spans="1:12" x14ac:dyDescent="0.2">
      <c r="A302">
        <v>40396</v>
      </c>
      <c r="B302">
        <v>0</v>
      </c>
      <c r="C302">
        <v>2009</v>
      </c>
      <c r="D302">
        <f t="shared" si="20"/>
        <v>15</v>
      </c>
      <c r="E302" s="12" t="str">
        <f t="shared" si="22"/>
        <v>15-25</v>
      </c>
      <c r="F302">
        <v>2</v>
      </c>
      <c r="G302">
        <v>5</v>
      </c>
      <c r="H302">
        <v>5</v>
      </c>
      <c r="I302">
        <v>7</v>
      </c>
      <c r="J302">
        <v>4</v>
      </c>
      <c r="K302">
        <v>5</v>
      </c>
      <c r="L302">
        <f t="shared" si="21"/>
        <v>26</v>
      </c>
    </row>
    <row r="303" spans="1:12" x14ac:dyDescent="0.2">
      <c r="A303">
        <v>40391</v>
      </c>
      <c r="B303">
        <v>0</v>
      </c>
      <c r="C303">
        <v>1997</v>
      </c>
      <c r="D303">
        <f t="shared" si="20"/>
        <v>27</v>
      </c>
      <c r="E303" s="12" t="str">
        <f t="shared" si="22"/>
        <v>26-40</v>
      </c>
      <c r="F303">
        <v>3</v>
      </c>
      <c r="G303">
        <v>5</v>
      </c>
      <c r="H303">
        <v>3</v>
      </c>
      <c r="I303">
        <v>2</v>
      </c>
      <c r="J303">
        <v>2</v>
      </c>
      <c r="K303">
        <v>2</v>
      </c>
      <c r="L303">
        <f t="shared" si="21"/>
        <v>14</v>
      </c>
    </row>
    <row r="304" spans="1:12" x14ac:dyDescent="0.2">
      <c r="A304">
        <v>40399</v>
      </c>
      <c r="B304">
        <v>0</v>
      </c>
      <c r="C304">
        <v>1981</v>
      </c>
      <c r="D304">
        <f t="shared" si="20"/>
        <v>43</v>
      </c>
      <c r="E304" s="12" t="str">
        <f t="shared" si="22"/>
        <v>41-55</v>
      </c>
      <c r="F304" t="s">
        <v>25</v>
      </c>
      <c r="G304">
        <v>4</v>
      </c>
      <c r="H304">
        <v>5</v>
      </c>
      <c r="I304">
        <v>5</v>
      </c>
      <c r="J304">
        <v>5</v>
      </c>
      <c r="K304">
        <v>5</v>
      </c>
      <c r="L304">
        <f t="shared" si="21"/>
        <v>24</v>
      </c>
    </row>
    <row r="305" spans="1:12" x14ac:dyDescent="0.2">
      <c r="A305">
        <v>36931</v>
      </c>
      <c r="B305">
        <v>0</v>
      </c>
      <c r="C305">
        <v>1986</v>
      </c>
      <c r="D305">
        <f t="shared" si="20"/>
        <v>38</v>
      </c>
      <c r="E305" s="12" t="str">
        <f t="shared" si="22"/>
        <v>26-40</v>
      </c>
      <c r="F305">
        <v>7</v>
      </c>
      <c r="G305">
        <v>5</v>
      </c>
      <c r="H305">
        <v>6</v>
      </c>
      <c r="I305">
        <v>6</v>
      </c>
      <c r="J305">
        <v>3</v>
      </c>
      <c r="K305">
        <v>5</v>
      </c>
      <c r="L305">
        <f t="shared" si="21"/>
        <v>25</v>
      </c>
    </row>
    <row r="306" spans="1:12" x14ac:dyDescent="0.2">
      <c r="A306">
        <v>40414</v>
      </c>
      <c r="B306">
        <v>0</v>
      </c>
      <c r="C306">
        <v>1981</v>
      </c>
      <c r="D306">
        <f t="shared" si="20"/>
        <v>43</v>
      </c>
      <c r="E306" s="12" t="str">
        <f t="shared" si="22"/>
        <v>41-55</v>
      </c>
      <c r="F306">
        <v>3</v>
      </c>
      <c r="G306">
        <v>5</v>
      </c>
      <c r="H306">
        <v>5</v>
      </c>
      <c r="I306">
        <v>5</v>
      </c>
      <c r="J306">
        <v>5</v>
      </c>
      <c r="K306">
        <v>5</v>
      </c>
      <c r="L306">
        <f t="shared" si="21"/>
        <v>25</v>
      </c>
    </row>
    <row r="307" spans="1:12" x14ac:dyDescent="0.2">
      <c r="A307">
        <v>40447</v>
      </c>
      <c r="B307">
        <v>0</v>
      </c>
      <c r="C307">
        <v>1985</v>
      </c>
      <c r="D307">
        <f t="shared" si="20"/>
        <v>39</v>
      </c>
      <c r="E307" s="12" t="str">
        <f t="shared" si="22"/>
        <v>26-40</v>
      </c>
      <c r="F307" t="s">
        <v>96</v>
      </c>
      <c r="G307">
        <v>7</v>
      </c>
      <c r="H307">
        <v>7</v>
      </c>
      <c r="I307">
        <v>7</v>
      </c>
      <c r="J307">
        <v>7</v>
      </c>
      <c r="K307">
        <v>7</v>
      </c>
      <c r="L307">
        <f t="shared" si="21"/>
        <v>35</v>
      </c>
    </row>
    <row r="308" spans="1:12" x14ac:dyDescent="0.2">
      <c r="A308">
        <v>40454</v>
      </c>
      <c r="B308">
        <v>0</v>
      </c>
      <c r="C308">
        <v>1974</v>
      </c>
      <c r="D308">
        <f t="shared" si="20"/>
        <v>50</v>
      </c>
      <c r="E308" s="12" t="str">
        <f t="shared" si="22"/>
        <v>41-55</v>
      </c>
      <c r="F308">
        <v>4</v>
      </c>
      <c r="G308">
        <v>5</v>
      </c>
      <c r="H308">
        <v>6</v>
      </c>
      <c r="I308">
        <v>5</v>
      </c>
      <c r="J308">
        <v>3</v>
      </c>
      <c r="K308">
        <v>4</v>
      </c>
      <c r="L308">
        <f t="shared" si="21"/>
        <v>23</v>
      </c>
    </row>
    <row r="309" spans="1:12" x14ac:dyDescent="0.2">
      <c r="A309">
        <v>40465</v>
      </c>
      <c r="B309">
        <v>0</v>
      </c>
      <c r="C309">
        <v>1979</v>
      </c>
      <c r="D309">
        <f t="shared" si="20"/>
        <v>45</v>
      </c>
      <c r="E309" s="12" t="str">
        <f t="shared" si="22"/>
        <v>41-55</v>
      </c>
      <c r="F309">
        <v>7</v>
      </c>
      <c r="G309">
        <v>5</v>
      </c>
      <c r="H309">
        <v>6</v>
      </c>
      <c r="I309">
        <v>7</v>
      </c>
      <c r="J309">
        <v>6</v>
      </c>
      <c r="K309">
        <v>4</v>
      </c>
      <c r="L309">
        <f t="shared" si="21"/>
        <v>28</v>
      </c>
    </row>
    <row r="310" spans="1:12" x14ac:dyDescent="0.2">
      <c r="A310">
        <v>40476</v>
      </c>
      <c r="B310">
        <v>0</v>
      </c>
      <c r="C310">
        <v>1991</v>
      </c>
      <c r="D310">
        <f t="shared" si="20"/>
        <v>33</v>
      </c>
      <c r="E310" s="12" t="str">
        <f t="shared" si="22"/>
        <v>26-40</v>
      </c>
      <c r="F310">
        <v>2</v>
      </c>
      <c r="G310">
        <v>3</v>
      </c>
      <c r="H310">
        <v>5</v>
      </c>
      <c r="I310">
        <v>6</v>
      </c>
      <c r="J310">
        <v>5</v>
      </c>
      <c r="K310">
        <v>2</v>
      </c>
      <c r="L310">
        <f t="shared" si="21"/>
        <v>21</v>
      </c>
    </row>
    <row r="311" spans="1:12" x14ac:dyDescent="0.2">
      <c r="A311">
        <v>40485</v>
      </c>
      <c r="B311">
        <v>0</v>
      </c>
      <c r="C311">
        <v>1977</v>
      </c>
      <c r="D311">
        <f t="shared" si="20"/>
        <v>47</v>
      </c>
      <c r="E311" s="12" t="str">
        <f t="shared" si="22"/>
        <v>41-55</v>
      </c>
      <c r="F311">
        <v>6</v>
      </c>
      <c r="G311">
        <v>5</v>
      </c>
      <c r="H311">
        <v>5</v>
      </c>
      <c r="I311">
        <v>6</v>
      </c>
      <c r="J311">
        <v>5</v>
      </c>
      <c r="K311">
        <v>3</v>
      </c>
      <c r="L311">
        <f t="shared" si="21"/>
        <v>24</v>
      </c>
    </row>
    <row r="312" spans="1:12" x14ac:dyDescent="0.2">
      <c r="A312">
        <v>40495</v>
      </c>
      <c r="B312">
        <v>0</v>
      </c>
      <c r="C312">
        <v>1971</v>
      </c>
      <c r="D312">
        <f t="shared" si="20"/>
        <v>53</v>
      </c>
      <c r="E312" s="12" t="str">
        <f t="shared" si="22"/>
        <v>41-55</v>
      </c>
      <c r="F312" t="s">
        <v>25</v>
      </c>
      <c r="G312">
        <v>5</v>
      </c>
      <c r="H312">
        <v>5</v>
      </c>
      <c r="I312">
        <v>5</v>
      </c>
      <c r="J312">
        <v>6</v>
      </c>
      <c r="K312">
        <v>5</v>
      </c>
      <c r="L312">
        <f t="shared" si="21"/>
        <v>26</v>
      </c>
    </row>
    <row r="313" spans="1:12" x14ac:dyDescent="0.2">
      <c r="A313">
        <v>40512</v>
      </c>
      <c r="B313">
        <v>0</v>
      </c>
      <c r="C313">
        <v>1980</v>
      </c>
      <c r="D313">
        <f t="shared" si="20"/>
        <v>44</v>
      </c>
      <c r="E313" s="12" t="str">
        <f t="shared" si="22"/>
        <v>41-55</v>
      </c>
      <c r="F313" t="s">
        <v>25</v>
      </c>
      <c r="G313">
        <v>3</v>
      </c>
      <c r="H313">
        <v>3</v>
      </c>
      <c r="I313">
        <v>5</v>
      </c>
      <c r="J313">
        <v>5</v>
      </c>
      <c r="K313">
        <v>3</v>
      </c>
      <c r="L313">
        <f t="shared" si="21"/>
        <v>19</v>
      </c>
    </row>
    <row r="314" spans="1:12" x14ac:dyDescent="0.2">
      <c r="A314">
        <v>40514</v>
      </c>
      <c r="B314">
        <v>0</v>
      </c>
      <c r="C314">
        <v>1992</v>
      </c>
      <c r="D314">
        <f t="shared" si="20"/>
        <v>32</v>
      </c>
      <c r="E314" s="12" t="str">
        <f t="shared" si="22"/>
        <v>26-40</v>
      </c>
      <c r="F314" t="s">
        <v>25</v>
      </c>
      <c r="G314">
        <v>5</v>
      </c>
      <c r="H314">
        <v>6</v>
      </c>
      <c r="I314">
        <v>5</v>
      </c>
      <c r="J314">
        <v>6</v>
      </c>
      <c r="K314">
        <v>5</v>
      </c>
      <c r="L314">
        <f t="shared" si="21"/>
        <v>27</v>
      </c>
    </row>
    <row r="315" spans="1:12" x14ac:dyDescent="0.2">
      <c r="A315">
        <v>40516</v>
      </c>
      <c r="B315">
        <v>0</v>
      </c>
      <c r="C315">
        <v>1979</v>
      </c>
      <c r="D315">
        <f t="shared" si="20"/>
        <v>45</v>
      </c>
      <c r="E315" s="12" t="str">
        <f t="shared" si="22"/>
        <v>41-55</v>
      </c>
      <c r="F315" t="s">
        <v>25</v>
      </c>
      <c r="G315">
        <v>5</v>
      </c>
      <c r="H315">
        <v>6</v>
      </c>
      <c r="I315">
        <v>6</v>
      </c>
      <c r="J315">
        <v>7</v>
      </c>
      <c r="K315">
        <v>3</v>
      </c>
      <c r="L315">
        <f t="shared" si="21"/>
        <v>27</v>
      </c>
    </row>
    <row r="316" spans="1:12" x14ac:dyDescent="0.2">
      <c r="A316">
        <v>40524</v>
      </c>
      <c r="B316">
        <v>0</v>
      </c>
      <c r="C316">
        <v>1993</v>
      </c>
      <c r="D316">
        <f t="shared" si="20"/>
        <v>31</v>
      </c>
      <c r="E316" s="12" t="str">
        <f t="shared" si="22"/>
        <v>26-40</v>
      </c>
      <c r="F316">
        <v>3</v>
      </c>
      <c r="G316">
        <v>5</v>
      </c>
      <c r="H316">
        <v>5</v>
      </c>
      <c r="I316">
        <v>6</v>
      </c>
      <c r="J316">
        <v>6</v>
      </c>
      <c r="K316">
        <v>5</v>
      </c>
      <c r="L316">
        <f t="shared" si="21"/>
        <v>27</v>
      </c>
    </row>
    <row r="317" spans="1:12" x14ac:dyDescent="0.2">
      <c r="A317">
        <v>40527</v>
      </c>
      <c r="B317">
        <v>0</v>
      </c>
      <c r="C317">
        <v>1996</v>
      </c>
      <c r="D317">
        <f t="shared" si="20"/>
        <v>28</v>
      </c>
      <c r="E317" s="12" t="str">
        <f t="shared" si="22"/>
        <v>26-40</v>
      </c>
      <c r="F317" t="s">
        <v>25</v>
      </c>
      <c r="G317">
        <v>5</v>
      </c>
      <c r="H317">
        <v>5</v>
      </c>
      <c r="I317">
        <v>4</v>
      </c>
      <c r="J317">
        <v>3</v>
      </c>
      <c r="K317">
        <v>1</v>
      </c>
      <c r="L317">
        <f t="shared" si="21"/>
        <v>18</v>
      </c>
    </row>
    <row r="318" spans="1:12" x14ac:dyDescent="0.2">
      <c r="A318">
        <v>40549</v>
      </c>
      <c r="B318">
        <v>0</v>
      </c>
      <c r="C318">
        <v>1972</v>
      </c>
      <c r="D318">
        <f t="shared" si="20"/>
        <v>52</v>
      </c>
      <c r="E318" s="12" t="str">
        <f t="shared" si="22"/>
        <v>41-55</v>
      </c>
      <c r="F318">
        <v>4</v>
      </c>
      <c r="G318">
        <v>3</v>
      </c>
      <c r="H318">
        <v>5</v>
      </c>
      <c r="I318">
        <v>5</v>
      </c>
      <c r="J318">
        <v>6</v>
      </c>
      <c r="K318">
        <v>5</v>
      </c>
      <c r="L318">
        <f t="shared" si="21"/>
        <v>24</v>
      </c>
    </row>
    <row r="319" spans="1:12" x14ac:dyDescent="0.2">
      <c r="A319">
        <v>40574</v>
      </c>
      <c r="B319">
        <v>0</v>
      </c>
      <c r="C319">
        <v>2004</v>
      </c>
      <c r="D319">
        <f t="shared" si="20"/>
        <v>20</v>
      </c>
      <c r="E319" s="12" t="str">
        <f t="shared" si="22"/>
        <v>15-25</v>
      </c>
      <c r="F319">
        <v>2</v>
      </c>
      <c r="G319">
        <v>6</v>
      </c>
      <c r="H319">
        <v>3</v>
      </c>
      <c r="I319">
        <v>5</v>
      </c>
      <c r="J319">
        <v>6</v>
      </c>
      <c r="K319">
        <v>3</v>
      </c>
      <c r="L319">
        <f t="shared" si="21"/>
        <v>23</v>
      </c>
    </row>
    <row r="320" spans="1:12" x14ac:dyDescent="0.2">
      <c r="A320">
        <v>40576</v>
      </c>
      <c r="B320">
        <v>0</v>
      </c>
      <c r="C320">
        <v>1939</v>
      </c>
      <c r="D320">
        <f t="shared" si="20"/>
        <v>85</v>
      </c>
      <c r="E320" s="12" t="str">
        <f t="shared" si="22"/>
        <v>56-85</v>
      </c>
      <c r="F320" t="s">
        <v>99</v>
      </c>
      <c r="G320">
        <v>5</v>
      </c>
      <c r="H320">
        <v>3</v>
      </c>
      <c r="I320">
        <v>6</v>
      </c>
      <c r="J320">
        <v>5</v>
      </c>
      <c r="K320">
        <v>5</v>
      </c>
      <c r="L320">
        <f t="shared" si="21"/>
        <v>24</v>
      </c>
    </row>
    <row r="321" spans="1:12" x14ac:dyDescent="0.2">
      <c r="A321">
        <v>40608</v>
      </c>
      <c r="B321">
        <v>0</v>
      </c>
      <c r="C321">
        <v>1940</v>
      </c>
      <c r="D321">
        <f t="shared" si="20"/>
        <v>84</v>
      </c>
      <c r="E321" s="12" t="str">
        <f t="shared" si="22"/>
        <v>56-85</v>
      </c>
      <c r="F321" t="s">
        <v>97</v>
      </c>
      <c r="G321">
        <v>5</v>
      </c>
      <c r="H321">
        <v>5</v>
      </c>
      <c r="I321">
        <v>5</v>
      </c>
      <c r="J321">
        <v>5</v>
      </c>
      <c r="K321">
        <v>5</v>
      </c>
      <c r="L321">
        <f t="shared" si="21"/>
        <v>25</v>
      </c>
    </row>
    <row r="322" spans="1:12" x14ac:dyDescent="0.2">
      <c r="A322">
        <v>38500</v>
      </c>
      <c r="B322">
        <v>0</v>
      </c>
      <c r="C322">
        <v>1972</v>
      </c>
      <c r="D322">
        <f t="shared" ref="D322:D324" si="23">2024-C322</f>
        <v>52</v>
      </c>
      <c r="E322" s="12" t="str">
        <f t="shared" si="22"/>
        <v>41-55</v>
      </c>
      <c r="F322">
        <v>2</v>
      </c>
      <c r="G322">
        <v>4</v>
      </c>
      <c r="H322">
        <v>4</v>
      </c>
      <c r="I322">
        <v>5</v>
      </c>
      <c r="J322">
        <v>6</v>
      </c>
      <c r="K322">
        <v>4</v>
      </c>
      <c r="L322">
        <f t="shared" ref="L322:L324" si="24">SUM(G322:K322)</f>
        <v>23</v>
      </c>
    </row>
    <row r="323" spans="1:12" x14ac:dyDescent="0.2">
      <c r="A323">
        <v>40648</v>
      </c>
      <c r="B323">
        <v>0</v>
      </c>
      <c r="C323">
        <v>2002</v>
      </c>
      <c r="D323">
        <f t="shared" si="23"/>
        <v>22</v>
      </c>
      <c r="E323" s="12" t="str">
        <f t="shared" ref="E323:E324" si="25">IF(D323&lt;=25,"15-25",IF(D323&lt;=40,"26-40",IF(D323&lt;=55,"41-55","56-85")))</f>
        <v>15-25</v>
      </c>
      <c r="F323" t="s">
        <v>25</v>
      </c>
      <c r="G323">
        <v>3</v>
      </c>
      <c r="H323">
        <v>2</v>
      </c>
      <c r="I323">
        <v>3</v>
      </c>
      <c r="J323">
        <v>3</v>
      </c>
      <c r="K323">
        <v>2</v>
      </c>
      <c r="L323">
        <f t="shared" si="24"/>
        <v>13</v>
      </c>
    </row>
    <row r="324" spans="1:12" x14ac:dyDescent="0.2">
      <c r="A324">
        <v>40668</v>
      </c>
      <c r="B324">
        <v>0</v>
      </c>
      <c r="C324">
        <v>1990</v>
      </c>
      <c r="D324">
        <f t="shared" si="23"/>
        <v>34</v>
      </c>
      <c r="E324" s="12" t="str">
        <f t="shared" si="25"/>
        <v>26-40</v>
      </c>
      <c r="F324">
        <v>7</v>
      </c>
      <c r="G324">
        <v>6</v>
      </c>
      <c r="H324">
        <v>6</v>
      </c>
      <c r="I324">
        <v>7</v>
      </c>
      <c r="J324">
        <v>5</v>
      </c>
      <c r="K324">
        <v>6</v>
      </c>
      <c r="L324">
        <f t="shared" si="24"/>
        <v>30</v>
      </c>
    </row>
  </sheetData>
  <sortState xmlns:xlrd2="http://schemas.microsoft.com/office/spreadsheetml/2017/richdata2" ref="A2:L324">
    <sortCondition ref="B1:B324"/>
  </sortState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2F40E-A1A7-BC49-B8B7-CBFB197330FB}">
  <dimension ref="A1:Y98"/>
  <sheetViews>
    <sheetView zoomScale="84" workbookViewId="0">
      <selection activeCell="L1" activeCellId="1" sqref="E1:E1048576 L1:L1048576"/>
    </sheetView>
  </sheetViews>
  <sheetFormatPr baseColWidth="10" defaultColWidth="11.1640625" defaultRowHeight="16" x14ac:dyDescent="0.2"/>
  <cols>
    <col min="18" max="19" width="17.5" bestFit="1" customWidth="1"/>
    <col min="24" max="24" width="16.6640625" customWidth="1"/>
    <col min="25" max="25" width="20" customWidth="1"/>
  </cols>
  <sheetData>
    <row r="1" spans="1:25" x14ac:dyDescent="0.2">
      <c r="A1" s="9" t="s">
        <v>9</v>
      </c>
      <c r="B1" s="9" t="s">
        <v>10</v>
      </c>
      <c r="C1" s="9" t="s">
        <v>11</v>
      </c>
      <c r="D1" s="9" t="s">
        <v>158</v>
      </c>
      <c r="E1" s="9" t="s">
        <v>168</v>
      </c>
      <c r="F1" s="9" t="s">
        <v>13</v>
      </c>
      <c r="G1" s="9" t="s">
        <v>14</v>
      </c>
      <c r="H1" s="9" t="s">
        <v>15</v>
      </c>
      <c r="I1" s="9" t="s">
        <v>16</v>
      </c>
      <c r="J1" s="9" t="s">
        <v>17</v>
      </c>
      <c r="K1" s="9" t="s">
        <v>18</v>
      </c>
      <c r="L1" s="9" t="s">
        <v>145</v>
      </c>
    </row>
    <row r="2" spans="1:25" x14ac:dyDescent="0.2">
      <c r="A2">
        <v>35579</v>
      </c>
      <c r="B2">
        <v>1</v>
      </c>
      <c r="C2">
        <v>1988</v>
      </c>
      <c r="D2">
        <f t="shared" ref="D2:D33" si="0">2024-C2</f>
        <v>36</v>
      </c>
      <c r="E2" s="12" t="str">
        <f>IF(D2&lt;=25,"15-25",IF(D2&lt;=40,"26-40",IF(D2&lt;=55,"41-55","56-85")))</f>
        <v>26-40</v>
      </c>
      <c r="F2">
        <v>3</v>
      </c>
      <c r="G2">
        <v>6</v>
      </c>
      <c r="H2">
        <v>7</v>
      </c>
      <c r="I2">
        <v>7</v>
      </c>
      <c r="J2">
        <v>5</v>
      </c>
      <c r="K2">
        <v>5</v>
      </c>
      <c r="L2">
        <f t="shared" ref="L2:L33" si="1">SUM(G2:K2)</f>
        <v>30</v>
      </c>
      <c r="O2" t="s">
        <v>150</v>
      </c>
      <c r="P2" s="11">
        <f>AVERAGE(L:L)</f>
        <v>21.88659793814433</v>
      </c>
      <c r="R2" t="s">
        <v>159</v>
      </c>
      <c r="S2" s="11">
        <f>AVERAGE(D:D)</f>
        <v>31.453608247422679</v>
      </c>
    </row>
    <row r="3" spans="1:25" x14ac:dyDescent="0.2">
      <c r="A3">
        <v>35591</v>
      </c>
      <c r="B3">
        <v>1</v>
      </c>
      <c r="C3">
        <v>1984</v>
      </c>
      <c r="D3">
        <f t="shared" si="0"/>
        <v>40</v>
      </c>
      <c r="E3" s="12" t="str">
        <f t="shared" ref="E3:E66" si="2">IF(D3&lt;=25,"15-25",IF(D3&lt;=40,"26-40",IF(D3&lt;=55,"41-55","56-85")))</f>
        <v>26-40</v>
      </c>
      <c r="F3" t="s">
        <v>25</v>
      </c>
      <c r="G3">
        <v>5</v>
      </c>
      <c r="H3">
        <v>5</v>
      </c>
      <c r="I3">
        <v>5</v>
      </c>
      <c r="J3">
        <v>6</v>
      </c>
      <c r="K3">
        <v>3</v>
      </c>
      <c r="L3">
        <f t="shared" si="1"/>
        <v>24</v>
      </c>
      <c r="O3" t="s">
        <v>151</v>
      </c>
      <c r="P3" s="11">
        <f>STDEV(L:L)</f>
        <v>6.4483141993660418</v>
      </c>
    </row>
    <row r="4" spans="1:25" x14ac:dyDescent="0.2">
      <c r="A4">
        <v>35623</v>
      </c>
      <c r="B4">
        <v>1</v>
      </c>
      <c r="C4">
        <v>2000</v>
      </c>
      <c r="D4">
        <f t="shared" si="0"/>
        <v>24</v>
      </c>
      <c r="E4" s="12" t="str">
        <f t="shared" si="2"/>
        <v>15-25</v>
      </c>
      <c r="F4" t="s">
        <v>25</v>
      </c>
      <c r="G4">
        <v>5</v>
      </c>
      <c r="H4">
        <v>6</v>
      </c>
      <c r="I4">
        <v>6</v>
      </c>
      <c r="J4">
        <v>5</v>
      </c>
      <c r="K4">
        <v>5</v>
      </c>
      <c r="L4">
        <f t="shared" si="1"/>
        <v>27</v>
      </c>
    </row>
    <row r="5" spans="1:25" x14ac:dyDescent="0.2">
      <c r="A5">
        <v>35653</v>
      </c>
      <c r="B5">
        <v>1</v>
      </c>
      <c r="C5">
        <v>1995</v>
      </c>
      <c r="D5">
        <f t="shared" si="0"/>
        <v>29</v>
      </c>
      <c r="E5" s="12" t="str">
        <f t="shared" si="2"/>
        <v>26-40</v>
      </c>
      <c r="F5">
        <v>6</v>
      </c>
      <c r="G5">
        <v>5</v>
      </c>
      <c r="H5">
        <v>6</v>
      </c>
      <c r="I5">
        <v>6</v>
      </c>
      <c r="J5">
        <v>5</v>
      </c>
      <c r="K5">
        <v>3</v>
      </c>
      <c r="L5">
        <f t="shared" si="1"/>
        <v>25</v>
      </c>
      <c r="N5" s="9" t="s">
        <v>152</v>
      </c>
      <c r="O5" s="9" t="s">
        <v>155</v>
      </c>
      <c r="P5" s="9" t="s">
        <v>149</v>
      </c>
      <c r="Q5" s="9" t="s">
        <v>154</v>
      </c>
      <c r="R5" s="9" t="s">
        <v>153</v>
      </c>
      <c r="S5" s="9" t="s">
        <v>149</v>
      </c>
      <c r="T5" s="9" t="s">
        <v>154</v>
      </c>
      <c r="W5" s="9" t="s">
        <v>154</v>
      </c>
      <c r="X5" s="9" t="s">
        <v>156</v>
      </c>
      <c r="Y5" s="9" t="s">
        <v>157</v>
      </c>
    </row>
    <row r="6" spans="1:25" x14ac:dyDescent="0.2">
      <c r="A6">
        <v>35656</v>
      </c>
      <c r="B6">
        <v>1</v>
      </c>
      <c r="C6">
        <v>1975</v>
      </c>
      <c r="D6">
        <f t="shared" si="0"/>
        <v>49</v>
      </c>
      <c r="E6" s="12" t="str">
        <f t="shared" si="2"/>
        <v>41-55</v>
      </c>
      <c r="F6">
        <v>3</v>
      </c>
      <c r="G6">
        <v>3</v>
      </c>
      <c r="H6">
        <v>3</v>
      </c>
      <c r="I6">
        <v>3</v>
      </c>
      <c r="J6">
        <v>3</v>
      </c>
      <c r="K6">
        <v>1</v>
      </c>
      <c r="L6">
        <f t="shared" si="1"/>
        <v>13</v>
      </c>
      <c r="N6" s="8">
        <v>4</v>
      </c>
      <c r="O6" s="8">
        <f t="shared" ref="O6:O38" si="3">COUNTIF(L:L,N6)</f>
        <v>0</v>
      </c>
      <c r="P6">
        <f>(N6-$P$2)/$P$3</f>
        <v>-2.7738409427851436</v>
      </c>
      <c r="Q6">
        <v>1</v>
      </c>
      <c r="R6" s="10" t="e">
        <f t="shared" ref="R6:R38" si="4">_xlfn.PERCENTRANK.EXC(L:L,N6)</f>
        <v>#N/A</v>
      </c>
      <c r="S6" t="e">
        <f>_xlfn.NORM.S.INV(R6)</f>
        <v>#N/A</v>
      </c>
      <c r="T6">
        <v>1</v>
      </c>
      <c r="W6">
        <v>1</v>
      </c>
      <c r="X6">
        <f t="shared" ref="X6:X14" si="5">SUMIFS(O:O,Q:Q,W6)</f>
        <v>4</v>
      </c>
      <c r="Y6">
        <f t="shared" ref="Y6:Y14" si="6">SUMIFS(O:O,T:T,W6)</f>
        <v>4</v>
      </c>
    </row>
    <row r="7" spans="1:25" x14ac:dyDescent="0.2">
      <c r="A7">
        <v>35712</v>
      </c>
      <c r="B7">
        <v>1</v>
      </c>
      <c r="C7">
        <v>1996</v>
      </c>
      <c r="D7">
        <f t="shared" si="0"/>
        <v>28</v>
      </c>
      <c r="E7" s="12" t="str">
        <f t="shared" si="2"/>
        <v>26-40</v>
      </c>
      <c r="F7">
        <v>5</v>
      </c>
      <c r="G7">
        <v>4</v>
      </c>
      <c r="H7">
        <v>5</v>
      </c>
      <c r="I7">
        <v>5</v>
      </c>
      <c r="J7">
        <v>5</v>
      </c>
      <c r="K7">
        <v>4</v>
      </c>
      <c r="L7">
        <f t="shared" si="1"/>
        <v>23</v>
      </c>
      <c r="N7" s="8">
        <v>5</v>
      </c>
      <c r="O7" s="8">
        <f t="shared" si="3"/>
        <v>0</v>
      </c>
      <c r="P7">
        <f>(N7-$P$2)/$P$3</f>
        <v>-2.6187616508830347</v>
      </c>
      <c r="Q7">
        <v>1</v>
      </c>
      <c r="R7" s="10" t="e">
        <f t="shared" si="4"/>
        <v>#N/A</v>
      </c>
      <c r="S7" s="11" t="e">
        <f t="shared" ref="S7:S38" si="7">_xlfn.NORM.S.INV(R7)</f>
        <v>#N/A</v>
      </c>
      <c r="T7">
        <v>1</v>
      </c>
      <c r="W7">
        <v>2</v>
      </c>
      <c r="X7">
        <f t="shared" si="5"/>
        <v>8</v>
      </c>
      <c r="Y7">
        <f t="shared" si="6"/>
        <v>8</v>
      </c>
    </row>
    <row r="8" spans="1:25" x14ac:dyDescent="0.2">
      <c r="A8">
        <v>35710</v>
      </c>
      <c r="B8">
        <v>1</v>
      </c>
      <c r="C8">
        <v>1998</v>
      </c>
      <c r="D8">
        <f t="shared" si="0"/>
        <v>26</v>
      </c>
      <c r="E8" s="12" t="str">
        <f t="shared" si="2"/>
        <v>26-40</v>
      </c>
      <c r="F8" t="s">
        <v>25</v>
      </c>
      <c r="G8">
        <v>3</v>
      </c>
      <c r="H8">
        <v>3</v>
      </c>
      <c r="I8">
        <v>2</v>
      </c>
      <c r="J8">
        <v>5</v>
      </c>
      <c r="K8">
        <v>3</v>
      </c>
      <c r="L8">
        <f t="shared" si="1"/>
        <v>16</v>
      </c>
      <c r="N8" s="8">
        <v>6</v>
      </c>
      <c r="O8" s="8">
        <f t="shared" si="3"/>
        <v>0</v>
      </c>
      <c r="P8">
        <f t="shared" ref="P8:P38" si="8">(N8-$P$2)/$P$3</f>
        <v>-2.4636823589809258</v>
      </c>
      <c r="Q8">
        <v>1</v>
      </c>
      <c r="R8" s="10" t="e">
        <f t="shared" si="4"/>
        <v>#N/A</v>
      </c>
      <c r="S8" s="11" t="e">
        <f t="shared" si="7"/>
        <v>#N/A</v>
      </c>
      <c r="T8">
        <v>1</v>
      </c>
      <c r="W8">
        <v>3</v>
      </c>
      <c r="X8">
        <f t="shared" si="5"/>
        <v>18</v>
      </c>
      <c r="Y8">
        <f t="shared" si="6"/>
        <v>18</v>
      </c>
    </row>
    <row r="9" spans="1:25" x14ac:dyDescent="0.2">
      <c r="A9">
        <v>35758</v>
      </c>
      <c r="B9">
        <v>1</v>
      </c>
      <c r="C9">
        <v>1991</v>
      </c>
      <c r="D9">
        <f t="shared" si="0"/>
        <v>33</v>
      </c>
      <c r="E9" s="12" t="str">
        <f t="shared" si="2"/>
        <v>26-40</v>
      </c>
      <c r="F9">
        <v>2</v>
      </c>
      <c r="G9">
        <v>4</v>
      </c>
      <c r="H9">
        <v>6</v>
      </c>
      <c r="I9">
        <v>6</v>
      </c>
      <c r="J9">
        <v>6</v>
      </c>
      <c r="K9">
        <v>6</v>
      </c>
      <c r="L9">
        <f t="shared" si="1"/>
        <v>28</v>
      </c>
      <c r="N9" s="8">
        <v>7</v>
      </c>
      <c r="O9" s="8">
        <f t="shared" si="3"/>
        <v>1</v>
      </c>
      <c r="P9">
        <f t="shared" si="8"/>
        <v>-2.3086030670788169</v>
      </c>
      <c r="Q9">
        <v>1</v>
      </c>
      <c r="R9" s="10">
        <f t="shared" si="4"/>
        <v>0.01</v>
      </c>
      <c r="S9" s="11">
        <f t="shared" si="7"/>
        <v>-2.3263478740408408</v>
      </c>
      <c r="T9">
        <v>1</v>
      </c>
      <c r="W9">
        <v>4</v>
      </c>
      <c r="X9">
        <f t="shared" si="5"/>
        <v>9</v>
      </c>
      <c r="Y9">
        <f t="shared" si="6"/>
        <v>9</v>
      </c>
    </row>
    <row r="10" spans="1:25" x14ac:dyDescent="0.2">
      <c r="A10">
        <v>35792</v>
      </c>
      <c r="B10">
        <v>1</v>
      </c>
      <c r="C10">
        <v>2002</v>
      </c>
      <c r="D10">
        <f t="shared" si="0"/>
        <v>22</v>
      </c>
      <c r="E10" s="12" t="str">
        <f t="shared" si="2"/>
        <v>15-25</v>
      </c>
      <c r="F10">
        <v>9</v>
      </c>
      <c r="G10">
        <v>6</v>
      </c>
      <c r="H10">
        <v>7</v>
      </c>
      <c r="I10">
        <v>7</v>
      </c>
      <c r="J10">
        <v>5</v>
      </c>
      <c r="K10">
        <v>5</v>
      </c>
      <c r="L10">
        <f t="shared" si="1"/>
        <v>30</v>
      </c>
      <c r="N10" s="8">
        <v>8</v>
      </c>
      <c r="O10" s="8">
        <f t="shared" si="3"/>
        <v>0</v>
      </c>
      <c r="P10">
        <f t="shared" si="8"/>
        <v>-2.153523775176708</v>
      </c>
      <c r="Q10">
        <f t="shared" ref="Q10" si="9">ROUND(P10*2+5,0)</f>
        <v>1</v>
      </c>
      <c r="R10" s="10">
        <f t="shared" si="4"/>
        <v>1.4999999999999999E-2</v>
      </c>
      <c r="S10" s="11">
        <f t="shared" si="7"/>
        <v>-2.1700903775845601</v>
      </c>
      <c r="T10">
        <f t="shared" ref="T10:T11" si="10">ROUND(S10*2+5,0)</f>
        <v>1</v>
      </c>
      <c r="W10">
        <v>5</v>
      </c>
      <c r="X10">
        <f t="shared" si="5"/>
        <v>17</v>
      </c>
      <c r="Y10">
        <f t="shared" si="6"/>
        <v>19</v>
      </c>
    </row>
    <row r="11" spans="1:25" x14ac:dyDescent="0.2">
      <c r="A11">
        <v>35806</v>
      </c>
      <c r="B11">
        <v>1</v>
      </c>
      <c r="C11">
        <v>2000</v>
      </c>
      <c r="D11">
        <f t="shared" si="0"/>
        <v>24</v>
      </c>
      <c r="E11" s="12" t="str">
        <f t="shared" si="2"/>
        <v>15-25</v>
      </c>
      <c r="F11">
        <v>5</v>
      </c>
      <c r="G11">
        <v>2</v>
      </c>
      <c r="H11">
        <v>5</v>
      </c>
      <c r="I11">
        <v>3</v>
      </c>
      <c r="J11">
        <v>5</v>
      </c>
      <c r="K11">
        <v>2</v>
      </c>
      <c r="L11">
        <f t="shared" si="1"/>
        <v>17</v>
      </c>
      <c r="N11" s="8">
        <v>9</v>
      </c>
      <c r="O11" s="8">
        <f t="shared" si="3"/>
        <v>2</v>
      </c>
      <c r="P11">
        <f t="shared" si="8"/>
        <v>-1.9984444832745991</v>
      </c>
      <c r="Q11">
        <f t="shared" ref="Q11:Q38" si="11">ROUND(P11*2+5,0)</f>
        <v>1</v>
      </c>
      <c r="R11" s="10">
        <f t="shared" si="4"/>
        <v>0.02</v>
      </c>
      <c r="S11" s="11">
        <f t="shared" si="7"/>
        <v>-2.0537489106318225</v>
      </c>
      <c r="T11">
        <f t="shared" si="10"/>
        <v>1</v>
      </c>
      <c r="W11">
        <v>6</v>
      </c>
      <c r="X11">
        <f t="shared" si="5"/>
        <v>11</v>
      </c>
      <c r="Y11">
        <f t="shared" si="6"/>
        <v>20</v>
      </c>
    </row>
    <row r="12" spans="1:25" x14ac:dyDescent="0.2">
      <c r="A12">
        <v>35826</v>
      </c>
      <c r="B12">
        <v>1</v>
      </c>
      <c r="C12">
        <v>1994</v>
      </c>
      <c r="D12">
        <f t="shared" si="0"/>
        <v>30</v>
      </c>
      <c r="E12" s="12" t="str">
        <f t="shared" si="2"/>
        <v>26-40</v>
      </c>
      <c r="F12">
        <v>5</v>
      </c>
      <c r="G12">
        <v>3</v>
      </c>
      <c r="H12">
        <v>3</v>
      </c>
      <c r="I12">
        <v>3</v>
      </c>
      <c r="J12">
        <v>4</v>
      </c>
      <c r="K12">
        <v>4</v>
      </c>
      <c r="L12">
        <f t="shared" si="1"/>
        <v>17</v>
      </c>
      <c r="N12" s="8">
        <v>10</v>
      </c>
      <c r="O12" s="8">
        <f t="shared" si="3"/>
        <v>1</v>
      </c>
      <c r="P12">
        <f t="shared" si="8"/>
        <v>-1.8433651913724902</v>
      </c>
      <c r="Q12">
        <f t="shared" si="11"/>
        <v>1</v>
      </c>
      <c r="R12" s="10">
        <f t="shared" si="4"/>
        <v>0.04</v>
      </c>
      <c r="S12" s="11">
        <f t="shared" si="7"/>
        <v>-1.7506860712521695</v>
      </c>
      <c r="T12">
        <f t="shared" ref="T12:T34" si="12">ROUND(S12*2+5,0)</f>
        <v>1</v>
      </c>
      <c r="W12">
        <v>7</v>
      </c>
      <c r="X12">
        <f t="shared" si="5"/>
        <v>16</v>
      </c>
      <c r="Y12">
        <f t="shared" si="6"/>
        <v>12</v>
      </c>
    </row>
    <row r="13" spans="1:25" x14ac:dyDescent="0.2">
      <c r="A13">
        <v>35909</v>
      </c>
      <c r="B13">
        <v>1</v>
      </c>
      <c r="C13">
        <v>2000</v>
      </c>
      <c r="D13">
        <f t="shared" si="0"/>
        <v>24</v>
      </c>
      <c r="E13" s="12" t="str">
        <f t="shared" si="2"/>
        <v>15-25</v>
      </c>
      <c r="F13">
        <v>3</v>
      </c>
      <c r="G13">
        <v>6</v>
      </c>
      <c r="H13">
        <v>6</v>
      </c>
      <c r="I13">
        <v>6</v>
      </c>
      <c r="J13">
        <v>6</v>
      </c>
      <c r="K13">
        <v>7</v>
      </c>
      <c r="L13">
        <f t="shared" si="1"/>
        <v>31</v>
      </c>
      <c r="N13" s="8">
        <v>11</v>
      </c>
      <c r="O13" s="8">
        <f t="shared" si="3"/>
        <v>3</v>
      </c>
      <c r="P13">
        <f t="shared" si="8"/>
        <v>-1.6882858994703813</v>
      </c>
      <c r="Q13">
        <f t="shared" si="11"/>
        <v>2</v>
      </c>
      <c r="R13" s="10">
        <f t="shared" si="4"/>
        <v>5.0999999999999997E-2</v>
      </c>
      <c r="S13" s="11">
        <f t="shared" si="7"/>
        <v>-1.63523401538865</v>
      </c>
      <c r="T13">
        <f t="shared" si="12"/>
        <v>2</v>
      </c>
      <c r="W13">
        <v>8</v>
      </c>
      <c r="X13">
        <f t="shared" si="5"/>
        <v>14</v>
      </c>
      <c r="Y13">
        <f t="shared" si="6"/>
        <v>5</v>
      </c>
    </row>
    <row r="14" spans="1:25" x14ac:dyDescent="0.2">
      <c r="A14">
        <v>35916</v>
      </c>
      <c r="B14">
        <v>1</v>
      </c>
      <c r="C14">
        <v>2000</v>
      </c>
      <c r="D14">
        <f t="shared" si="0"/>
        <v>24</v>
      </c>
      <c r="E14" s="12" t="str">
        <f t="shared" si="2"/>
        <v>15-25</v>
      </c>
      <c r="F14">
        <v>3</v>
      </c>
      <c r="G14">
        <v>3</v>
      </c>
      <c r="H14">
        <v>5</v>
      </c>
      <c r="I14">
        <v>3</v>
      </c>
      <c r="J14">
        <v>3</v>
      </c>
      <c r="K14">
        <v>2</v>
      </c>
      <c r="L14">
        <f t="shared" si="1"/>
        <v>16</v>
      </c>
      <c r="N14" s="8">
        <v>12</v>
      </c>
      <c r="O14" s="8">
        <f t="shared" si="3"/>
        <v>1</v>
      </c>
      <c r="P14">
        <f t="shared" si="8"/>
        <v>-1.5332066075682724</v>
      </c>
      <c r="Q14">
        <f t="shared" si="11"/>
        <v>2</v>
      </c>
      <c r="R14" s="10">
        <f t="shared" si="4"/>
        <v>8.1000000000000003E-2</v>
      </c>
      <c r="S14" s="11">
        <f t="shared" si="7"/>
        <v>-1.3983766207974972</v>
      </c>
      <c r="T14">
        <f t="shared" si="12"/>
        <v>2</v>
      </c>
      <c r="W14">
        <v>9</v>
      </c>
      <c r="X14">
        <f t="shared" si="5"/>
        <v>0</v>
      </c>
      <c r="Y14">
        <f t="shared" si="6"/>
        <v>2</v>
      </c>
    </row>
    <row r="15" spans="1:25" x14ac:dyDescent="0.2">
      <c r="A15">
        <v>36001</v>
      </c>
      <c r="B15">
        <v>1</v>
      </c>
      <c r="C15">
        <v>2002</v>
      </c>
      <c r="D15">
        <f t="shared" si="0"/>
        <v>22</v>
      </c>
      <c r="E15" s="12" t="str">
        <f t="shared" si="2"/>
        <v>15-25</v>
      </c>
      <c r="F15" t="s">
        <v>25</v>
      </c>
      <c r="G15">
        <v>5</v>
      </c>
      <c r="H15">
        <v>5</v>
      </c>
      <c r="I15">
        <v>5</v>
      </c>
      <c r="J15">
        <v>6</v>
      </c>
      <c r="K15">
        <v>6</v>
      </c>
      <c r="L15">
        <f t="shared" si="1"/>
        <v>27</v>
      </c>
      <c r="N15" s="8">
        <v>13</v>
      </c>
      <c r="O15" s="8">
        <f t="shared" si="3"/>
        <v>4</v>
      </c>
      <c r="P15">
        <f t="shared" si="8"/>
        <v>-1.3781273156661635</v>
      </c>
      <c r="Q15">
        <f t="shared" si="11"/>
        <v>2</v>
      </c>
      <c r="R15" s="10">
        <f t="shared" si="4"/>
        <v>9.0999999999999998E-2</v>
      </c>
      <c r="S15" s="11">
        <f t="shared" si="7"/>
        <v>-1.3346222867001938</v>
      </c>
      <c r="T15">
        <f t="shared" si="12"/>
        <v>2</v>
      </c>
    </row>
    <row r="16" spans="1:25" x14ac:dyDescent="0.2">
      <c r="A16">
        <v>36032</v>
      </c>
      <c r="B16">
        <v>1</v>
      </c>
      <c r="C16">
        <v>1993</v>
      </c>
      <c r="D16">
        <f t="shared" si="0"/>
        <v>31</v>
      </c>
      <c r="E16" s="12" t="str">
        <f t="shared" si="2"/>
        <v>26-40</v>
      </c>
      <c r="F16" t="s">
        <v>28</v>
      </c>
      <c r="G16">
        <v>2</v>
      </c>
      <c r="H16">
        <v>6</v>
      </c>
      <c r="I16">
        <v>5</v>
      </c>
      <c r="J16">
        <v>4</v>
      </c>
      <c r="K16">
        <v>6</v>
      </c>
      <c r="L16">
        <f t="shared" si="1"/>
        <v>23</v>
      </c>
      <c r="N16" s="8">
        <v>14</v>
      </c>
      <c r="O16" s="8">
        <f t="shared" si="3"/>
        <v>2</v>
      </c>
      <c r="P16">
        <f t="shared" si="8"/>
        <v>-1.2230480237640546</v>
      </c>
      <c r="Q16">
        <f t="shared" si="11"/>
        <v>3</v>
      </c>
      <c r="R16" s="10">
        <f t="shared" si="4"/>
        <v>0.13200000000000001</v>
      </c>
      <c r="S16" s="11">
        <f t="shared" si="7"/>
        <v>-1.1169867278766101</v>
      </c>
      <c r="T16">
        <f t="shared" si="12"/>
        <v>3</v>
      </c>
    </row>
    <row r="17" spans="1:20" x14ac:dyDescent="0.2">
      <c r="A17">
        <v>36065</v>
      </c>
      <c r="B17">
        <v>1</v>
      </c>
      <c r="C17">
        <v>1995</v>
      </c>
      <c r="D17">
        <f t="shared" si="0"/>
        <v>29</v>
      </c>
      <c r="E17" s="12" t="str">
        <f t="shared" si="2"/>
        <v>26-40</v>
      </c>
      <c r="F17" t="s">
        <v>86</v>
      </c>
      <c r="G17">
        <v>5</v>
      </c>
      <c r="H17">
        <v>7</v>
      </c>
      <c r="I17">
        <v>6</v>
      </c>
      <c r="J17">
        <v>5</v>
      </c>
      <c r="K17">
        <v>7</v>
      </c>
      <c r="L17">
        <f t="shared" si="1"/>
        <v>30</v>
      </c>
      <c r="N17" s="8">
        <v>15</v>
      </c>
      <c r="O17" s="8">
        <f t="shared" si="3"/>
        <v>3</v>
      </c>
      <c r="P17">
        <f t="shared" si="8"/>
        <v>-1.0679687318619457</v>
      </c>
      <c r="Q17">
        <f t="shared" si="11"/>
        <v>3</v>
      </c>
      <c r="R17" s="10">
        <f t="shared" si="4"/>
        <v>0.153</v>
      </c>
      <c r="S17" s="11">
        <f t="shared" si="7"/>
        <v>-1.0236513115560855</v>
      </c>
      <c r="T17">
        <f t="shared" si="12"/>
        <v>3</v>
      </c>
    </row>
    <row r="18" spans="1:20" x14ac:dyDescent="0.2">
      <c r="A18">
        <v>36076</v>
      </c>
      <c r="B18">
        <v>1</v>
      </c>
      <c r="C18">
        <v>2004</v>
      </c>
      <c r="D18">
        <f t="shared" si="0"/>
        <v>20</v>
      </c>
      <c r="E18" s="12" t="str">
        <f t="shared" si="2"/>
        <v>15-25</v>
      </c>
      <c r="F18">
        <v>2</v>
      </c>
      <c r="G18">
        <v>5</v>
      </c>
      <c r="H18">
        <v>6</v>
      </c>
      <c r="I18">
        <v>6</v>
      </c>
      <c r="J18">
        <v>2</v>
      </c>
      <c r="K18">
        <v>3</v>
      </c>
      <c r="L18">
        <f t="shared" si="1"/>
        <v>22</v>
      </c>
      <c r="N18" s="8">
        <v>16</v>
      </c>
      <c r="O18" s="8">
        <f t="shared" si="3"/>
        <v>3</v>
      </c>
      <c r="P18">
        <f t="shared" si="8"/>
        <v>-0.91288943995983696</v>
      </c>
      <c r="Q18">
        <f t="shared" si="11"/>
        <v>3</v>
      </c>
      <c r="R18" s="10">
        <f t="shared" si="4"/>
        <v>0.183</v>
      </c>
      <c r="S18" s="11">
        <f t="shared" si="7"/>
        <v>-0.90399132756440137</v>
      </c>
      <c r="T18">
        <f t="shared" si="12"/>
        <v>3</v>
      </c>
    </row>
    <row r="19" spans="1:20" x14ac:dyDescent="0.2">
      <c r="A19">
        <v>36137</v>
      </c>
      <c r="B19">
        <v>1</v>
      </c>
      <c r="C19">
        <v>2002</v>
      </c>
      <c r="D19">
        <f t="shared" si="0"/>
        <v>22</v>
      </c>
      <c r="E19" s="12" t="str">
        <f t="shared" si="2"/>
        <v>15-25</v>
      </c>
      <c r="F19">
        <v>6</v>
      </c>
      <c r="G19">
        <v>6</v>
      </c>
      <c r="H19">
        <v>6</v>
      </c>
      <c r="I19">
        <v>6</v>
      </c>
      <c r="J19">
        <v>5</v>
      </c>
      <c r="K19">
        <v>6</v>
      </c>
      <c r="L19">
        <f t="shared" si="1"/>
        <v>29</v>
      </c>
      <c r="N19" s="8">
        <v>17</v>
      </c>
      <c r="O19" s="8">
        <f t="shared" si="3"/>
        <v>10</v>
      </c>
      <c r="P19">
        <f t="shared" si="8"/>
        <v>-0.75781014805772806</v>
      </c>
      <c r="Q19">
        <f t="shared" si="11"/>
        <v>3</v>
      </c>
      <c r="R19" s="10">
        <f t="shared" si="4"/>
        <v>0.214</v>
      </c>
      <c r="S19" s="11">
        <f t="shared" si="7"/>
        <v>-0.79261871770171222</v>
      </c>
      <c r="T19">
        <f t="shared" si="12"/>
        <v>3</v>
      </c>
    </row>
    <row r="20" spans="1:20" x14ac:dyDescent="0.2">
      <c r="A20">
        <v>36148</v>
      </c>
      <c r="B20">
        <v>1</v>
      </c>
      <c r="C20">
        <v>1985</v>
      </c>
      <c r="D20">
        <f t="shared" si="0"/>
        <v>39</v>
      </c>
      <c r="E20" s="12" t="str">
        <f t="shared" si="2"/>
        <v>26-40</v>
      </c>
      <c r="F20" t="s">
        <v>25</v>
      </c>
      <c r="G20">
        <v>6</v>
      </c>
      <c r="H20">
        <v>6</v>
      </c>
      <c r="I20">
        <v>6</v>
      </c>
      <c r="J20">
        <v>6</v>
      </c>
      <c r="K20">
        <v>6</v>
      </c>
      <c r="L20">
        <f t="shared" si="1"/>
        <v>30</v>
      </c>
      <c r="N20" s="8">
        <v>18</v>
      </c>
      <c r="O20" s="8">
        <f t="shared" si="3"/>
        <v>3</v>
      </c>
      <c r="P20">
        <f t="shared" si="8"/>
        <v>-0.60273085615561917</v>
      </c>
      <c r="Q20">
        <f t="shared" si="11"/>
        <v>4</v>
      </c>
      <c r="R20" s="10">
        <f t="shared" si="4"/>
        <v>0.316</v>
      </c>
      <c r="S20" s="11">
        <f t="shared" si="7"/>
        <v>-0.47891373411225574</v>
      </c>
      <c r="T20">
        <f t="shared" si="12"/>
        <v>4</v>
      </c>
    </row>
    <row r="21" spans="1:20" x14ac:dyDescent="0.2">
      <c r="A21">
        <v>36133</v>
      </c>
      <c r="B21">
        <v>1</v>
      </c>
      <c r="C21">
        <v>1980</v>
      </c>
      <c r="D21">
        <f t="shared" si="0"/>
        <v>44</v>
      </c>
      <c r="E21" s="12" t="str">
        <f t="shared" si="2"/>
        <v>41-55</v>
      </c>
      <c r="F21">
        <v>5</v>
      </c>
      <c r="G21">
        <v>6</v>
      </c>
      <c r="H21">
        <v>6</v>
      </c>
      <c r="I21">
        <v>6</v>
      </c>
      <c r="J21">
        <v>5</v>
      </c>
      <c r="K21">
        <v>6</v>
      </c>
      <c r="L21">
        <f t="shared" si="1"/>
        <v>29</v>
      </c>
      <c r="N21" s="8">
        <v>19</v>
      </c>
      <c r="O21" s="8">
        <f t="shared" si="3"/>
        <v>3</v>
      </c>
      <c r="P21">
        <f t="shared" si="8"/>
        <v>-0.44765156425351027</v>
      </c>
      <c r="Q21">
        <f t="shared" si="11"/>
        <v>4</v>
      </c>
      <c r="R21" s="10">
        <f t="shared" si="4"/>
        <v>0.34599999999999997</v>
      </c>
      <c r="S21" s="11">
        <f t="shared" si="7"/>
        <v>-0.39614237389269841</v>
      </c>
      <c r="T21">
        <f t="shared" si="12"/>
        <v>4</v>
      </c>
    </row>
    <row r="22" spans="1:20" x14ac:dyDescent="0.2">
      <c r="A22">
        <v>36236</v>
      </c>
      <c r="B22">
        <v>1</v>
      </c>
      <c r="C22">
        <v>1998</v>
      </c>
      <c r="D22">
        <f t="shared" si="0"/>
        <v>26</v>
      </c>
      <c r="E22" s="12" t="str">
        <f t="shared" si="2"/>
        <v>26-40</v>
      </c>
      <c r="F22">
        <v>4</v>
      </c>
      <c r="G22">
        <v>2</v>
      </c>
      <c r="H22">
        <v>5</v>
      </c>
      <c r="I22">
        <v>5</v>
      </c>
      <c r="J22">
        <v>5</v>
      </c>
      <c r="K22">
        <v>1</v>
      </c>
      <c r="L22">
        <f t="shared" si="1"/>
        <v>18</v>
      </c>
      <c r="N22" s="8">
        <v>20</v>
      </c>
      <c r="O22" s="8">
        <f t="shared" si="3"/>
        <v>3</v>
      </c>
      <c r="P22">
        <f t="shared" si="8"/>
        <v>-0.29257227235140137</v>
      </c>
      <c r="Q22">
        <f t="shared" si="11"/>
        <v>4</v>
      </c>
      <c r="R22" s="10">
        <f t="shared" si="4"/>
        <v>0.377</v>
      </c>
      <c r="S22" s="11">
        <f t="shared" si="7"/>
        <v>-0.31336943888380597</v>
      </c>
      <c r="T22">
        <f t="shared" si="12"/>
        <v>4</v>
      </c>
    </row>
    <row r="23" spans="1:20" x14ac:dyDescent="0.2">
      <c r="A23">
        <v>36326</v>
      </c>
      <c r="B23">
        <v>1</v>
      </c>
      <c r="C23">
        <v>1979</v>
      </c>
      <c r="D23">
        <f t="shared" si="0"/>
        <v>45</v>
      </c>
      <c r="E23" s="12" t="str">
        <f t="shared" si="2"/>
        <v>41-55</v>
      </c>
      <c r="F23" t="s">
        <v>25</v>
      </c>
      <c r="G23">
        <v>3</v>
      </c>
      <c r="H23">
        <v>5</v>
      </c>
      <c r="I23">
        <v>5</v>
      </c>
      <c r="J23">
        <v>3</v>
      </c>
      <c r="K23">
        <v>2</v>
      </c>
      <c r="L23">
        <f t="shared" si="1"/>
        <v>18</v>
      </c>
      <c r="N23" s="8">
        <v>21</v>
      </c>
      <c r="O23" s="8">
        <f t="shared" si="3"/>
        <v>4</v>
      </c>
      <c r="P23">
        <f t="shared" si="8"/>
        <v>-0.13749298044929248</v>
      </c>
      <c r="Q23">
        <f t="shared" si="11"/>
        <v>5</v>
      </c>
      <c r="R23" s="10">
        <f t="shared" si="4"/>
        <v>0.40799999999999997</v>
      </c>
      <c r="S23" s="11">
        <f t="shared" si="7"/>
        <v>-0.23269274918304489</v>
      </c>
      <c r="T23">
        <f t="shared" si="12"/>
        <v>5</v>
      </c>
    </row>
    <row r="24" spans="1:20" x14ac:dyDescent="0.2">
      <c r="A24">
        <v>36495</v>
      </c>
      <c r="B24">
        <v>1</v>
      </c>
      <c r="C24">
        <v>2001</v>
      </c>
      <c r="D24">
        <f t="shared" si="0"/>
        <v>23</v>
      </c>
      <c r="E24" s="12" t="str">
        <f t="shared" si="2"/>
        <v>15-25</v>
      </c>
      <c r="F24">
        <v>10</v>
      </c>
      <c r="G24">
        <v>3</v>
      </c>
      <c r="H24">
        <v>4</v>
      </c>
      <c r="I24">
        <v>5</v>
      </c>
      <c r="J24">
        <v>2</v>
      </c>
      <c r="K24">
        <v>1</v>
      </c>
      <c r="L24">
        <f t="shared" si="1"/>
        <v>15</v>
      </c>
      <c r="N24" s="8">
        <v>22</v>
      </c>
      <c r="O24" s="8">
        <f t="shared" si="3"/>
        <v>8</v>
      </c>
      <c r="P24">
        <f t="shared" si="8"/>
        <v>1.758631145281641E-2</v>
      </c>
      <c r="Q24">
        <f t="shared" si="11"/>
        <v>5</v>
      </c>
      <c r="R24" s="10">
        <f t="shared" si="4"/>
        <v>0.44800000000000001</v>
      </c>
      <c r="S24" s="11">
        <f t="shared" si="7"/>
        <v>-0.13071596811986319</v>
      </c>
      <c r="T24">
        <f t="shared" si="12"/>
        <v>5</v>
      </c>
    </row>
    <row r="25" spans="1:20" x14ac:dyDescent="0.2">
      <c r="A25">
        <v>36586</v>
      </c>
      <c r="B25">
        <v>1</v>
      </c>
      <c r="C25">
        <v>1980</v>
      </c>
      <c r="D25">
        <f t="shared" si="0"/>
        <v>44</v>
      </c>
      <c r="E25" s="12" t="str">
        <f t="shared" si="2"/>
        <v>41-55</v>
      </c>
      <c r="F25">
        <v>10</v>
      </c>
      <c r="G25">
        <v>5</v>
      </c>
      <c r="H25">
        <v>5</v>
      </c>
      <c r="I25">
        <v>4</v>
      </c>
      <c r="J25">
        <v>6</v>
      </c>
      <c r="K25">
        <v>2</v>
      </c>
      <c r="L25">
        <f t="shared" si="1"/>
        <v>22</v>
      </c>
      <c r="N25" s="8">
        <v>23</v>
      </c>
      <c r="O25" s="8">
        <f t="shared" si="3"/>
        <v>5</v>
      </c>
      <c r="P25">
        <f t="shared" si="8"/>
        <v>0.17266560335492531</v>
      </c>
      <c r="Q25">
        <f t="shared" si="11"/>
        <v>5</v>
      </c>
      <c r="R25" s="10">
        <f t="shared" si="4"/>
        <v>0.53</v>
      </c>
      <c r="S25" s="11">
        <f t="shared" si="7"/>
        <v>7.5269862099829901E-2</v>
      </c>
      <c r="T25">
        <f t="shared" si="12"/>
        <v>5</v>
      </c>
    </row>
    <row r="26" spans="1:20" x14ac:dyDescent="0.2">
      <c r="A26">
        <v>36624</v>
      </c>
      <c r="B26">
        <v>1</v>
      </c>
      <c r="C26">
        <v>1988</v>
      </c>
      <c r="D26">
        <f t="shared" si="0"/>
        <v>36</v>
      </c>
      <c r="E26" s="12" t="str">
        <f t="shared" si="2"/>
        <v>26-40</v>
      </c>
      <c r="F26">
        <v>2</v>
      </c>
      <c r="G26">
        <v>5</v>
      </c>
      <c r="H26">
        <v>6</v>
      </c>
      <c r="I26">
        <v>6</v>
      </c>
      <c r="J26">
        <v>6</v>
      </c>
      <c r="K26">
        <v>5</v>
      </c>
      <c r="L26">
        <f t="shared" si="1"/>
        <v>28</v>
      </c>
      <c r="N26" s="8">
        <v>24</v>
      </c>
      <c r="O26" s="8">
        <f t="shared" si="3"/>
        <v>2</v>
      </c>
      <c r="P26">
        <f t="shared" si="8"/>
        <v>0.32774489525703421</v>
      </c>
      <c r="Q26">
        <f t="shared" si="11"/>
        <v>6</v>
      </c>
      <c r="R26" s="10">
        <f t="shared" si="4"/>
        <v>0.58099999999999996</v>
      </c>
      <c r="S26" s="11">
        <f t="shared" si="7"/>
        <v>0.2044523815368208</v>
      </c>
      <c r="T26">
        <f t="shared" si="12"/>
        <v>5</v>
      </c>
    </row>
    <row r="27" spans="1:20" x14ac:dyDescent="0.2">
      <c r="A27">
        <v>36682</v>
      </c>
      <c r="B27">
        <v>1</v>
      </c>
      <c r="C27">
        <v>1973</v>
      </c>
      <c r="D27">
        <f t="shared" si="0"/>
        <v>51</v>
      </c>
      <c r="E27" s="12" t="str">
        <f t="shared" si="2"/>
        <v>41-55</v>
      </c>
      <c r="F27" t="s">
        <v>25</v>
      </c>
      <c r="G27">
        <v>6</v>
      </c>
      <c r="H27">
        <v>6</v>
      </c>
      <c r="I27">
        <v>6</v>
      </c>
      <c r="J27">
        <v>5</v>
      </c>
      <c r="K27">
        <v>5</v>
      </c>
      <c r="L27">
        <f t="shared" si="1"/>
        <v>28</v>
      </c>
      <c r="N27" s="8">
        <v>25</v>
      </c>
      <c r="O27" s="8">
        <f t="shared" si="3"/>
        <v>6</v>
      </c>
      <c r="P27">
        <f t="shared" si="8"/>
        <v>0.4828241871591431</v>
      </c>
      <c r="Q27">
        <f t="shared" si="11"/>
        <v>6</v>
      </c>
      <c r="R27" s="10">
        <f t="shared" si="4"/>
        <v>0.60199999999999998</v>
      </c>
      <c r="S27" s="11">
        <f t="shared" si="7"/>
        <v>0.2585272773163097</v>
      </c>
      <c r="T27">
        <f t="shared" si="12"/>
        <v>6</v>
      </c>
    </row>
    <row r="28" spans="1:20" x14ac:dyDescent="0.2">
      <c r="A28">
        <v>36652</v>
      </c>
      <c r="B28">
        <v>1</v>
      </c>
      <c r="C28">
        <v>1991</v>
      </c>
      <c r="D28">
        <f t="shared" si="0"/>
        <v>33</v>
      </c>
      <c r="E28" s="12" t="str">
        <f t="shared" si="2"/>
        <v>26-40</v>
      </c>
      <c r="F28">
        <v>2</v>
      </c>
      <c r="G28">
        <v>3</v>
      </c>
      <c r="H28">
        <v>3</v>
      </c>
      <c r="I28">
        <v>3</v>
      </c>
      <c r="J28">
        <v>3</v>
      </c>
      <c r="K28">
        <v>3</v>
      </c>
      <c r="L28">
        <f t="shared" si="1"/>
        <v>15</v>
      </c>
      <c r="N28" s="8">
        <v>26</v>
      </c>
      <c r="O28" s="8">
        <f t="shared" si="3"/>
        <v>3</v>
      </c>
      <c r="P28">
        <f t="shared" si="8"/>
        <v>0.637903479061252</v>
      </c>
      <c r="Q28">
        <f t="shared" si="11"/>
        <v>6</v>
      </c>
      <c r="R28" s="10">
        <f t="shared" si="4"/>
        <v>0.66300000000000003</v>
      </c>
      <c r="S28" s="11">
        <f t="shared" si="7"/>
        <v>0.4206646196376157</v>
      </c>
      <c r="T28">
        <f t="shared" si="12"/>
        <v>6</v>
      </c>
    </row>
    <row r="29" spans="1:20" x14ac:dyDescent="0.2">
      <c r="A29">
        <v>36706</v>
      </c>
      <c r="B29">
        <v>1</v>
      </c>
      <c r="C29">
        <v>1990</v>
      </c>
      <c r="D29">
        <f t="shared" si="0"/>
        <v>34</v>
      </c>
      <c r="E29" s="12" t="str">
        <f t="shared" si="2"/>
        <v>26-40</v>
      </c>
      <c r="F29">
        <v>2</v>
      </c>
      <c r="G29">
        <v>5</v>
      </c>
      <c r="H29">
        <v>5</v>
      </c>
      <c r="I29">
        <v>5</v>
      </c>
      <c r="J29">
        <v>3</v>
      </c>
      <c r="K29">
        <v>3</v>
      </c>
      <c r="L29">
        <f t="shared" si="1"/>
        <v>21</v>
      </c>
      <c r="N29" s="8">
        <v>27</v>
      </c>
      <c r="O29" s="8">
        <f t="shared" si="3"/>
        <v>5</v>
      </c>
      <c r="P29">
        <f t="shared" si="8"/>
        <v>0.79298277096336089</v>
      </c>
      <c r="Q29">
        <f t="shared" si="11"/>
        <v>7</v>
      </c>
      <c r="R29" s="10">
        <f t="shared" si="4"/>
        <v>0.69299999999999995</v>
      </c>
      <c r="S29" s="11">
        <f t="shared" si="7"/>
        <v>0.50437198623838142</v>
      </c>
      <c r="T29">
        <f t="shared" si="12"/>
        <v>6</v>
      </c>
    </row>
    <row r="30" spans="1:20" x14ac:dyDescent="0.2">
      <c r="A30">
        <v>36732</v>
      </c>
      <c r="B30">
        <v>1</v>
      </c>
      <c r="C30">
        <v>1992</v>
      </c>
      <c r="D30">
        <f t="shared" si="0"/>
        <v>32</v>
      </c>
      <c r="E30" s="12" t="str">
        <f t="shared" si="2"/>
        <v>26-40</v>
      </c>
      <c r="F30">
        <v>3</v>
      </c>
      <c r="G30">
        <v>5</v>
      </c>
      <c r="H30">
        <v>5</v>
      </c>
      <c r="I30">
        <v>6</v>
      </c>
      <c r="J30">
        <v>5</v>
      </c>
      <c r="K30">
        <v>6</v>
      </c>
      <c r="L30">
        <f t="shared" si="1"/>
        <v>27</v>
      </c>
      <c r="N30" s="8">
        <v>28</v>
      </c>
      <c r="O30" s="8">
        <f t="shared" si="3"/>
        <v>6</v>
      </c>
      <c r="P30">
        <f t="shared" si="8"/>
        <v>0.94806206286546979</v>
      </c>
      <c r="Q30">
        <f t="shared" si="11"/>
        <v>7</v>
      </c>
      <c r="R30" s="10">
        <f t="shared" si="4"/>
        <v>0.74399999999999999</v>
      </c>
      <c r="S30" s="11">
        <f t="shared" si="7"/>
        <v>0.65572667879825364</v>
      </c>
      <c r="T30">
        <f t="shared" si="12"/>
        <v>6</v>
      </c>
    </row>
    <row r="31" spans="1:20" x14ac:dyDescent="0.2">
      <c r="A31">
        <v>36741</v>
      </c>
      <c r="B31">
        <v>1</v>
      </c>
      <c r="C31">
        <v>1993</v>
      </c>
      <c r="D31">
        <f t="shared" si="0"/>
        <v>31</v>
      </c>
      <c r="E31" s="12" t="str">
        <f t="shared" si="2"/>
        <v>26-40</v>
      </c>
      <c r="F31" t="s">
        <v>82</v>
      </c>
      <c r="G31">
        <v>3</v>
      </c>
      <c r="H31">
        <v>7</v>
      </c>
      <c r="I31">
        <v>3</v>
      </c>
      <c r="J31">
        <v>7</v>
      </c>
      <c r="K31">
        <v>3</v>
      </c>
      <c r="L31">
        <f t="shared" si="1"/>
        <v>23</v>
      </c>
      <c r="N31" s="8">
        <v>29</v>
      </c>
      <c r="O31" s="8">
        <f t="shared" si="3"/>
        <v>5</v>
      </c>
      <c r="P31">
        <f t="shared" si="8"/>
        <v>1.1031413547675786</v>
      </c>
      <c r="Q31">
        <f t="shared" si="11"/>
        <v>7</v>
      </c>
      <c r="R31" s="10">
        <f t="shared" si="4"/>
        <v>0.80600000000000005</v>
      </c>
      <c r="S31" s="11">
        <f t="shared" si="7"/>
        <v>0.86325005159342083</v>
      </c>
      <c r="T31">
        <f t="shared" si="12"/>
        <v>7</v>
      </c>
    </row>
    <row r="32" spans="1:20" x14ac:dyDescent="0.2">
      <c r="A32">
        <v>36786</v>
      </c>
      <c r="B32">
        <v>1</v>
      </c>
      <c r="C32">
        <v>2001</v>
      </c>
      <c r="D32">
        <f t="shared" si="0"/>
        <v>23</v>
      </c>
      <c r="E32" s="12" t="str">
        <f t="shared" si="2"/>
        <v>15-25</v>
      </c>
      <c r="F32">
        <v>3</v>
      </c>
      <c r="G32">
        <v>6</v>
      </c>
      <c r="H32">
        <v>6</v>
      </c>
      <c r="I32">
        <v>6</v>
      </c>
      <c r="J32">
        <v>7</v>
      </c>
      <c r="K32">
        <v>6</v>
      </c>
      <c r="L32">
        <f t="shared" si="1"/>
        <v>31</v>
      </c>
      <c r="N32" s="8">
        <v>30</v>
      </c>
      <c r="O32" s="8">
        <f t="shared" si="3"/>
        <v>7</v>
      </c>
      <c r="P32">
        <f t="shared" si="8"/>
        <v>1.2582206466696875</v>
      </c>
      <c r="Q32">
        <f t="shared" si="11"/>
        <v>8</v>
      </c>
      <c r="R32" s="10">
        <f t="shared" si="4"/>
        <v>0.85699999999999998</v>
      </c>
      <c r="S32" s="11">
        <f t="shared" si="7"/>
        <v>1.0669376321927655</v>
      </c>
      <c r="T32">
        <f t="shared" si="12"/>
        <v>7</v>
      </c>
    </row>
    <row r="33" spans="1:20" x14ac:dyDescent="0.2">
      <c r="A33">
        <v>36835</v>
      </c>
      <c r="B33">
        <v>1</v>
      </c>
      <c r="C33">
        <v>1999</v>
      </c>
      <c r="D33">
        <f t="shared" si="0"/>
        <v>25</v>
      </c>
      <c r="E33" s="12" t="str">
        <f t="shared" si="2"/>
        <v>15-25</v>
      </c>
      <c r="F33">
        <v>6</v>
      </c>
      <c r="G33">
        <v>5</v>
      </c>
      <c r="H33">
        <v>5</v>
      </c>
      <c r="I33">
        <v>5</v>
      </c>
      <c r="J33">
        <v>5</v>
      </c>
      <c r="K33">
        <v>5</v>
      </c>
      <c r="L33">
        <f t="shared" si="1"/>
        <v>25</v>
      </c>
      <c r="N33" s="8">
        <v>31</v>
      </c>
      <c r="O33" s="8">
        <f t="shared" si="3"/>
        <v>5</v>
      </c>
      <c r="P33">
        <f t="shared" si="8"/>
        <v>1.4132999385717964</v>
      </c>
      <c r="Q33">
        <f t="shared" si="11"/>
        <v>8</v>
      </c>
      <c r="R33" s="10">
        <f t="shared" si="4"/>
        <v>0.92800000000000005</v>
      </c>
      <c r="S33" s="11">
        <f t="shared" si="7"/>
        <v>1.4610562691869071</v>
      </c>
      <c r="T33">
        <f t="shared" si="12"/>
        <v>8</v>
      </c>
    </row>
    <row r="34" spans="1:20" x14ac:dyDescent="0.2">
      <c r="A34">
        <v>36852</v>
      </c>
      <c r="B34">
        <v>1</v>
      </c>
      <c r="C34">
        <v>2000</v>
      </c>
      <c r="D34">
        <f t="shared" ref="D34:D65" si="13">2024-C34</f>
        <v>24</v>
      </c>
      <c r="E34" s="12" t="str">
        <f t="shared" si="2"/>
        <v>15-25</v>
      </c>
      <c r="F34" t="s">
        <v>25</v>
      </c>
      <c r="G34">
        <v>2</v>
      </c>
      <c r="H34">
        <v>5</v>
      </c>
      <c r="I34">
        <v>3</v>
      </c>
      <c r="J34">
        <v>4</v>
      </c>
      <c r="K34">
        <v>3</v>
      </c>
      <c r="L34">
        <f t="shared" ref="L34:L65" si="14">SUM(G34:K34)</f>
        <v>17</v>
      </c>
      <c r="N34" s="8">
        <v>32</v>
      </c>
      <c r="O34" s="8">
        <f t="shared" si="3"/>
        <v>1</v>
      </c>
      <c r="P34">
        <f t="shared" si="8"/>
        <v>1.5683792304739053</v>
      </c>
      <c r="Q34">
        <f t="shared" si="11"/>
        <v>8</v>
      </c>
      <c r="R34" s="10">
        <f t="shared" si="4"/>
        <v>0.97899999999999998</v>
      </c>
      <c r="S34" s="11">
        <f t="shared" si="7"/>
        <v>2.0335201492530506</v>
      </c>
      <c r="T34">
        <f t="shared" si="12"/>
        <v>9</v>
      </c>
    </row>
    <row r="35" spans="1:20" x14ac:dyDescent="0.2">
      <c r="A35">
        <v>36802</v>
      </c>
      <c r="B35">
        <v>1</v>
      </c>
      <c r="C35">
        <v>1994</v>
      </c>
      <c r="D35">
        <f t="shared" si="13"/>
        <v>30</v>
      </c>
      <c r="E35" s="12" t="str">
        <f t="shared" si="2"/>
        <v>26-40</v>
      </c>
      <c r="F35">
        <v>3</v>
      </c>
      <c r="G35">
        <v>5</v>
      </c>
      <c r="H35">
        <v>5</v>
      </c>
      <c r="I35">
        <v>5</v>
      </c>
      <c r="J35">
        <v>4</v>
      </c>
      <c r="K35">
        <v>3</v>
      </c>
      <c r="L35">
        <f t="shared" si="14"/>
        <v>22</v>
      </c>
      <c r="N35" s="8">
        <v>33</v>
      </c>
      <c r="O35" s="8">
        <f t="shared" si="3"/>
        <v>1</v>
      </c>
      <c r="P35">
        <f t="shared" si="8"/>
        <v>1.7234585223760142</v>
      </c>
      <c r="Q35">
        <f t="shared" si="11"/>
        <v>8</v>
      </c>
      <c r="R35" s="10">
        <f t="shared" si="4"/>
        <v>0.98899999999999999</v>
      </c>
      <c r="S35" s="11">
        <f t="shared" si="7"/>
        <v>2.290367877855267</v>
      </c>
      <c r="T35">
        <v>9</v>
      </c>
    </row>
    <row r="36" spans="1:20" x14ac:dyDescent="0.2">
      <c r="A36">
        <v>36946</v>
      </c>
      <c r="B36">
        <v>1</v>
      </c>
      <c r="C36">
        <v>2003</v>
      </c>
      <c r="D36">
        <f t="shared" si="13"/>
        <v>21</v>
      </c>
      <c r="E36" s="12" t="str">
        <f t="shared" si="2"/>
        <v>15-25</v>
      </c>
      <c r="F36">
        <v>2</v>
      </c>
      <c r="G36">
        <v>5</v>
      </c>
      <c r="H36">
        <v>7</v>
      </c>
      <c r="I36">
        <v>5</v>
      </c>
      <c r="J36">
        <v>4</v>
      </c>
      <c r="K36">
        <v>5</v>
      </c>
      <c r="L36">
        <f t="shared" si="14"/>
        <v>26</v>
      </c>
      <c r="N36" s="8">
        <v>34</v>
      </c>
      <c r="O36" s="8">
        <f t="shared" si="3"/>
        <v>0</v>
      </c>
      <c r="P36">
        <f t="shared" si="8"/>
        <v>1.8785378142781231</v>
      </c>
      <c r="Q36">
        <f t="shared" si="11"/>
        <v>9</v>
      </c>
      <c r="R36" s="10" t="e">
        <f t="shared" si="4"/>
        <v>#N/A</v>
      </c>
      <c r="S36" s="11" t="e">
        <f t="shared" si="7"/>
        <v>#N/A</v>
      </c>
      <c r="T36">
        <v>9</v>
      </c>
    </row>
    <row r="37" spans="1:20" x14ac:dyDescent="0.2">
      <c r="A37">
        <v>37036</v>
      </c>
      <c r="B37">
        <v>1</v>
      </c>
      <c r="C37">
        <v>2004</v>
      </c>
      <c r="D37">
        <f t="shared" si="13"/>
        <v>20</v>
      </c>
      <c r="E37" s="12" t="str">
        <f t="shared" si="2"/>
        <v>15-25</v>
      </c>
      <c r="F37">
        <v>6</v>
      </c>
      <c r="G37">
        <v>2</v>
      </c>
      <c r="H37">
        <v>2</v>
      </c>
      <c r="I37">
        <v>5</v>
      </c>
      <c r="J37">
        <v>2</v>
      </c>
      <c r="K37">
        <v>2</v>
      </c>
      <c r="L37">
        <f t="shared" si="14"/>
        <v>13</v>
      </c>
      <c r="N37" s="8">
        <v>35</v>
      </c>
      <c r="O37" s="8">
        <f t="shared" si="3"/>
        <v>0</v>
      </c>
      <c r="P37">
        <f t="shared" si="8"/>
        <v>2.0336171061802322</v>
      </c>
      <c r="Q37">
        <f t="shared" si="11"/>
        <v>9</v>
      </c>
      <c r="R37" s="10" t="e">
        <f t="shared" si="4"/>
        <v>#N/A</v>
      </c>
      <c r="S37" s="11" t="e">
        <f t="shared" si="7"/>
        <v>#N/A</v>
      </c>
      <c r="T37">
        <v>9</v>
      </c>
    </row>
    <row r="38" spans="1:20" x14ac:dyDescent="0.2">
      <c r="A38">
        <v>37130</v>
      </c>
      <c r="B38">
        <v>1</v>
      </c>
      <c r="C38">
        <v>1998</v>
      </c>
      <c r="D38">
        <f t="shared" si="13"/>
        <v>26</v>
      </c>
      <c r="E38" s="12" t="str">
        <f t="shared" si="2"/>
        <v>26-40</v>
      </c>
      <c r="F38">
        <v>5</v>
      </c>
      <c r="G38">
        <v>2</v>
      </c>
      <c r="H38">
        <v>4</v>
      </c>
      <c r="I38">
        <v>1</v>
      </c>
      <c r="J38">
        <v>3</v>
      </c>
      <c r="K38">
        <v>1</v>
      </c>
      <c r="L38">
        <f t="shared" si="14"/>
        <v>11</v>
      </c>
      <c r="N38" s="8">
        <v>36</v>
      </c>
      <c r="O38" s="8">
        <f t="shared" si="3"/>
        <v>0</v>
      </c>
      <c r="P38">
        <f t="shared" si="8"/>
        <v>2.1886963980823411</v>
      </c>
      <c r="Q38">
        <f t="shared" si="11"/>
        <v>9</v>
      </c>
      <c r="R38" s="10" t="e">
        <f t="shared" si="4"/>
        <v>#N/A</v>
      </c>
      <c r="S38" t="e">
        <f t="shared" si="7"/>
        <v>#N/A</v>
      </c>
      <c r="T38">
        <v>9</v>
      </c>
    </row>
    <row r="39" spans="1:20" x14ac:dyDescent="0.2">
      <c r="A39">
        <v>37174</v>
      </c>
      <c r="B39">
        <v>1</v>
      </c>
      <c r="C39">
        <v>2000</v>
      </c>
      <c r="D39">
        <f t="shared" si="13"/>
        <v>24</v>
      </c>
      <c r="E39" s="12" t="str">
        <f t="shared" si="2"/>
        <v>15-25</v>
      </c>
      <c r="F39">
        <v>4</v>
      </c>
      <c r="G39">
        <v>3</v>
      </c>
      <c r="H39">
        <v>5</v>
      </c>
      <c r="I39">
        <v>4</v>
      </c>
      <c r="J39">
        <v>5</v>
      </c>
      <c r="K39">
        <v>4</v>
      </c>
      <c r="L39">
        <f t="shared" si="14"/>
        <v>21</v>
      </c>
    </row>
    <row r="40" spans="1:20" x14ac:dyDescent="0.2">
      <c r="A40">
        <v>37182</v>
      </c>
      <c r="B40">
        <v>1</v>
      </c>
      <c r="C40">
        <v>1996</v>
      </c>
      <c r="D40">
        <f t="shared" si="13"/>
        <v>28</v>
      </c>
      <c r="E40" s="12" t="str">
        <f t="shared" si="2"/>
        <v>26-40</v>
      </c>
      <c r="F40">
        <v>2</v>
      </c>
      <c r="G40">
        <v>5</v>
      </c>
      <c r="H40">
        <v>4</v>
      </c>
      <c r="I40">
        <v>3</v>
      </c>
      <c r="J40">
        <v>2</v>
      </c>
      <c r="K40">
        <v>5</v>
      </c>
      <c r="L40">
        <f t="shared" si="14"/>
        <v>19</v>
      </c>
    </row>
    <row r="41" spans="1:20" x14ac:dyDescent="0.2">
      <c r="A41">
        <v>37008</v>
      </c>
      <c r="B41">
        <v>1</v>
      </c>
      <c r="C41">
        <v>2001</v>
      </c>
      <c r="D41">
        <f t="shared" si="13"/>
        <v>23</v>
      </c>
      <c r="E41" s="12" t="str">
        <f t="shared" si="2"/>
        <v>15-25</v>
      </c>
      <c r="F41">
        <v>10</v>
      </c>
      <c r="G41">
        <v>2</v>
      </c>
      <c r="H41">
        <v>3</v>
      </c>
      <c r="I41">
        <v>3</v>
      </c>
      <c r="J41">
        <v>1</v>
      </c>
      <c r="K41">
        <v>2</v>
      </c>
      <c r="L41">
        <f t="shared" si="14"/>
        <v>11</v>
      </c>
    </row>
    <row r="42" spans="1:20" x14ac:dyDescent="0.2">
      <c r="A42">
        <v>37217</v>
      </c>
      <c r="B42">
        <v>1</v>
      </c>
      <c r="C42">
        <v>2001</v>
      </c>
      <c r="D42">
        <f t="shared" si="13"/>
        <v>23</v>
      </c>
      <c r="E42" s="12" t="str">
        <f t="shared" si="2"/>
        <v>15-25</v>
      </c>
      <c r="F42" t="s">
        <v>35</v>
      </c>
      <c r="G42">
        <v>2</v>
      </c>
      <c r="H42">
        <v>3</v>
      </c>
      <c r="I42">
        <v>6</v>
      </c>
      <c r="J42">
        <v>3</v>
      </c>
      <c r="K42">
        <v>5</v>
      </c>
      <c r="L42">
        <f t="shared" si="14"/>
        <v>19</v>
      </c>
    </row>
    <row r="43" spans="1:20" x14ac:dyDescent="0.2">
      <c r="A43">
        <v>37252</v>
      </c>
      <c r="B43">
        <v>1</v>
      </c>
      <c r="C43">
        <v>1984</v>
      </c>
      <c r="D43">
        <f t="shared" si="13"/>
        <v>40</v>
      </c>
      <c r="E43" s="12" t="str">
        <f t="shared" si="2"/>
        <v>26-40</v>
      </c>
      <c r="F43" t="s">
        <v>25</v>
      </c>
      <c r="G43">
        <v>1</v>
      </c>
      <c r="H43">
        <v>2</v>
      </c>
      <c r="I43">
        <v>2</v>
      </c>
      <c r="J43">
        <v>1</v>
      </c>
      <c r="K43">
        <v>1</v>
      </c>
      <c r="L43">
        <f t="shared" si="14"/>
        <v>7</v>
      </c>
    </row>
    <row r="44" spans="1:20" x14ac:dyDescent="0.2">
      <c r="A44">
        <v>37286</v>
      </c>
      <c r="B44">
        <v>1</v>
      </c>
      <c r="C44">
        <v>2000</v>
      </c>
      <c r="D44">
        <f t="shared" si="13"/>
        <v>24</v>
      </c>
      <c r="E44" s="12" t="str">
        <f t="shared" si="2"/>
        <v>15-25</v>
      </c>
      <c r="F44" t="s">
        <v>37</v>
      </c>
      <c r="G44">
        <v>5</v>
      </c>
      <c r="H44">
        <v>6</v>
      </c>
      <c r="I44">
        <v>6</v>
      </c>
      <c r="J44">
        <v>5</v>
      </c>
      <c r="K44">
        <v>6</v>
      </c>
      <c r="L44">
        <f t="shared" si="14"/>
        <v>28</v>
      </c>
    </row>
    <row r="45" spans="1:20" x14ac:dyDescent="0.2">
      <c r="A45">
        <v>37307</v>
      </c>
      <c r="B45">
        <v>1</v>
      </c>
      <c r="C45">
        <v>2000</v>
      </c>
      <c r="D45">
        <f t="shared" si="13"/>
        <v>24</v>
      </c>
      <c r="E45" s="12" t="str">
        <f t="shared" si="2"/>
        <v>15-25</v>
      </c>
      <c r="F45">
        <v>10</v>
      </c>
      <c r="G45">
        <v>3</v>
      </c>
      <c r="H45">
        <v>3</v>
      </c>
      <c r="I45">
        <v>3</v>
      </c>
      <c r="J45">
        <v>3</v>
      </c>
      <c r="K45">
        <v>2</v>
      </c>
      <c r="L45">
        <f t="shared" si="14"/>
        <v>14</v>
      </c>
    </row>
    <row r="46" spans="1:20" x14ac:dyDescent="0.2">
      <c r="A46">
        <v>37344</v>
      </c>
      <c r="B46">
        <v>1</v>
      </c>
      <c r="C46">
        <v>2001</v>
      </c>
      <c r="D46">
        <f t="shared" si="13"/>
        <v>23</v>
      </c>
      <c r="E46" s="12" t="str">
        <f t="shared" si="2"/>
        <v>15-25</v>
      </c>
      <c r="F46">
        <v>5</v>
      </c>
      <c r="G46">
        <v>5</v>
      </c>
      <c r="H46">
        <v>5</v>
      </c>
      <c r="I46">
        <v>5</v>
      </c>
      <c r="J46">
        <v>5</v>
      </c>
      <c r="K46">
        <v>5</v>
      </c>
      <c r="L46">
        <f t="shared" si="14"/>
        <v>25</v>
      </c>
    </row>
    <row r="47" spans="1:20" x14ac:dyDescent="0.2">
      <c r="A47">
        <v>37373</v>
      </c>
      <c r="B47">
        <v>1</v>
      </c>
      <c r="C47">
        <v>1976</v>
      </c>
      <c r="D47">
        <f t="shared" si="13"/>
        <v>48</v>
      </c>
      <c r="E47" s="12" t="str">
        <f t="shared" si="2"/>
        <v>41-55</v>
      </c>
      <c r="F47" t="s">
        <v>25</v>
      </c>
      <c r="G47">
        <v>3</v>
      </c>
      <c r="H47">
        <v>3</v>
      </c>
      <c r="I47">
        <v>5</v>
      </c>
      <c r="J47">
        <v>3</v>
      </c>
      <c r="K47">
        <v>3</v>
      </c>
      <c r="L47">
        <f t="shared" si="14"/>
        <v>17</v>
      </c>
    </row>
    <row r="48" spans="1:20" x14ac:dyDescent="0.2">
      <c r="A48">
        <v>37414</v>
      </c>
      <c r="B48">
        <v>1</v>
      </c>
      <c r="C48">
        <v>1982</v>
      </c>
      <c r="D48">
        <f t="shared" si="13"/>
        <v>42</v>
      </c>
      <c r="E48" s="12" t="str">
        <f t="shared" si="2"/>
        <v>41-55</v>
      </c>
      <c r="F48" t="s">
        <v>25</v>
      </c>
      <c r="G48">
        <v>3</v>
      </c>
      <c r="H48">
        <v>4</v>
      </c>
      <c r="I48">
        <v>3</v>
      </c>
      <c r="J48">
        <v>5</v>
      </c>
      <c r="K48">
        <v>2</v>
      </c>
      <c r="L48">
        <f t="shared" si="14"/>
        <v>17</v>
      </c>
    </row>
    <row r="49" spans="1:12" x14ac:dyDescent="0.2">
      <c r="A49">
        <v>37420</v>
      </c>
      <c r="B49">
        <v>1</v>
      </c>
      <c r="C49">
        <v>1988</v>
      </c>
      <c r="D49">
        <f t="shared" si="13"/>
        <v>36</v>
      </c>
      <c r="E49" s="12" t="str">
        <f t="shared" si="2"/>
        <v>26-40</v>
      </c>
      <c r="F49" t="s">
        <v>38</v>
      </c>
      <c r="G49">
        <v>3</v>
      </c>
      <c r="H49">
        <v>7</v>
      </c>
      <c r="I49">
        <v>4</v>
      </c>
      <c r="J49">
        <v>4</v>
      </c>
      <c r="K49">
        <v>4</v>
      </c>
      <c r="L49">
        <f t="shared" si="14"/>
        <v>22</v>
      </c>
    </row>
    <row r="50" spans="1:12" x14ac:dyDescent="0.2">
      <c r="A50">
        <v>37419</v>
      </c>
      <c r="B50">
        <v>1</v>
      </c>
      <c r="C50">
        <v>1999</v>
      </c>
      <c r="D50">
        <f t="shared" si="13"/>
        <v>25</v>
      </c>
      <c r="E50" s="12" t="str">
        <f t="shared" si="2"/>
        <v>15-25</v>
      </c>
      <c r="F50" t="s">
        <v>25</v>
      </c>
      <c r="G50">
        <v>6</v>
      </c>
      <c r="H50">
        <v>6</v>
      </c>
      <c r="I50">
        <v>7</v>
      </c>
      <c r="J50">
        <v>7</v>
      </c>
      <c r="K50">
        <v>6</v>
      </c>
      <c r="L50">
        <f t="shared" si="14"/>
        <v>32</v>
      </c>
    </row>
    <row r="51" spans="1:12" x14ac:dyDescent="0.2">
      <c r="A51">
        <v>37609</v>
      </c>
      <c r="B51">
        <v>1</v>
      </c>
      <c r="C51">
        <v>1982</v>
      </c>
      <c r="D51">
        <f t="shared" si="13"/>
        <v>42</v>
      </c>
      <c r="E51" s="12" t="str">
        <f t="shared" si="2"/>
        <v>41-55</v>
      </c>
      <c r="F51">
        <v>1</v>
      </c>
      <c r="G51">
        <v>3</v>
      </c>
      <c r="H51">
        <v>2</v>
      </c>
      <c r="I51">
        <v>3</v>
      </c>
      <c r="J51">
        <v>3</v>
      </c>
      <c r="K51">
        <v>2</v>
      </c>
      <c r="L51">
        <f t="shared" si="14"/>
        <v>13</v>
      </c>
    </row>
    <row r="52" spans="1:12" x14ac:dyDescent="0.2">
      <c r="A52">
        <v>37756</v>
      </c>
      <c r="B52">
        <v>1</v>
      </c>
      <c r="C52">
        <v>2002</v>
      </c>
      <c r="D52">
        <f t="shared" si="13"/>
        <v>22</v>
      </c>
      <c r="E52" s="12" t="str">
        <f t="shared" si="2"/>
        <v>15-25</v>
      </c>
      <c r="F52">
        <v>5</v>
      </c>
      <c r="G52">
        <v>5</v>
      </c>
      <c r="H52">
        <v>5</v>
      </c>
      <c r="I52">
        <v>6</v>
      </c>
      <c r="J52">
        <v>7</v>
      </c>
      <c r="K52">
        <v>7</v>
      </c>
      <c r="L52">
        <f t="shared" si="14"/>
        <v>30</v>
      </c>
    </row>
    <row r="53" spans="1:12" x14ac:dyDescent="0.2">
      <c r="A53">
        <v>37865</v>
      </c>
      <c r="B53">
        <v>1</v>
      </c>
      <c r="C53">
        <v>1987</v>
      </c>
      <c r="D53">
        <f t="shared" si="13"/>
        <v>37</v>
      </c>
      <c r="E53" s="12" t="str">
        <f t="shared" si="2"/>
        <v>26-40</v>
      </c>
      <c r="F53" t="s">
        <v>25</v>
      </c>
      <c r="G53">
        <v>6</v>
      </c>
      <c r="H53">
        <v>6</v>
      </c>
      <c r="I53">
        <v>5</v>
      </c>
      <c r="J53">
        <v>6</v>
      </c>
      <c r="K53">
        <v>3</v>
      </c>
      <c r="L53">
        <f t="shared" si="14"/>
        <v>26</v>
      </c>
    </row>
    <row r="54" spans="1:12" x14ac:dyDescent="0.2">
      <c r="A54">
        <v>38081</v>
      </c>
      <c r="B54">
        <v>1</v>
      </c>
      <c r="C54">
        <v>1994</v>
      </c>
      <c r="D54">
        <f t="shared" si="13"/>
        <v>30</v>
      </c>
      <c r="E54" s="12" t="str">
        <f t="shared" si="2"/>
        <v>26-40</v>
      </c>
      <c r="F54">
        <v>2</v>
      </c>
      <c r="G54">
        <v>5</v>
      </c>
      <c r="H54">
        <v>6</v>
      </c>
      <c r="I54">
        <v>6</v>
      </c>
      <c r="J54">
        <v>7</v>
      </c>
      <c r="K54">
        <v>7</v>
      </c>
      <c r="L54">
        <f t="shared" si="14"/>
        <v>31</v>
      </c>
    </row>
    <row r="55" spans="1:12" x14ac:dyDescent="0.2">
      <c r="A55">
        <v>36689</v>
      </c>
      <c r="B55">
        <v>1</v>
      </c>
      <c r="C55">
        <v>2003</v>
      </c>
      <c r="D55">
        <f t="shared" si="13"/>
        <v>21</v>
      </c>
      <c r="E55" s="12" t="str">
        <f t="shared" si="2"/>
        <v>15-25</v>
      </c>
      <c r="F55" t="s">
        <v>25</v>
      </c>
      <c r="G55">
        <v>6</v>
      </c>
      <c r="H55">
        <v>7</v>
      </c>
      <c r="I55">
        <v>6</v>
      </c>
      <c r="J55">
        <v>7</v>
      </c>
      <c r="K55">
        <v>7</v>
      </c>
      <c r="L55">
        <f t="shared" si="14"/>
        <v>33</v>
      </c>
    </row>
    <row r="56" spans="1:12" x14ac:dyDescent="0.2">
      <c r="A56">
        <v>38369</v>
      </c>
      <c r="B56">
        <v>1</v>
      </c>
      <c r="C56">
        <v>2001</v>
      </c>
      <c r="D56">
        <f t="shared" si="13"/>
        <v>23</v>
      </c>
      <c r="E56" s="12" t="str">
        <f t="shared" si="2"/>
        <v>15-25</v>
      </c>
      <c r="F56">
        <v>3</v>
      </c>
      <c r="G56">
        <v>2</v>
      </c>
      <c r="H56">
        <v>5</v>
      </c>
      <c r="I56">
        <v>5</v>
      </c>
      <c r="J56">
        <v>3</v>
      </c>
      <c r="K56">
        <v>5</v>
      </c>
      <c r="L56">
        <f t="shared" si="14"/>
        <v>20</v>
      </c>
    </row>
    <row r="57" spans="1:12" x14ac:dyDescent="0.2">
      <c r="A57">
        <v>38635</v>
      </c>
      <c r="B57">
        <v>1</v>
      </c>
      <c r="C57">
        <v>1973</v>
      </c>
      <c r="D57">
        <f t="shared" si="13"/>
        <v>51</v>
      </c>
      <c r="E57" s="12" t="str">
        <f t="shared" si="2"/>
        <v>41-55</v>
      </c>
      <c r="F57">
        <v>5</v>
      </c>
      <c r="G57">
        <v>5</v>
      </c>
      <c r="H57">
        <v>5</v>
      </c>
      <c r="I57">
        <v>6</v>
      </c>
      <c r="J57">
        <v>6</v>
      </c>
      <c r="K57">
        <v>6</v>
      </c>
      <c r="L57">
        <f t="shared" si="14"/>
        <v>28</v>
      </c>
    </row>
    <row r="58" spans="1:12" x14ac:dyDescent="0.2">
      <c r="A58">
        <v>38744</v>
      </c>
      <c r="B58">
        <v>1</v>
      </c>
      <c r="C58">
        <v>2004</v>
      </c>
      <c r="D58">
        <f t="shared" si="13"/>
        <v>20</v>
      </c>
      <c r="E58" s="12" t="str">
        <f t="shared" si="2"/>
        <v>15-25</v>
      </c>
      <c r="F58">
        <v>3</v>
      </c>
      <c r="G58">
        <v>3</v>
      </c>
      <c r="H58">
        <v>2</v>
      </c>
      <c r="I58">
        <v>6</v>
      </c>
      <c r="J58">
        <v>3</v>
      </c>
      <c r="K58">
        <v>7</v>
      </c>
      <c r="L58">
        <f t="shared" si="14"/>
        <v>21</v>
      </c>
    </row>
    <row r="59" spans="1:12" x14ac:dyDescent="0.2">
      <c r="A59">
        <v>38796</v>
      </c>
      <c r="B59">
        <v>1</v>
      </c>
      <c r="C59">
        <v>2008</v>
      </c>
      <c r="D59">
        <f t="shared" si="13"/>
        <v>16</v>
      </c>
      <c r="E59" s="12" t="str">
        <f t="shared" si="2"/>
        <v>15-25</v>
      </c>
      <c r="F59">
        <v>4</v>
      </c>
      <c r="G59">
        <v>6</v>
      </c>
      <c r="H59">
        <v>7</v>
      </c>
      <c r="I59">
        <v>7</v>
      </c>
      <c r="J59">
        <v>5</v>
      </c>
      <c r="K59">
        <v>4</v>
      </c>
      <c r="L59">
        <f t="shared" si="14"/>
        <v>29</v>
      </c>
    </row>
    <row r="60" spans="1:12" x14ac:dyDescent="0.2">
      <c r="A60">
        <v>38845</v>
      </c>
      <c r="B60">
        <v>1</v>
      </c>
      <c r="C60">
        <v>1984</v>
      </c>
      <c r="D60">
        <f t="shared" si="13"/>
        <v>40</v>
      </c>
      <c r="E60" s="12" t="str">
        <f t="shared" si="2"/>
        <v>26-40</v>
      </c>
      <c r="F60">
        <v>1</v>
      </c>
      <c r="G60">
        <v>3</v>
      </c>
      <c r="H60">
        <v>3</v>
      </c>
      <c r="I60">
        <v>5</v>
      </c>
      <c r="J60">
        <v>5</v>
      </c>
      <c r="K60">
        <v>1</v>
      </c>
      <c r="L60">
        <f t="shared" si="14"/>
        <v>17</v>
      </c>
    </row>
    <row r="61" spans="1:12" x14ac:dyDescent="0.2">
      <c r="A61">
        <v>38838</v>
      </c>
      <c r="B61">
        <v>1</v>
      </c>
      <c r="C61">
        <v>1967</v>
      </c>
      <c r="D61">
        <f t="shared" si="13"/>
        <v>57</v>
      </c>
      <c r="E61" s="12" t="str">
        <f t="shared" si="2"/>
        <v>56-85</v>
      </c>
      <c r="F61" t="s">
        <v>25</v>
      </c>
      <c r="G61">
        <v>5</v>
      </c>
      <c r="H61">
        <v>6</v>
      </c>
      <c r="I61">
        <v>7</v>
      </c>
      <c r="J61">
        <v>6</v>
      </c>
      <c r="K61">
        <v>6</v>
      </c>
      <c r="L61">
        <f t="shared" si="14"/>
        <v>30</v>
      </c>
    </row>
    <row r="62" spans="1:12" x14ac:dyDescent="0.2">
      <c r="A62">
        <v>38856</v>
      </c>
      <c r="B62">
        <v>1</v>
      </c>
      <c r="C62">
        <v>1995</v>
      </c>
      <c r="D62">
        <f t="shared" si="13"/>
        <v>29</v>
      </c>
      <c r="E62" s="12" t="str">
        <f t="shared" si="2"/>
        <v>26-40</v>
      </c>
      <c r="F62" t="s">
        <v>90</v>
      </c>
      <c r="G62">
        <v>4</v>
      </c>
      <c r="H62">
        <v>3</v>
      </c>
      <c r="I62">
        <v>5</v>
      </c>
      <c r="J62">
        <v>3</v>
      </c>
      <c r="K62">
        <v>2</v>
      </c>
      <c r="L62">
        <f t="shared" si="14"/>
        <v>17</v>
      </c>
    </row>
    <row r="63" spans="1:12" x14ac:dyDescent="0.2">
      <c r="A63">
        <v>38967</v>
      </c>
      <c r="B63">
        <v>1</v>
      </c>
      <c r="C63">
        <v>1999</v>
      </c>
      <c r="D63">
        <f t="shared" si="13"/>
        <v>25</v>
      </c>
      <c r="E63" s="12" t="str">
        <f t="shared" si="2"/>
        <v>15-25</v>
      </c>
      <c r="F63">
        <v>0</v>
      </c>
      <c r="G63">
        <v>2</v>
      </c>
      <c r="H63">
        <v>3</v>
      </c>
      <c r="I63">
        <v>1</v>
      </c>
      <c r="J63">
        <v>2</v>
      </c>
      <c r="K63">
        <v>1</v>
      </c>
      <c r="L63">
        <f t="shared" si="14"/>
        <v>9</v>
      </c>
    </row>
    <row r="64" spans="1:12" x14ac:dyDescent="0.2">
      <c r="A64">
        <v>39034</v>
      </c>
      <c r="B64">
        <v>1</v>
      </c>
      <c r="C64">
        <v>1999</v>
      </c>
      <c r="D64">
        <f t="shared" si="13"/>
        <v>25</v>
      </c>
      <c r="E64" s="12" t="str">
        <f t="shared" si="2"/>
        <v>15-25</v>
      </c>
      <c r="F64">
        <v>6</v>
      </c>
      <c r="G64">
        <v>7</v>
      </c>
      <c r="H64">
        <v>5</v>
      </c>
      <c r="I64">
        <v>5</v>
      </c>
      <c r="J64">
        <v>5</v>
      </c>
      <c r="K64">
        <v>3</v>
      </c>
      <c r="L64">
        <f t="shared" si="14"/>
        <v>25</v>
      </c>
    </row>
    <row r="65" spans="1:12" x14ac:dyDescent="0.2">
      <c r="A65">
        <v>39236</v>
      </c>
      <c r="B65">
        <v>1</v>
      </c>
      <c r="C65">
        <v>1972</v>
      </c>
      <c r="D65">
        <f t="shared" si="13"/>
        <v>52</v>
      </c>
      <c r="E65" s="12" t="str">
        <f t="shared" si="2"/>
        <v>41-55</v>
      </c>
      <c r="F65">
        <v>3</v>
      </c>
      <c r="G65">
        <v>5</v>
      </c>
      <c r="H65">
        <v>5</v>
      </c>
      <c r="I65">
        <v>5</v>
      </c>
      <c r="J65">
        <v>5</v>
      </c>
      <c r="K65">
        <v>5</v>
      </c>
      <c r="L65">
        <f t="shared" si="14"/>
        <v>25</v>
      </c>
    </row>
    <row r="66" spans="1:12" x14ac:dyDescent="0.2">
      <c r="A66">
        <v>39479</v>
      </c>
      <c r="B66">
        <v>1</v>
      </c>
      <c r="C66">
        <v>1982</v>
      </c>
      <c r="D66">
        <f t="shared" ref="D66:D97" si="15">2024-C66</f>
        <v>42</v>
      </c>
      <c r="E66" s="12" t="str">
        <f t="shared" si="2"/>
        <v>41-55</v>
      </c>
      <c r="F66">
        <v>2</v>
      </c>
      <c r="G66">
        <v>6</v>
      </c>
      <c r="H66">
        <v>5</v>
      </c>
      <c r="I66">
        <v>6</v>
      </c>
      <c r="J66">
        <v>6</v>
      </c>
      <c r="K66">
        <v>5</v>
      </c>
      <c r="L66">
        <f t="shared" ref="L66:L97" si="16">SUM(G66:K66)</f>
        <v>28</v>
      </c>
    </row>
    <row r="67" spans="1:12" x14ac:dyDescent="0.2">
      <c r="A67">
        <v>39524</v>
      </c>
      <c r="B67">
        <v>1</v>
      </c>
      <c r="C67">
        <v>1963</v>
      </c>
      <c r="D67">
        <f t="shared" si="15"/>
        <v>61</v>
      </c>
      <c r="E67" s="12" t="str">
        <f t="shared" ref="E67:E98" si="17">IF(D67&lt;=25,"15-25",IF(D67&lt;=40,"26-40",IF(D67&lt;=55,"41-55","56-85")))</f>
        <v>56-85</v>
      </c>
      <c r="F67">
        <v>0</v>
      </c>
      <c r="G67">
        <v>2</v>
      </c>
      <c r="H67">
        <v>6</v>
      </c>
      <c r="I67">
        <v>6</v>
      </c>
      <c r="J67">
        <v>6</v>
      </c>
      <c r="K67">
        <v>6</v>
      </c>
      <c r="L67">
        <f t="shared" si="16"/>
        <v>26</v>
      </c>
    </row>
    <row r="68" spans="1:12" x14ac:dyDescent="0.2">
      <c r="A68">
        <v>39574</v>
      </c>
      <c r="B68">
        <v>1</v>
      </c>
      <c r="C68">
        <v>1972</v>
      </c>
      <c r="D68">
        <f t="shared" si="15"/>
        <v>52</v>
      </c>
      <c r="E68" s="12" t="str">
        <f t="shared" si="17"/>
        <v>41-55</v>
      </c>
      <c r="F68" t="s">
        <v>25</v>
      </c>
      <c r="G68">
        <v>6</v>
      </c>
      <c r="H68">
        <v>6</v>
      </c>
      <c r="I68">
        <v>6</v>
      </c>
      <c r="J68">
        <v>6</v>
      </c>
      <c r="K68">
        <v>6</v>
      </c>
      <c r="L68">
        <f t="shared" si="16"/>
        <v>30</v>
      </c>
    </row>
    <row r="69" spans="1:12" x14ac:dyDescent="0.2">
      <c r="A69">
        <v>39629</v>
      </c>
      <c r="B69">
        <v>1</v>
      </c>
      <c r="C69">
        <v>2002</v>
      </c>
      <c r="D69">
        <f t="shared" si="15"/>
        <v>22</v>
      </c>
      <c r="E69" s="12" t="str">
        <f t="shared" si="17"/>
        <v>15-25</v>
      </c>
      <c r="F69">
        <v>5</v>
      </c>
      <c r="G69">
        <v>5</v>
      </c>
      <c r="H69">
        <v>6</v>
      </c>
      <c r="I69">
        <v>6</v>
      </c>
      <c r="J69">
        <v>7</v>
      </c>
      <c r="K69">
        <v>7</v>
      </c>
      <c r="L69">
        <f t="shared" si="16"/>
        <v>31</v>
      </c>
    </row>
    <row r="70" spans="1:12" x14ac:dyDescent="0.2">
      <c r="A70">
        <v>39633</v>
      </c>
      <c r="B70">
        <v>1</v>
      </c>
      <c r="C70">
        <v>1999</v>
      </c>
      <c r="D70">
        <f t="shared" si="15"/>
        <v>25</v>
      </c>
      <c r="E70" s="12" t="str">
        <f t="shared" si="17"/>
        <v>15-25</v>
      </c>
      <c r="F70">
        <v>1</v>
      </c>
      <c r="G70">
        <v>5</v>
      </c>
      <c r="H70">
        <v>3</v>
      </c>
      <c r="I70">
        <v>3</v>
      </c>
      <c r="J70">
        <v>3</v>
      </c>
      <c r="K70">
        <v>2</v>
      </c>
      <c r="L70">
        <f t="shared" si="16"/>
        <v>16</v>
      </c>
    </row>
    <row r="71" spans="1:12" x14ac:dyDescent="0.2">
      <c r="A71">
        <v>39635</v>
      </c>
      <c r="B71">
        <v>1</v>
      </c>
      <c r="C71">
        <v>1990</v>
      </c>
      <c r="D71">
        <f t="shared" si="15"/>
        <v>34</v>
      </c>
      <c r="E71" s="12" t="str">
        <f t="shared" si="17"/>
        <v>26-40</v>
      </c>
      <c r="F71">
        <v>4</v>
      </c>
      <c r="G71">
        <v>6</v>
      </c>
      <c r="H71">
        <v>5</v>
      </c>
      <c r="I71">
        <v>7</v>
      </c>
      <c r="J71">
        <v>6</v>
      </c>
      <c r="K71">
        <v>5</v>
      </c>
      <c r="L71">
        <f t="shared" si="16"/>
        <v>29</v>
      </c>
    </row>
    <row r="72" spans="1:12" x14ac:dyDescent="0.2">
      <c r="A72">
        <v>39685</v>
      </c>
      <c r="B72">
        <v>1</v>
      </c>
      <c r="C72">
        <v>2002</v>
      </c>
      <c r="D72">
        <f t="shared" si="15"/>
        <v>22</v>
      </c>
      <c r="E72" s="12" t="str">
        <f t="shared" si="17"/>
        <v>15-25</v>
      </c>
      <c r="F72">
        <v>3</v>
      </c>
      <c r="G72">
        <v>6</v>
      </c>
      <c r="H72">
        <v>6</v>
      </c>
      <c r="I72">
        <v>6</v>
      </c>
      <c r="J72">
        <v>6</v>
      </c>
      <c r="K72">
        <v>5</v>
      </c>
      <c r="L72">
        <f t="shared" si="16"/>
        <v>29</v>
      </c>
    </row>
    <row r="73" spans="1:12" x14ac:dyDescent="0.2">
      <c r="A73">
        <v>39721</v>
      </c>
      <c r="B73">
        <v>1</v>
      </c>
      <c r="C73">
        <v>2004</v>
      </c>
      <c r="D73">
        <f t="shared" si="15"/>
        <v>20</v>
      </c>
      <c r="E73" s="12" t="str">
        <f t="shared" si="17"/>
        <v>15-25</v>
      </c>
      <c r="F73" t="s">
        <v>41</v>
      </c>
      <c r="G73">
        <v>5</v>
      </c>
      <c r="H73">
        <v>5</v>
      </c>
      <c r="I73">
        <v>5</v>
      </c>
      <c r="J73">
        <v>4</v>
      </c>
      <c r="K73">
        <v>3</v>
      </c>
      <c r="L73">
        <f t="shared" si="16"/>
        <v>22</v>
      </c>
    </row>
    <row r="74" spans="1:12" x14ac:dyDescent="0.2">
      <c r="A74">
        <v>39786</v>
      </c>
      <c r="B74">
        <v>1</v>
      </c>
      <c r="C74">
        <v>1998</v>
      </c>
      <c r="D74">
        <f t="shared" si="15"/>
        <v>26</v>
      </c>
      <c r="E74" s="12" t="str">
        <f t="shared" si="17"/>
        <v>26-40</v>
      </c>
      <c r="F74" t="s">
        <v>25</v>
      </c>
      <c r="G74">
        <v>3</v>
      </c>
      <c r="H74">
        <v>5</v>
      </c>
      <c r="I74">
        <v>2</v>
      </c>
      <c r="J74">
        <v>2</v>
      </c>
      <c r="K74">
        <v>5</v>
      </c>
      <c r="L74">
        <f t="shared" si="16"/>
        <v>17</v>
      </c>
    </row>
    <row r="75" spans="1:12" x14ac:dyDescent="0.2">
      <c r="A75">
        <v>39827</v>
      </c>
      <c r="B75">
        <v>1</v>
      </c>
      <c r="C75">
        <v>1987</v>
      </c>
      <c r="D75">
        <f t="shared" si="15"/>
        <v>37</v>
      </c>
      <c r="E75" s="12" t="str">
        <f t="shared" si="17"/>
        <v>26-40</v>
      </c>
      <c r="F75">
        <v>2</v>
      </c>
      <c r="G75">
        <v>2</v>
      </c>
      <c r="H75">
        <v>3</v>
      </c>
      <c r="I75">
        <v>1</v>
      </c>
      <c r="J75">
        <v>4</v>
      </c>
      <c r="K75">
        <v>1</v>
      </c>
      <c r="L75">
        <f t="shared" si="16"/>
        <v>11</v>
      </c>
    </row>
    <row r="76" spans="1:12" x14ac:dyDescent="0.2">
      <c r="A76">
        <v>39902</v>
      </c>
      <c r="B76">
        <v>1</v>
      </c>
      <c r="C76">
        <v>1992</v>
      </c>
      <c r="D76">
        <f t="shared" si="15"/>
        <v>32</v>
      </c>
      <c r="E76" s="12" t="str">
        <f t="shared" si="17"/>
        <v>26-40</v>
      </c>
      <c r="F76" t="s">
        <v>25</v>
      </c>
      <c r="G76">
        <v>2</v>
      </c>
      <c r="H76">
        <v>2</v>
      </c>
      <c r="I76">
        <v>1</v>
      </c>
      <c r="J76">
        <v>2</v>
      </c>
      <c r="K76">
        <v>2</v>
      </c>
      <c r="L76">
        <f t="shared" si="16"/>
        <v>9</v>
      </c>
    </row>
    <row r="77" spans="1:12" x14ac:dyDescent="0.2">
      <c r="A77">
        <v>39958</v>
      </c>
      <c r="B77">
        <v>1</v>
      </c>
      <c r="C77">
        <v>1997</v>
      </c>
      <c r="D77">
        <f t="shared" si="15"/>
        <v>27</v>
      </c>
      <c r="E77" s="12" t="str">
        <f t="shared" si="17"/>
        <v>26-40</v>
      </c>
      <c r="F77">
        <v>1</v>
      </c>
      <c r="G77">
        <v>2</v>
      </c>
      <c r="H77">
        <v>6</v>
      </c>
      <c r="I77">
        <v>4</v>
      </c>
      <c r="J77">
        <v>7</v>
      </c>
      <c r="K77">
        <v>4</v>
      </c>
      <c r="L77">
        <f t="shared" si="16"/>
        <v>23</v>
      </c>
    </row>
    <row r="78" spans="1:12" x14ac:dyDescent="0.2">
      <c r="A78">
        <v>39986</v>
      </c>
      <c r="B78">
        <v>1</v>
      </c>
      <c r="C78">
        <v>1975</v>
      </c>
      <c r="D78">
        <f t="shared" si="15"/>
        <v>49</v>
      </c>
      <c r="E78" s="12" t="str">
        <f t="shared" si="17"/>
        <v>41-55</v>
      </c>
      <c r="F78" t="s">
        <v>25</v>
      </c>
      <c r="G78">
        <v>3</v>
      </c>
      <c r="H78">
        <v>3</v>
      </c>
      <c r="I78">
        <v>4</v>
      </c>
      <c r="J78">
        <v>3</v>
      </c>
      <c r="K78">
        <v>2</v>
      </c>
      <c r="L78">
        <f t="shared" si="16"/>
        <v>15</v>
      </c>
    </row>
    <row r="79" spans="1:12" x14ac:dyDescent="0.2">
      <c r="A79">
        <v>39988</v>
      </c>
      <c r="B79">
        <v>1</v>
      </c>
      <c r="C79">
        <v>2003</v>
      </c>
      <c r="D79">
        <f t="shared" si="15"/>
        <v>21</v>
      </c>
      <c r="E79" s="12" t="str">
        <f t="shared" si="17"/>
        <v>15-25</v>
      </c>
      <c r="F79">
        <v>2</v>
      </c>
      <c r="G79">
        <v>2</v>
      </c>
      <c r="H79">
        <v>5</v>
      </c>
      <c r="I79">
        <v>2</v>
      </c>
      <c r="J79">
        <v>3</v>
      </c>
      <c r="K79">
        <v>6</v>
      </c>
      <c r="L79">
        <f t="shared" si="16"/>
        <v>18</v>
      </c>
    </row>
    <row r="80" spans="1:12" x14ac:dyDescent="0.2">
      <c r="A80">
        <v>40004</v>
      </c>
      <c r="B80">
        <v>1</v>
      </c>
      <c r="C80">
        <v>1991</v>
      </c>
      <c r="D80">
        <f t="shared" si="15"/>
        <v>33</v>
      </c>
      <c r="E80" s="12" t="str">
        <f t="shared" si="17"/>
        <v>26-40</v>
      </c>
      <c r="F80">
        <v>2</v>
      </c>
      <c r="G80">
        <v>3</v>
      </c>
      <c r="H80">
        <v>5</v>
      </c>
      <c r="I80">
        <v>3</v>
      </c>
      <c r="J80">
        <v>3</v>
      </c>
      <c r="K80">
        <v>3</v>
      </c>
      <c r="L80">
        <f t="shared" si="16"/>
        <v>17</v>
      </c>
    </row>
    <row r="81" spans="1:12" x14ac:dyDescent="0.2">
      <c r="A81">
        <v>40109</v>
      </c>
      <c r="B81">
        <v>1</v>
      </c>
      <c r="C81">
        <v>1992</v>
      </c>
      <c r="D81">
        <f t="shared" si="15"/>
        <v>32</v>
      </c>
      <c r="E81" s="12" t="str">
        <f t="shared" si="17"/>
        <v>26-40</v>
      </c>
      <c r="F81">
        <v>3</v>
      </c>
      <c r="G81">
        <v>2</v>
      </c>
      <c r="H81">
        <v>3</v>
      </c>
      <c r="I81">
        <v>5</v>
      </c>
      <c r="J81">
        <v>1</v>
      </c>
      <c r="K81">
        <v>3</v>
      </c>
      <c r="L81">
        <f t="shared" si="16"/>
        <v>14</v>
      </c>
    </row>
    <row r="82" spans="1:12" x14ac:dyDescent="0.2">
      <c r="A82">
        <v>40120</v>
      </c>
      <c r="B82">
        <v>1</v>
      </c>
      <c r="C82">
        <v>1992</v>
      </c>
      <c r="D82">
        <f t="shared" si="15"/>
        <v>32</v>
      </c>
      <c r="E82" s="12" t="str">
        <f t="shared" si="17"/>
        <v>26-40</v>
      </c>
      <c r="F82">
        <v>4</v>
      </c>
      <c r="G82">
        <v>5</v>
      </c>
      <c r="H82">
        <v>5</v>
      </c>
      <c r="I82">
        <v>3</v>
      </c>
      <c r="J82">
        <v>6</v>
      </c>
      <c r="K82">
        <v>3</v>
      </c>
      <c r="L82">
        <f t="shared" si="16"/>
        <v>22</v>
      </c>
    </row>
    <row r="83" spans="1:12" x14ac:dyDescent="0.2">
      <c r="A83">
        <v>40129</v>
      </c>
      <c r="B83">
        <v>1</v>
      </c>
      <c r="C83">
        <v>2003</v>
      </c>
      <c r="D83">
        <f t="shared" si="15"/>
        <v>21</v>
      </c>
      <c r="E83" s="12" t="str">
        <f t="shared" si="17"/>
        <v>15-25</v>
      </c>
      <c r="F83">
        <v>2</v>
      </c>
      <c r="G83">
        <v>2</v>
      </c>
      <c r="H83">
        <v>7</v>
      </c>
      <c r="I83">
        <v>3</v>
      </c>
      <c r="J83">
        <v>7</v>
      </c>
      <c r="K83">
        <v>1</v>
      </c>
      <c r="L83">
        <f t="shared" si="16"/>
        <v>20</v>
      </c>
    </row>
    <row r="84" spans="1:12" x14ac:dyDescent="0.2">
      <c r="A84">
        <v>40134</v>
      </c>
      <c r="B84">
        <v>1</v>
      </c>
      <c r="C84">
        <v>2003</v>
      </c>
      <c r="D84">
        <f t="shared" si="15"/>
        <v>21</v>
      </c>
      <c r="E84" s="12" t="str">
        <f t="shared" si="17"/>
        <v>15-25</v>
      </c>
      <c r="F84" t="s">
        <v>93</v>
      </c>
      <c r="G84">
        <v>3</v>
      </c>
      <c r="H84">
        <v>5</v>
      </c>
      <c r="I84">
        <v>7</v>
      </c>
      <c r="J84">
        <v>4</v>
      </c>
      <c r="K84">
        <v>1</v>
      </c>
      <c r="L84">
        <f t="shared" si="16"/>
        <v>20</v>
      </c>
    </row>
    <row r="85" spans="1:12" x14ac:dyDescent="0.2">
      <c r="A85">
        <v>40146</v>
      </c>
      <c r="B85">
        <v>1</v>
      </c>
      <c r="C85">
        <v>1979</v>
      </c>
      <c r="D85">
        <f t="shared" si="15"/>
        <v>45</v>
      </c>
      <c r="E85" s="12" t="str">
        <f t="shared" si="17"/>
        <v>41-55</v>
      </c>
      <c r="F85" t="s">
        <v>25</v>
      </c>
      <c r="G85">
        <v>5</v>
      </c>
      <c r="H85">
        <v>6</v>
      </c>
      <c r="I85">
        <v>6</v>
      </c>
      <c r="J85">
        <v>4</v>
      </c>
      <c r="K85">
        <v>3</v>
      </c>
      <c r="L85">
        <f t="shared" si="16"/>
        <v>24</v>
      </c>
    </row>
    <row r="86" spans="1:12" x14ac:dyDescent="0.2">
      <c r="A86">
        <v>36303</v>
      </c>
      <c r="B86">
        <v>1</v>
      </c>
      <c r="C86">
        <v>1997</v>
      </c>
      <c r="D86">
        <f t="shared" si="15"/>
        <v>27</v>
      </c>
      <c r="E86" s="12" t="str">
        <f t="shared" si="17"/>
        <v>26-40</v>
      </c>
      <c r="F86">
        <v>5</v>
      </c>
      <c r="G86">
        <v>4</v>
      </c>
      <c r="H86">
        <v>7</v>
      </c>
      <c r="I86">
        <v>7</v>
      </c>
      <c r="J86">
        <v>5</v>
      </c>
      <c r="K86">
        <v>4</v>
      </c>
      <c r="L86">
        <f t="shared" si="16"/>
        <v>27</v>
      </c>
    </row>
    <row r="87" spans="1:12" x14ac:dyDescent="0.2">
      <c r="A87">
        <v>40207</v>
      </c>
      <c r="B87">
        <v>1</v>
      </c>
      <c r="C87">
        <v>1989</v>
      </c>
      <c r="D87">
        <f t="shared" si="15"/>
        <v>35</v>
      </c>
      <c r="E87" s="12" t="str">
        <f t="shared" si="17"/>
        <v>26-40</v>
      </c>
      <c r="F87">
        <v>3</v>
      </c>
      <c r="G87">
        <v>3</v>
      </c>
      <c r="H87">
        <v>5</v>
      </c>
      <c r="I87">
        <v>5</v>
      </c>
      <c r="J87">
        <v>5</v>
      </c>
      <c r="K87">
        <v>5</v>
      </c>
      <c r="L87">
        <f t="shared" si="16"/>
        <v>23</v>
      </c>
    </row>
    <row r="88" spans="1:12" x14ac:dyDescent="0.2">
      <c r="A88">
        <v>40250</v>
      </c>
      <c r="B88">
        <v>1</v>
      </c>
      <c r="C88">
        <v>1994</v>
      </c>
      <c r="D88">
        <f t="shared" si="15"/>
        <v>30</v>
      </c>
      <c r="E88" s="12" t="str">
        <f t="shared" si="17"/>
        <v>26-40</v>
      </c>
      <c r="F88">
        <v>5</v>
      </c>
      <c r="G88">
        <v>6</v>
      </c>
      <c r="H88">
        <v>6</v>
      </c>
      <c r="I88">
        <v>6</v>
      </c>
      <c r="J88">
        <v>7</v>
      </c>
      <c r="K88">
        <v>6</v>
      </c>
      <c r="L88">
        <f t="shared" si="16"/>
        <v>31</v>
      </c>
    </row>
    <row r="89" spans="1:12" x14ac:dyDescent="0.2">
      <c r="A89">
        <v>40263</v>
      </c>
      <c r="B89">
        <v>1</v>
      </c>
      <c r="C89">
        <v>2002</v>
      </c>
      <c r="D89">
        <f t="shared" si="15"/>
        <v>22</v>
      </c>
      <c r="E89" s="12" t="str">
        <f t="shared" si="17"/>
        <v>15-25</v>
      </c>
      <c r="F89">
        <v>9</v>
      </c>
      <c r="G89">
        <v>3</v>
      </c>
      <c r="H89">
        <v>4</v>
      </c>
      <c r="I89">
        <v>4</v>
      </c>
      <c r="J89">
        <v>5</v>
      </c>
      <c r="K89">
        <v>3</v>
      </c>
      <c r="L89">
        <f t="shared" si="16"/>
        <v>19</v>
      </c>
    </row>
    <row r="90" spans="1:12" x14ac:dyDescent="0.2">
      <c r="A90">
        <v>40339</v>
      </c>
      <c r="B90">
        <v>1</v>
      </c>
      <c r="C90">
        <v>1977</v>
      </c>
      <c r="D90">
        <f t="shared" si="15"/>
        <v>47</v>
      </c>
      <c r="E90" s="12" t="str">
        <f t="shared" si="17"/>
        <v>41-55</v>
      </c>
      <c r="F90">
        <v>1</v>
      </c>
      <c r="G90">
        <v>5</v>
      </c>
      <c r="H90">
        <v>6</v>
      </c>
      <c r="I90">
        <v>6</v>
      </c>
      <c r="J90">
        <v>4</v>
      </c>
      <c r="K90">
        <v>6</v>
      </c>
      <c r="L90">
        <f t="shared" si="16"/>
        <v>27</v>
      </c>
    </row>
    <row r="91" spans="1:12" x14ac:dyDescent="0.2">
      <c r="A91">
        <v>40346</v>
      </c>
      <c r="B91">
        <v>1</v>
      </c>
      <c r="C91">
        <v>1978</v>
      </c>
      <c r="D91">
        <f t="shared" si="15"/>
        <v>46</v>
      </c>
      <c r="E91" s="12" t="str">
        <f t="shared" si="17"/>
        <v>41-55</v>
      </c>
      <c r="F91">
        <v>2</v>
      </c>
      <c r="G91">
        <v>3</v>
      </c>
      <c r="H91">
        <v>3</v>
      </c>
      <c r="I91">
        <v>3</v>
      </c>
      <c r="J91">
        <v>3</v>
      </c>
      <c r="K91">
        <v>1</v>
      </c>
      <c r="L91">
        <f t="shared" si="16"/>
        <v>13</v>
      </c>
    </row>
    <row r="92" spans="1:12" x14ac:dyDescent="0.2">
      <c r="A92">
        <v>40448</v>
      </c>
      <c r="B92">
        <v>1</v>
      </c>
      <c r="C92">
        <v>2004</v>
      </c>
      <c r="D92">
        <f t="shared" si="15"/>
        <v>20</v>
      </c>
      <c r="E92" s="12" t="str">
        <f t="shared" si="17"/>
        <v>15-25</v>
      </c>
      <c r="F92" t="s">
        <v>26</v>
      </c>
      <c r="G92">
        <v>3</v>
      </c>
      <c r="H92">
        <v>5</v>
      </c>
      <c r="I92">
        <v>5</v>
      </c>
      <c r="J92">
        <v>3</v>
      </c>
      <c r="K92">
        <v>1</v>
      </c>
      <c r="L92">
        <f t="shared" si="16"/>
        <v>17</v>
      </c>
    </row>
    <row r="93" spans="1:12" x14ac:dyDescent="0.2">
      <c r="A93">
        <v>39754</v>
      </c>
      <c r="B93">
        <v>1</v>
      </c>
      <c r="C93">
        <v>1996</v>
      </c>
      <c r="D93">
        <f t="shared" si="15"/>
        <v>28</v>
      </c>
      <c r="E93" s="12" t="str">
        <f t="shared" si="17"/>
        <v>26-40</v>
      </c>
      <c r="F93">
        <v>1</v>
      </c>
      <c r="G93">
        <v>2</v>
      </c>
      <c r="H93">
        <v>3</v>
      </c>
      <c r="I93">
        <v>2</v>
      </c>
      <c r="J93">
        <v>2</v>
      </c>
      <c r="K93">
        <v>1</v>
      </c>
      <c r="L93">
        <f t="shared" si="16"/>
        <v>10</v>
      </c>
    </row>
    <row r="94" spans="1:12" x14ac:dyDescent="0.2">
      <c r="A94">
        <v>40504</v>
      </c>
      <c r="B94">
        <v>1</v>
      </c>
      <c r="C94">
        <v>1992</v>
      </c>
      <c r="D94">
        <f t="shared" si="15"/>
        <v>32</v>
      </c>
      <c r="E94" s="12" t="str">
        <f t="shared" si="17"/>
        <v>26-40</v>
      </c>
      <c r="F94" t="s">
        <v>43</v>
      </c>
      <c r="G94">
        <v>4</v>
      </c>
      <c r="H94">
        <v>5</v>
      </c>
      <c r="I94">
        <v>5</v>
      </c>
      <c r="J94">
        <v>5</v>
      </c>
      <c r="K94">
        <v>3</v>
      </c>
      <c r="L94">
        <f t="shared" si="16"/>
        <v>22</v>
      </c>
    </row>
    <row r="95" spans="1:12" x14ac:dyDescent="0.2">
      <c r="A95">
        <v>40537</v>
      </c>
      <c r="B95">
        <v>1</v>
      </c>
      <c r="C95">
        <v>1998</v>
      </c>
      <c r="D95">
        <f t="shared" si="15"/>
        <v>26</v>
      </c>
      <c r="E95" s="12" t="str">
        <f t="shared" si="17"/>
        <v>26-40</v>
      </c>
      <c r="F95" t="s">
        <v>98</v>
      </c>
      <c r="G95">
        <v>1</v>
      </c>
      <c r="H95">
        <v>5</v>
      </c>
      <c r="I95">
        <v>3</v>
      </c>
      <c r="J95">
        <v>2</v>
      </c>
      <c r="K95">
        <v>1</v>
      </c>
      <c r="L95">
        <f t="shared" si="16"/>
        <v>12</v>
      </c>
    </row>
    <row r="96" spans="1:12" x14ac:dyDescent="0.2">
      <c r="A96">
        <v>40610</v>
      </c>
      <c r="B96">
        <v>1</v>
      </c>
      <c r="C96">
        <v>1982</v>
      </c>
      <c r="D96">
        <f t="shared" si="15"/>
        <v>42</v>
      </c>
      <c r="E96" s="12" t="str">
        <f t="shared" si="17"/>
        <v>41-55</v>
      </c>
      <c r="F96" t="s">
        <v>25</v>
      </c>
      <c r="G96">
        <v>5</v>
      </c>
      <c r="H96">
        <v>5</v>
      </c>
      <c r="I96">
        <v>5</v>
      </c>
      <c r="J96">
        <v>5</v>
      </c>
      <c r="K96">
        <v>5</v>
      </c>
      <c r="L96">
        <f t="shared" si="16"/>
        <v>25</v>
      </c>
    </row>
    <row r="97" spans="1:12" x14ac:dyDescent="0.2">
      <c r="A97">
        <v>40630</v>
      </c>
      <c r="B97">
        <v>1</v>
      </c>
      <c r="C97">
        <v>1978</v>
      </c>
      <c r="D97">
        <f t="shared" si="15"/>
        <v>46</v>
      </c>
      <c r="E97" s="12" t="str">
        <f t="shared" si="17"/>
        <v>41-55</v>
      </c>
      <c r="F97">
        <v>12</v>
      </c>
      <c r="G97">
        <v>5</v>
      </c>
      <c r="H97">
        <v>5</v>
      </c>
      <c r="I97">
        <v>4</v>
      </c>
      <c r="J97">
        <v>3</v>
      </c>
      <c r="K97">
        <v>5</v>
      </c>
      <c r="L97">
        <f t="shared" si="16"/>
        <v>22</v>
      </c>
    </row>
    <row r="98" spans="1:12" x14ac:dyDescent="0.2">
      <c r="A98">
        <v>40633</v>
      </c>
      <c r="B98">
        <v>1</v>
      </c>
      <c r="C98">
        <v>1998</v>
      </c>
      <c r="D98">
        <f t="shared" ref="D98" si="18">2024-C98</f>
        <v>26</v>
      </c>
      <c r="E98" s="12" t="str">
        <f t="shared" si="17"/>
        <v>26-40</v>
      </c>
      <c r="F98">
        <v>4</v>
      </c>
      <c r="G98">
        <v>5</v>
      </c>
      <c r="H98">
        <v>5</v>
      </c>
      <c r="I98">
        <v>5</v>
      </c>
      <c r="J98">
        <v>3</v>
      </c>
      <c r="K98">
        <v>3</v>
      </c>
      <c r="L98">
        <f t="shared" ref="L98" si="19">SUM(G98:K98)</f>
        <v>21</v>
      </c>
    </row>
  </sheetData>
  <sortState xmlns:xlrd2="http://schemas.microsoft.com/office/spreadsheetml/2017/richdata2" ref="A2:L98">
    <sortCondition descending="1" ref="B1:B98"/>
  </sortState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A390-15EA-8341-AD62-DFDDC3215B6C}">
  <dimension ref="A1:U23"/>
  <sheetViews>
    <sheetView zoomScale="80" zoomScaleNormal="80" workbookViewId="0">
      <selection activeCell="B1" sqref="B1:B1048576"/>
    </sheetView>
  </sheetViews>
  <sheetFormatPr baseColWidth="10" defaultColWidth="11.1640625" defaultRowHeight="16" x14ac:dyDescent="0.2"/>
  <sheetData>
    <row r="1" spans="1:21" x14ac:dyDescent="0.2">
      <c r="A1" s="3" t="s">
        <v>9</v>
      </c>
      <c r="B1" s="4" t="s">
        <v>10</v>
      </c>
      <c r="C1" s="4" t="s">
        <v>11</v>
      </c>
      <c r="D1" s="4" t="s">
        <v>158</v>
      </c>
      <c r="E1" s="5" t="s">
        <v>46</v>
      </c>
      <c r="F1" s="6" t="s">
        <v>47</v>
      </c>
      <c r="G1" s="5" t="s">
        <v>48</v>
      </c>
      <c r="H1" s="5" t="s">
        <v>49</v>
      </c>
      <c r="I1" s="5" t="s">
        <v>50</v>
      </c>
      <c r="J1" s="5" t="s">
        <v>51</v>
      </c>
      <c r="K1" s="5" t="s">
        <v>52</v>
      </c>
      <c r="L1" s="6" t="s">
        <v>53</v>
      </c>
      <c r="M1" s="6" t="s">
        <v>54</v>
      </c>
      <c r="N1" s="6" t="s">
        <v>55</v>
      </c>
      <c r="O1" s="6" t="s">
        <v>56</v>
      </c>
      <c r="P1" s="6" t="s">
        <v>57</v>
      </c>
      <c r="Q1" s="5" t="s">
        <v>146</v>
      </c>
      <c r="R1" s="7" t="s">
        <v>147</v>
      </c>
      <c r="T1" t="s">
        <v>184</v>
      </c>
      <c r="U1" s="19">
        <v>0.74399999999999999</v>
      </c>
    </row>
    <row r="2" spans="1:21" x14ac:dyDescent="0.2">
      <c r="A2">
        <v>35579</v>
      </c>
      <c r="B2">
        <v>1</v>
      </c>
      <c r="C2">
        <v>1988</v>
      </c>
      <c r="D2">
        <f>2024-C2</f>
        <v>36</v>
      </c>
      <c r="E2">
        <v>3</v>
      </c>
      <c r="F2">
        <v>3</v>
      </c>
      <c r="G2">
        <v>6</v>
      </c>
      <c r="H2">
        <v>7</v>
      </c>
      <c r="I2">
        <v>7</v>
      </c>
      <c r="J2">
        <v>5</v>
      </c>
      <c r="K2">
        <v>5</v>
      </c>
      <c r="L2">
        <v>6</v>
      </c>
      <c r="M2">
        <v>7</v>
      </c>
      <c r="N2">
        <v>7</v>
      </c>
      <c r="O2">
        <v>5</v>
      </c>
      <c r="P2">
        <v>5</v>
      </c>
      <c r="Q2">
        <v>30</v>
      </c>
      <c r="R2">
        <v>17</v>
      </c>
      <c r="T2" t="s">
        <v>183</v>
      </c>
      <c r="U2" s="19">
        <v>0</v>
      </c>
    </row>
    <row r="3" spans="1:21" ht="34" x14ac:dyDescent="0.2">
      <c r="A3">
        <v>35594</v>
      </c>
      <c r="B3">
        <v>0</v>
      </c>
      <c r="C3">
        <v>1998</v>
      </c>
      <c r="D3">
        <f t="shared" ref="D3:D23" si="0">2024-C3</f>
        <v>26</v>
      </c>
      <c r="E3">
        <v>3</v>
      </c>
      <c r="F3">
        <v>3</v>
      </c>
      <c r="G3">
        <v>5</v>
      </c>
      <c r="H3">
        <v>5</v>
      </c>
      <c r="I3">
        <v>6</v>
      </c>
      <c r="J3">
        <v>5</v>
      </c>
      <c r="K3">
        <v>6</v>
      </c>
      <c r="L3">
        <v>5</v>
      </c>
      <c r="M3">
        <v>5</v>
      </c>
      <c r="N3">
        <v>6</v>
      </c>
      <c r="O3">
        <v>5</v>
      </c>
      <c r="P3">
        <v>6</v>
      </c>
      <c r="Q3">
        <v>27</v>
      </c>
      <c r="R3">
        <v>17</v>
      </c>
      <c r="T3" s="18" t="s">
        <v>194</v>
      </c>
      <c r="U3" s="24">
        <f>AVERAGE(D:D)</f>
        <v>33.590909090909093</v>
      </c>
    </row>
    <row r="4" spans="1:21" x14ac:dyDescent="0.2">
      <c r="A4">
        <v>36137</v>
      </c>
      <c r="B4">
        <v>1</v>
      </c>
      <c r="C4">
        <v>2002</v>
      </c>
      <c r="D4">
        <f t="shared" si="0"/>
        <v>22</v>
      </c>
      <c r="E4">
        <v>6</v>
      </c>
      <c r="F4">
        <v>8</v>
      </c>
      <c r="G4">
        <v>6</v>
      </c>
      <c r="H4">
        <v>6</v>
      </c>
      <c r="I4">
        <v>6</v>
      </c>
      <c r="J4">
        <v>5</v>
      </c>
      <c r="K4">
        <v>6</v>
      </c>
      <c r="L4">
        <v>6</v>
      </c>
      <c r="M4">
        <v>5</v>
      </c>
      <c r="N4">
        <v>5</v>
      </c>
      <c r="O4">
        <v>4</v>
      </c>
      <c r="P4">
        <v>5</v>
      </c>
      <c r="Q4">
        <v>29</v>
      </c>
      <c r="R4">
        <v>14</v>
      </c>
    </row>
    <row r="5" spans="1:21" x14ac:dyDescent="0.2">
      <c r="A5">
        <v>36259</v>
      </c>
      <c r="B5">
        <v>0</v>
      </c>
      <c r="C5">
        <v>1998</v>
      </c>
      <c r="D5">
        <f t="shared" si="0"/>
        <v>26</v>
      </c>
      <c r="E5" t="s">
        <v>25</v>
      </c>
      <c r="F5" t="s">
        <v>25</v>
      </c>
      <c r="G5">
        <v>3</v>
      </c>
      <c r="H5">
        <v>5</v>
      </c>
      <c r="I5">
        <v>5</v>
      </c>
      <c r="J5">
        <v>5</v>
      </c>
      <c r="K5">
        <v>6</v>
      </c>
      <c r="L5">
        <v>5</v>
      </c>
      <c r="M5">
        <v>5</v>
      </c>
      <c r="N5">
        <v>5</v>
      </c>
      <c r="O5">
        <v>5</v>
      </c>
      <c r="P5">
        <v>6</v>
      </c>
      <c r="Q5">
        <v>24</v>
      </c>
      <c r="R5">
        <v>16</v>
      </c>
    </row>
    <row r="6" spans="1:21" x14ac:dyDescent="0.2">
      <c r="A6">
        <v>36351</v>
      </c>
      <c r="B6">
        <v>0</v>
      </c>
      <c r="C6">
        <v>1976</v>
      </c>
      <c r="D6">
        <f t="shared" si="0"/>
        <v>48</v>
      </c>
      <c r="E6">
        <v>10</v>
      </c>
      <c r="F6">
        <v>10</v>
      </c>
      <c r="G6">
        <v>6</v>
      </c>
      <c r="H6">
        <v>7</v>
      </c>
      <c r="I6">
        <v>6</v>
      </c>
      <c r="J6">
        <v>6</v>
      </c>
      <c r="K6">
        <v>6</v>
      </c>
      <c r="L6">
        <v>6</v>
      </c>
      <c r="M6">
        <v>6</v>
      </c>
      <c r="N6">
        <v>6</v>
      </c>
      <c r="O6">
        <v>6</v>
      </c>
      <c r="P6">
        <v>6</v>
      </c>
      <c r="Q6">
        <v>31</v>
      </c>
      <c r="R6">
        <v>18</v>
      </c>
    </row>
    <row r="7" spans="1:21" x14ac:dyDescent="0.2">
      <c r="A7">
        <v>36793</v>
      </c>
      <c r="B7">
        <v>0</v>
      </c>
      <c r="C7">
        <v>1981</v>
      </c>
      <c r="D7">
        <f t="shared" si="0"/>
        <v>43</v>
      </c>
      <c r="E7">
        <v>2</v>
      </c>
      <c r="F7">
        <v>2</v>
      </c>
      <c r="G7">
        <v>4</v>
      </c>
      <c r="H7">
        <v>5</v>
      </c>
      <c r="I7">
        <v>5</v>
      </c>
      <c r="J7">
        <v>5</v>
      </c>
      <c r="K7">
        <v>2</v>
      </c>
      <c r="L7">
        <v>2</v>
      </c>
      <c r="M7">
        <v>5</v>
      </c>
      <c r="N7">
        <v>5</v>
      </c>
      <c r="O7">
        <v>6</v>
      </c>
      <c r="P7">
        <v>5</v>
      </c>
      <c r="Q7">
        <v>21</v>
      </c>
      <c r="R7">
        <v>16</v>
      </c>
    </row>
    <row r="8" spans="1:21" x14ac:dyDescent="0.2">
      <c r="A8">
        <v>36882</v>
      </c>
      <c r="B8">
        <v>0</v>
      </c>
      <c r="C8">
        <v>1973</v>
      </c>
      <c r="D8">
        <f t="shared" si="0"/>
        <v>51</v>
      </c>
      <c r="G8">
        <v>6</v>
      </c>
      <c r="H8">
        <v>6</v>
      </c>
      <c r="I8">
        <v>6</v>
      </c>
      <c r="J8">
        <v>6</v>
      </c>
      <c r="K8">
        <v>6</v>
      </c>
      <c r="L8">
        <v>6</v>
      </c>
      <c r="M8">
        <v>6</v>
      </c>
      <c r="N8">
        <v>6</v>
      </c>
      <c r="O8">
        <v>6</v>
      </c>
      <c r="P8">
        <v>6</v>
      </c>
      <c r="Q8">
        <v>30</v>
      </c>
      <c r="R8">
        <v>18</v>
      </c>
    </row>
    <row r="9" spans="1:21" x14ac:dyDescent="0.2">
      <c r="A9">
        <v>36905</v>
      </c>
      <c r="B9">
        <v>0</v>
      </c>
      <c r="C9">
        <v>1983</v>
      </c>
      <c r="D9">
        <f t="shared" si="0"/>
        <v>41</v>
      </c>
      <c r="E9">
        <v>6</v>
      </c>
      <c r="F9">
        <v>5</v>
      </c>
      <c r="G9">
        <v>5</v>
      </c>
      <c r="H9">
        <v>6</v>
      </c>
      <c r="I9">
        <v>6</v>
      </c>
      <c r="J9">
        <v>5</v>
      </c>
      <c r="K9">
        <v>4</v>
      </c>
      <c r="L9">
        <v>4</v>
      </c>
      <c r="M9">
        <v>5</v>
      </c>
      <c r="N9">
        <v>5</v>
      </c>
      <c r="O9">
        <v>3</v>
      </c>
      <c r="P9">
        <v>6</v>
      </c>
      <c r="Q9">
        <v>26</v>
      </c>
      <c r="R9">
        <v>14</v>
      </c>
    </row>
    <row r="10" spans="1:21" x14ac:dyDescent="0.2">
      <c r="A10">
        <v>36449</v>
      </c>
      <c r="B10">
        <v>0</v>
      </c>
      <c r="C10">
        <v>1997</v>
      </c>
      <c r="D10">
        <f t="shared" si="0"/>
        <v>27</v>
      </c>
      <c r="E10">
        <v>5</v>
      </c>
      <c r="F10">
        <v>5</v>
      </c>
      <c r="G10">
        <v>6</v>
      </c>
      <c r="H10">
        <v>5</v>
      </c>
      <c r="I10">
        <v>7</v>
      </c>
      <c r="J10">
        <v>7</v>
      </c>
      <c r="K10">
        <v>7</v>
      </c>
      <c r="L10">
        <v>6</v>
      </c>
      <c r="M10">
        <v>5</v>
      </c>
      <c r="N10">
        <v>7</v>
      </c>
      <c r="O10">
        <v>6</v>
      </c>
      <c r="P10">
        <v>5</v>
      </c>
      <c r="Q10">
        <v>32</v>
      </c>
      <c r="R10">
        <v>18</v>
      </c>
    </row>
    <row r="11" spans="1:21" x14ac:dyDescent="0.2">
      <c r="A11">
        <v>37246</v>
      </c>
      <c r="B11">
        <v>0</v>
      </c>
      <c r="C11">
        <v>1986</v>
      </c>
      <c r="D11">
        <f t="shared" si="0"/>
        <v>38</v>
      </c>
      <c r="E11" t="s">
        <v>25</v>
      </c>
      <c r="F11" t="s">
        <v>25</v>
      </c>
      <c r="G11">
        <v>4</v>
      </c>
      <c r="H11">
        <v>5</v>
      </c>
      <c r="I11">
        <v>5</v>
      </c>
      <c r="J11">
        <v>4</v>
      </c>
      <c r="K11">
        <v>1</v>
      </c>
      <c r="L11">
        <v>4</v>
      </c>
      <c r="M11">
        <v>4</v>
      </c>
      <c r="N11">
        <v>4</v>
      </c>
      <c r="O11">
        <v>4</v>
      </c>
      <c r="P11">
        <v>3</v>
      </c>
      <c r="Q11">
        <v>19</v>
      </c>
      <c r="R11">
        <v>11</v>
      </c>
    </row>
    <row r="12" spans="1:21" x14ac:dyDescent="0.2">
      <c r="A12">
        <v>37373</v>
      </c>
      <c r="B12">
        <v>1</v>
      </c>
      <c r="C12">
        <v>1976</v>
      </c>
      <c r="D12">
        <f t="shared" si="0"/>
        <v>48</v>
      </c>
      <c r="E12" t="s">
        <v>25</v>
      </c>
      <c r="F12" t="s">
        <v>25</v>
      </c>
      <c r="G12">
        <v>3</v>
      </c>
      <c r="H12">
        <v>3</v>
      </c>
      <c r="I12">
        <v>5</v>
      </c>
      <c r="J12">
        <v>3</v>
      </c>
      <c r="K12">
        <v>3</v>
      </c>
      <c r="L12">
        <v>5</v>
      </c>
      <c r="M12">
        <v>5</v>
      </c>
      <c r="N12">
        <v>5</v>
      </c>
      <c r="O12">
        <v>5</v>
      </c>
      <c r="P12">
        <v>4</v>
      </c>
      <c r="Q12">
        <v>17</v>
      </c>
      <c r="R12">
        <v>14</v>
      </c>
    </row>
    <row r="13" spans="1:21" x14ac:dyDescent="0.2">
      <c r="A13">
        <v>37242</v>
      </c>
      <c r="B13">
        <v>0</v>
      </c>
      <c r="C13">
        <v>1999</v>
      </c>
      <c r="D13">
        <f t="shared" si="0"/>
        <v>25</v>
      </c>
      <c r="E13">
        <v>3</v>
      </c>
      <c r="F13">
        <v>3</v>
      </c>
      <c r="G13">
        <v>5</v>
      </c>
      <c r="H13">
        <v>5</v>
      </c>
      <c r="I13">
        <v>6</v>
      </c>
      <c r="J13">
        <v>5</v>
      </c>
      <c r="K13">
        <v>6</v>
      </c>
      <c r="L13">
        <v>5</v>
      </c>
      <c r="M13">
        <v>5</v>
      </c>
      <c r="N13">
        <v>5</v>
      </c>
      <c r="O13">
        <v>5</v>
      </c>
      <c r="P13">
        <v>6</v>
      </c>
      <c r="Q13">
        <v>27</v>
      </c>
      <c r="R13">
        <v>16</v>
      </c>
    </row>
    <row r="14" spans="1:21" x14ac:dyDescent="0.2">
      <c r="A14">
        <v>38129</v>
      </c>
      <c r="B14">
        <v>0</v>
      </c>
      <c r="C14">
        <v>1989</v>
      </c>
      <c r="D14">
        <f t="shared" si="0"/>
        <v>35</v>
      </c>
      <c r="E14">
        <v>1</v>
      </c>
      <c r="F14">
        <v>1</v>
      </c>
      <c r="G14">
        <v>2</v>
      </c>
      <c r="H14">
        <v>2</v>
      </c>
      <c r="I14">
        <v>3</v>
      </c>
      <c r="J14">
        <v>5</v>
      </c>
      <c r="K14">
        <v>5</v>
      </c>
      <c r="L14">
        <v>3</v>
      </c>
      <c r="M14">
        <v>4</v>
      </c>
      <c r="N14">
        <v>4</v>
      </c>
      <c r="O14">
        <v>5</v>
      </c>
      <c r="P14">
        <v>5</v>
      </c>
      <c r="Q14">
        <v>17</v>
      </c>
      <c r="R14">
        <v>14</v>
      </c>
    </row>
    <row r="15" spans="1:21" x14ac:dyDescent="0.2">
      <c r="A15">
        <v>38269</v>
      </c>
      <c r="B15">
        <v>0</v>
      </c>
      <c r="C15">
        <v>2005</v>
      </c>
      <c r="D15">
        <f t="shared" si="0"/>
        <v>19</v>
      </c>
      <c r="E15">
        <v>6</v>
      </c>
      <c r="F15">
        <v>7</v>
      </c>
      <c r="G15">
        <v>4</v>
      </c>
      <c r="H15">
        <v>6</v>
      </c>
      <c r="I15">
        <v>4</v>
      </c>
      <c r="J15">
        <v>4</v>
      </c>
      <c r="K15">
        <v>5</v>
      </c>
      <c r="L15">
        <v>4</v>
      </c>
      <c r="M15">
        <v>6</v>
      </c>
      <c r="N15">
        <v>5</v>
      </c>
      <c r="O15">
        <v>5</v>
      </c>
      <c r="P15">
        <v>5</v>
      </c>
      <c r="Q15">
        <v>23</v>
      </c>
      <c r="R15">
        <v>15</v>
      </c>
    </row>
    <row r="16" spans="1:21" x14ac:dyDescent="0.2">
      <c r="A16">
        <v>37877</v>
      </c>
      <c r="B16">
        <v>0</v>
      </c>
      <c r="C16">
        <v>1980</v>
      </c>
      <c r="D16">
        <f t="shared" si="0"/>
        <v>44</v>
      </c>
      <c r="E16">
        <v>3</v>
      </c>
      <c r="F16">
        <v>3</v>
      </c>
      <c r="G16">
        <v>5</v>
      </c>
      <c r="H16">
        <v>5</v>
      </c>
      <c r="I16">
        <v>5</v>
      </c>
      <c r="J16">
        <v>5</v>
      </c>
      <c r="K16">
        <v>5</v>
      </c>
      <c r="L16">
        <v>5</v>
      </c>
      <c r="M16">
        <v>5</v>
      </c>
      <c r="N16">
        <v>4</v>
      </c>
      <c r="O16">
        <v>5</v>
      </c>
      <c r="P16">
        <v>5</v>
      </c>
      <c r="Q16">
        <v>25</v>
      </c>
      <c r="R16">
        <v>14</v>
      </c>
    </row>
    <row r="17" spans="1:18" x14ac:dyDescent="0.2">
      <c r="A17">
        <v>38369</v>
      </c>
      <c r="B17">
        <v>1</v>
      </c>
      <c r="C17">
        <v>2001</v>
      </c>
      <c r="D17">
        <f t="shared" si="0"/>
        <v>23</v>
      </c>
      <c r="E17">
        <v>3</v>
      </c>
      <c r="F17">
        <v>3</v>
      </c>
      <c r="G17">
        <v>2</v>
      </c>
      <c r="H17">
        <v>5</v>
      </c>
      <c r="I17">
        <v>5</v>
      </c>
      <c r="J17">
        <v>3</v>
      </c>
      <c r="K17">
        <v>5</v>
      </c>
      <c r="L17">
        <v>3</v>
      </c>
      <c r="M17">
        <v>5</v>
      </c>
      <c r="N17">
        <v>5</v>
      </c>
      <c r="O17">
        <v>5</v>
      </c>
      <c r="P17">
        <v>3</v>
      </c>
      <c r="Q17">
        <v>20</v>
      </c>
      <c r="R17">
        <v>13</v>
      </c>
    </row>
    <row r="18" spans="1:18" x14ac:dyDescent="0.2">
      <c r="A18">
        <v>38526</v>
      </c>
      <c r="B18">
        <v>0</v>
      </c>
      <c r="C18">
        <v>1996</v>
      </c>
      <c r="D18">
        <f t="shared" si="0"/>
        <v>28</v>
      </c>
      <c r="E18">
        <v>5</v>
      </c>
      <c r="F18">
        <v>5</v>
      </c>
      <c r="G18">
        <v>6</v>
      </c>
      <c r="H18">
        <v>5</v>
      </c>
      <c r="I18">
        <v>5</v>
      </c>
      <c r="J18">
        <v>5</v>
      </c>
      <c r="K18">
        <v>5</v>
      </c>
      <c r="L18">
        <v>6</v>
      </c>
      <c r="M18">
        <v>5</v>
      </c>
      <c r="N18">
        <v>5</v>
      </c>
      <c r="O18">
        <v>6</v>
      </c>
      <c r="P18">
        <v>6</v>
      </c>
      <c r="Q18">
        <v>26</v>
      </c>
      <c r="R18">
        <v>17</v>
      </c>
    </row>
    <row r="19" spans="1:18" x14ac:dyDescent="0.2">
      <c r="A19">
        <v>38647</v>
      </c>
      <c r="B19">
        <v>0</v>
      </c>
      <c r="C19">
        <v>1970</v>
      </c>
      <c r="D19">
        <f t="shared" si="0"/>
        <v>54</v>
      </c>
      <c r="E19" t="s">
        <v>25</v>
      </c>
      <c r="F19">
        <v>1</v>
      </c>
      <c r="G19">
        <v>3</v>
      </c>
      <c r="H19">
        <v>3</v>
      </c>
      <c r="I19">
        <v>5</v>
      </c>
      <c r="J19">
        <v>5</v>
      </c>
      <c r="K19">
        <v>3</v>
      </c>
      <c r="L19">
        <v>3</v>
      </c>
      <c r="M19">
        <v>3</v>
      </c>
      <c r="N19">
        <v>6</v>
      </c>
      <c r="O19">
        <v>3</v>
      </c>
      <c r="P19">
        <v>1</v>
      </c>
      <c r="Q19">
        <v>19</v>
      </c>
      <c r="R19">
        <v>10</v>
      </c>
    </row>
    <row r="20" spans="1:18" x14ac:dyDescent="0.2">
      <c r="A20">
        <v>39136</v>
      </c>
      <c r="B20">
        <v>0</v>
      </c>
      <c r="C20">
        <v>1984</v>
      </c>
      <c r="D20">
        <f t="shared" si="0"/>
        <v>40</v>
      </c>
      <c r="E20">
        <v>5</v>
      </c>
      <c r="F20">
        <v>5</v>
      </c>
      <c r="G20">
        <v>5</v>
      </c>
      <c r="H20">
        <v>5</v>
      </c>
      <c r="I20">
        <v>5</v>
      </c>
      <c r="J20">
        <v>4</v>
      </c>
      <c r="K20">
        <v>3</v>
      </c>
      <c r="L20">
        <v>5</v>
      </c>
      <c r="M20">
        <v>5</v>
      </c>
      <c r="N20">
        <v>5</v>
      </c>
      <c r="O20">
        <v>5</v>
      </c>
      <c r="P20">
        <v>5</v>
      </c>
      <c r="Q20">
        <v>22</v>
      </c>
      <c r="R20">
        <v>15</v>
      </c>
    </row>
    <row r="21" spans="1:18" x14ac:dyDescent="0.2">
      <c r="A21">
        <v>39257</v>
      </c>
      <c r="B21">
        <v>0</v>
      </c>
      <c r="C21">
        <v>2004</v>
      </c>
      <c r="D21">
        <f t="shared" si="0"/>
        <v>20</v>
      </c>
      <c r="E21">
        <v>5</v>
      </c>
      <c r="F21">
        <v>6</v>
      </c>
      <c r="G21">
        <v>5</v>
      </c>
      <c r="H21">
        <v>6</v>
      </c>
      <c r="I21">
        <v>3</v>
      </c>
      <c r="J21">
        <v>4</v>
      </c>
      <c r="K21">
        <v>3</v>
      </c>
      <c r="L21">
        <v>3</v>
      </c>
      <c r="M21">
        <v>6</v>
      </c>
      <c r="N21">
        <v>3</v>
      </c>
      <c r="O21">
        <v>5</v>
      </c>
      <c r="P21">
        <v>2</v>
      </c>
      <c r="Q21">
        <v>21</v>
      </c>
      <c r="R21">
        <v>10</v>
      </c>
    </row>
    <row r="22" spans="1:18" x14ac:dyDescent="0.2">
      <c r="A22">
        <v>39668</v>
      </c>
      <c r="B22">
        <v>0</v>
      </c>
      <c r="C22">
        <v>2001</v>
      </c>
      <c r="D22">
        <f t="shared" si="0"/>
        <v>23</v>
      </c>
      <c r="E22">
        <v>4</v>
      </c>
      <c r="F22">
        <v>4</v>
      </c>
      <c r="G22">
        <v>3</v>
      </c>
      <c r="H22">
        <v>5</v>
      </c>
      <c r="I22">
        <v>5</v>
      </c>
      <c r="J22">
        <v>3</v>
      </c>
      <c r="K22">
        <v>3</v>
      </c>
      <c r="L22">
        <v>5</v>
      </c>
      <c r="M22">
        <v>5</v>
      </c>
      <c r="N22">
        <v>3</v>
      </c>
      <c r="O22">
        <v>5</v>
      </c>
      <c r="P22">
        <v>3</v>
      </c>
      <c r="Q22">
        <v>19</v>
      </c>
      <c r="R22">
        <v>11</v>
      </c>
    </row>
    <row r="23" spans="1:18" x14ac:dyDescent="0.2">
      <c r="A23">
        <v>40193</v>
      </c>
      <c r="B23">
        <v>0</v>
      </c>
      <c r="C23">
        <v>2002</v>
      </c>
      <c r="D23">
        <f t="shared" si="0"/>
        <v>22</v>
      </c>
      <c r="E23">
        <v>6</v>
      </c>
      <c r="F23">
        <v>6</v>
      </c>
      <c r="G23">
        <v>3</v>
      </c>
      <c r="H23">
        <v>5</v>
      </c>
      <c r="I23">
        <v>5</v>
      </c>
      <c r="J23">
        <v>3</v>
      </c>
      <c r="K23">
        <v>2</v>
      </c>
      <c r="L23">
        <v>3</v>
      </c>
      <c r="M23">
        <v>6</v>
      </c>
      <c r="N23">
        <v>6</v>
      </c>
      <c r="O23">
        <v>5</v>
      </c>
      <c r="P23">
        <v>2</v>
      </c>
      <c r="Q23">
        <v>18</v>
      </c>
      <c r="R23">
        <v>13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9446-8DCE-D04A-A948-00D4B91E137D}">
  <dimension ref="A1:A394"/>
  <sheetViews>
    <sheetView workbookViewId="0">
      <selection activeCell="D9" sqref="D9"/>
    </sheetView>
  </sheetViews>
  <sheetFormatPr baseColWidth="10" defaultRowHeight="16" x14ac:dyDescent="0.2"/>
  <cols>
    <col min="1" max="1" width="11.1640625" style="39"/>
  </cols>
  <sheetData>
    <row r="1" spans="1:1" x14ac:dyDescent="0.2">
      <c r="A1" s="39">
        <v>0</v>
      </c>
    </row>
    <row r="2" spans="1:1" x14ac:dyDescent="0.2">
      <c r="A2" s="39">
        <v>0</v>
      </c>
    </row>
    <row r="3" spans="1:1" x14ac:dyDescent="0.2">
      <c r="A3" s="39">
        <v>0</v>
      </c>
    </row>
    <row r="4" spans="1:1" x14ac:dyDescent="0.2">
      <c r="A4" s="39">
        <v>0</v>
      </c>
    </row>
    <row r="5" spans="1:1" x14ac:dyDescent="0.2">
      <c r="A5" s="39">
        <v>0</v>
      </c>
    </row>
    <row r="6" spans="1:1" x14ac:dyDescent="0.2">
      <c r="A6" s="39">
        <v>0</v>
      </c>
    </row>
    <row r="7" spans="1:1" x14ac:dyDescent="0.2">
      <c r="A7" s="39">
        <v>0</v>
      </c>
    </row>
    <row r="8" spans="1:1" x14ac:dyDescent="0.2">
      <c r="A8" s="39">
        <v>0</v>
      </c>
    </row>
    <row r="9" spans="1:1" x14ac:dyDescent="0.2">
      <c r="A9" s="39">
        <v>1</v>
      </c>
    </row>
    <row r="10" spans="1:1" x14ac:dyDescent="0.2">
      <c r="A10" s="39">
        <v>1</v>
      </c>
    </row>
    <row r="11" spans="1:1" x14ac:dyDescent="0.2">
      <c r="A11" s="39">
        <v>1</v>
      </c>
    </row>
    <row r="12" spans="1:1" x14ac:dyDescent="0.2">
      <c r="A12" s="39">
        <v>1</v>
      </c>
    </row>
    <row r="13" spans="1:1" x14ac:dyDescent="0.2">
      <c r="A13" s="39">
        <v>1</v>
      </c>
    </row>
    <row r="14" spans="1:1" x14ac:dyDescent="0.2">
      <c r="A14" s="39">
        <v>1</v>
      </c>
    </row>
    <row r="15" spans="1:1" x14ac:dyDescent="0.2">
      <c r="A15" s="39">
        <v>1</v>
      </c>
    </row>
    <row r="16" spans="1:1" x14ac:dyDescent="0.2">
      <c r="A16" s="39">
        <v>1</v>
      </c>
    </row>
    <row r="17" spans="1:1" x14ac:dyDescent="0.2">
      <c r="A17" s="39">
        <v>1</v>
      </c>
    </row>
    <row r="18" spans="1:1" x14ac:dyDescent="0.2">
      <c r="A18" s="39">
        <v>1</v>
      </c>
    </row>
    <row r="19" spans="1:1" x14ac:dyDescent="0.2">
      <c r="A19" s="39">
        <v>1</v>
      </c>
    </row>
    <row r="20" spans="1:1" x14ac:dyDescent="0.2">
      <c r="A20" s="39">
        <v>1</v>
      </c>
    </row>
    <row r="21" spans="1:1" x14ac:dyDescent="0.2">
      <c r="A21" s="39">
        <v>1</v>
      </c>
    </row>
    <row r="22" spans="1:1" x14ac:dyDescent="0.2">
      <c r="A22" s="39">
        <v>1</v>
      </c>
    </row>
    <row r="23" spans="1:1" x14ac:dyDescent="0.2">
      <c r="A23" s="39">
        <v>1</v>
      </c>
    </row>
    <row r="24" spans="1:1" x14ac:dyDescent="0.2">
      <c r="A24" s="39">
        <v>1</v>
      </c>
    </row>
    <row r="25" spans="1:1" x14ac:dyDescent="0.2">
      <c r="A25" s="39">
        <v>1</v>
      </c>
    </row>
    <row r="26" spans="1:1" x14ac:dyDescent="0.2">
      <c r="A26" s="39">
        <v>1</v>
      </c>
    </row>
    <row r="27" spans="1:1" x14ac:dyDescent="0.2">
      <c r="A27" s="39">
        <v>1</v>
      </c>
    </row>
    <row r="28" spans="1:1" x14ac:dyDescent="0.2">
      <c r="A28" s="39">
        <v>1</v>
      </c>
    </row>
    <row r="29" spans="1:1" x14ac:dyDescent="0.2">
      <c r="A29" s="39">
        <v>1</v>
      </c>
    </row>
    <row r="30" spans="1:1" x14ac:dyDescent="0.2">
      <c r="A30" s="39">
        <v>2</v>
      </c>
    </row>
    <row r="31" spans="1:1" x14ac:dyDescent="0.2">
      <c r="A31" s="39">
        <v>2</v>
      </c>
    </row>
    <row r="32" spans="1:1" x14ac:dyDescent="0.2">
      <c r="A32" s="39">
        <v>2</v>
      </c>
    </row>
    <row r="33" spans="1:1" x14ac:dyDescent="0.2">
      <c r="A33" s="39">
        <v>2</v>
      </c>
    </row>
    <row r="34" spans="1:1" x14ac:dyDescent="0.2">
      <c r="A34" s="39">
        <v>2</v>
      </c>
    </row>
    <row r="35" spans="1:1" x14ac:dyDescent="0.2">
      <c r="A35" s="39">
        <v>2</v>
      </c>
    </row>
    <row r="36" spans="1:1" x14ac:dyDescent="0.2">
      <c r="A36" s="39">
        <v>2</v>
      </c>
    </row>
    <row r="37" spans="1:1" x14ac:dyDescent="0.2">
      <c r="A37" s="39">
        <v>2</v>
      </c>
    </row>
    <row r="38" spans="1:1" x14ac:dyDescent="0.2">
      <c r="A38" s="39">
        <v>2</v>
      </c>
    </row>
    <row r="39" spans="1:1" x14ac:dyDescent="0.2">
      <c r="A39" s="39">
        <v>2</v>
      </c>
    </row>
    <row r="40" spans="1:1" x14ac:dyDescent="0.2">
      <c r="A40" s="39">
        <v>2</v>
      </c>
    </row>
    <row r="41" spans="1:1" x14ac:dyDescent="0.2">
      <c r="A41" s="39">
        <v>2</v>
      </c>
    </row>
    <row r="42" spans="1:1" x14ac:dyDescent="0.2">
      <c r="A42" s="39">
        <v>2</v>
      </c>
    </row>
    <row r="43" spans="1:1" x14ac:dyDescent="0.2">
      <c r="A43" s="39">
        <v>2</v>
      </c>
    </row>
    <row r="44" spans="1:1" x14ac:dyDescent="0.2">
      <c r="A44" s="39">
        <v>2</v>
      </c>
    </row>
    <row r="45" spans="1:1" x14ac:dyDescent="0.2">
      <c r="A45" s="39">
        <v>2</v>
      </c>
    </row>
    <row r="46" spans="1:1" x14ac:dyDescent="0.2">
      <c r="A46" s="39">
        <v>2</v>
      </c>
    </row>
    <row r="47" spans="1:1" x14ac:dyDescent="0.2">
      <c r="A47" s="39">
        <v>2</v>
      </c>
    </row>
    <row r="48" spans="1:1" x14ac:dyDescent="0.2">
      <c r="A48" s="39">
        <v>2</v>
      </c>
    </row>
    <row r="49" spans="1:1" x14ac:dyDescent="0.2">
      <c r="A49" s="39">
        <v>2</v>
      </c>
    </row>
    <row r="50" spans="1:1" x14ac:dyDescent="0.2">
      <c r="A50" s="39">
        <v>2</v>
      </c>
    </row>
    <row r="51" spans="1:1" x14ac:dyDescent="0.2">
      <c r="A51" s="39">
        <v>2</v>
      </c>
    </row>
    <row r="52" spans="1:1" x14ac:dyDescent="0.2">
      <c r="A52" s="39">
        <v>2</v>
      </c>
    </row>
    <row r="53" spans="1:1" x14ac:dyDescent="0.2">
      <c r="A53" s="39">
        <v>2</v>
      </c>
    </row>
    <row r="54" spans="1:1" x14ac:dyDescent="0.2">
      <c r="A54" s="39">
        <v>2</v>
      </c>
    </row>
    <row r="55" spans="1:1" x14ac:dyDescent="0.2">
      <c r="A55" s="39">
        <v>2</v>
      </c>
    </row>
    <row r="56" spans="1:1" x14ac:dyDescent="0.2">
      <c r="A56" s="39">
        <v>2</v>
      </c>
    </row>
    <row r="57" spans="1:1" x14ac:dyDescent="0.2">
      <c r="A57" s="39">
        <v>2</v>
      </c>
    </row>
    <row r="58" spans="1:1" x14ac:dyDescent="0.2">
      <c r="A58" s="39">
        <v>2</v>
      </c>
    </row>
    <row r="59" spans="1:1" x14ac:dyDescent="0.2">
      <c r="A59" s="39">
        <v>2</v>
      </c>
    </row>
    <row r="60" spans="1:1" x14ac:dyDescent="0.2">
      <c r="A60" s="39">
        <v>2</v>
      </c>
    </row>
    <row r="61" spans="1:1" x14ac:dyDescent="0.2">
      <c r="A61" s="39">
        <v>2</v>
      </c>
    </row>
    <row r="62" spans="1:1" x14ac:dyDescent="0.2">
      <c r="A62" s="39">
        <v>2</v>
      </c>
    </row>
    <row r="63" spans="1:1" x14ac:dyDescent="0.2">
      <c r="A63" s="39">
        <v>2</v>
      </c>
    </row>
    <row r="64" spans="1:1" x14ac:dyDescent="0.2">
      <c r="A64" s="39">
        <v>2</v>
      </c>
    </row>
    <row r="65" spans="1:1" x14ac:dyDescent="0.2">
      <c r="A65" s="39">
        <v>2</v>
      </c>
    </row>
    <row r="66" spans="1:1" x14ac:dyDescent="0.2">
      <c r="A66" s="39">
        <v>2</v>
      </c>
    </row>
    <row r="67" spans="1:1" x14ac:dyDescent="0.2">
      <c r="A67" s="39">
        <v>2</v>
      </c>
    </row>
    <row r="68" spans="1:1" x14ac:dyDescent="0.2">
      <c r="A68" s="39">
        <v>2</v>
      </c>
    </row>
    <row r="69" spans="1:1" x14ac:dyDescent="0.2">
      <c r="A69" s="39">
        <v>2</v>
      </c>
    </row>
    <row r="70" spans="1:1" x14ac:dyDescent="0.2">
      <c r="A70" s="39">
        <v>2</v>
      </c>
    </row>
    <row r="71" spans="1:1" x14ac:dyDescent="0.2">
      <c r="A71" s="39">
        <v>2</v>
      </c>
    </row>
    <row r="72" spans="1:1" x14ac:dyDescent="0.2">
      <c r="A72" s="39">
        <v>2</v>
      </c>
    </row>
    <row r="73" spans="1:1" x14ac:dyDescent="0.2">
      <c r="A73" s="39">
        <v>2</v>
      </c>
    </row>
    <row r="74" spans="1:1" x14ac:dyDescent="0.2">
      <c r="A74" s="39">
        <v>2</v>
      </c>
    </row>
    <row r="75" spans="1:1" x14ac:dyDescent="0.2">
      <c r="A75" s="39">
        <v>2</v>
      </c>
    </row>
    <row r="76" spans="1:1" x14ac:dyDescent="0.2">
      <c r="A76" s="39">
        <v>2</v>
      </c>
    </row>
    <row r="77" spans="1:1" x14ac:dyDescent="0.2">
      <c r="A77" s="39">
        <v>2</v>
      </c>
    </row>
    <row r="78" spans="1:1" x14ac:dyDescent="0.2">
      <c r="A78" s="39">
        <v>2</v>
      </c>
    </row>
    <row r="79" spans="1:1" x14ac:dyDescent="0.2">
      <c r="A79" s="39">
        <v>2</v>
      </c>
    </row>
    <row r="80" spans="1:1" x14ac:dyDescent="0.2">
      <c r="A80" s="39">
        <v>3</v>
      </c>
    </row>
    <row r="81" spans="1:1" x14ac:dyDescent="0.2">
      <c r="A81" s="39">
        <v>3</v>
      </c>
    </row>
    <row r="82" spans="1:1" x14ac:dyDescent="0.2">
      <c r="A82" s="39">
        <v>3</v>
      </c>
    </row>
    <row r="83" spans="1:1" x14ac:dyDescent="0.2">
      <c r="A83" s="39">
        <v>3</v>
      </c>
    </row>
    <row r="84" spans="1:1" x14ac:dyDescent="0.2">
      <c r="A84" s="39">
        <v>3</v>
      </c>
    </row>
    <row r="85" spans="1:1" x14ac:dyDescent="0.2">
      <c r="A85" s="39">
        <v>3</v>
      </c>
    </row>
    <row r="86" spans="1:1" x14ac:dyDescent="0.2">
      <c r="A86" s="39">
        <v>3</v>
      </c>
    </row>
    <row r="87" spans="1:1" x14ac:dyDescent="0.2">
      <c r="A87" s="39">
        <v>3</v>
      </c>
    </row>
    <row r="88" spans="1:1" x14ac:dyDescent="0.2">
      <c r="A88" s="39">
        <v>3</v>
      </c>
    </row>
    <row r="89" spans="1:1" x14ac:dyDescent="0.2">
      <c r="A89" s="39">
        <v>3</v>
      </c>
    </row>
    <row r="90" spans="1:1" x14ac:dyDescent="0.2">
      <c r="A90" s="39">
        <v>3</v>
      </c>
    </row>
    <row r="91" spans="1:1" x14ac:dyDescent="0.2">
      <c r="A91" s="39">
        <v>3</v>
      </c>
    </row>
    <row r="92" spans="1:1" x14ac:dyDescent="0.2">
      <c r="A92" s="39">
        <v>3</v>
      </c>
    </row>
    <row r="93" spans="1:1" x14ac:dyDescent="0.2">
      <c r="A93" s="39">
        <v>3</v>
      </c>
    </row>
    <row r="94" spans="1:1" x14ac:dyDescent="0.2">
      <c r="A94" s="39">
        <v>3</v>
      </c>
    </row>
    <row r="95" spans="1:1" x14ac:dyDescent="0.2">
      <c r="A95" s="39">
        <v>3</v>
      </c>
    </row>
    <row r="96" spans="1:1" x14ac:dyDescent="0.2">
      <c r="A96" s="39">
        <v>3</v>
      </c>
    </row>
    <row r="97" spans="1:1" x14ac:dyDescent="0.2">
      <c r="A97" s="39">
        <v>3</v>
      </c>
    </row>
    <row r="98" spans="1:1" x14ac:dyDescent="0.2">
      <c r="A98" s="39">
        <v>3</v>
      </c>
    </row>
    <row r="99" spans="1:1" x14ac:dyDescent="0.2">
      <c r="A99" s="39">
        <v>3</v>
      </c>
    </row>
    <row r="100" spans="1:1" x14ac:dyDescent="0.2">
      <c r="A100" s="39">
        <v>3</v>
      </c>
    </row>
    <row r="101" spans="1:1" x14ac:dyDescent="0.2">
      <c r="A101" s="39">
        <v>3</v>
      </c>
    </row>
    <row r="102" spans="1:1" x14ac:dyDescent="0.2">
      <c r="A102" s="39">
        <v>3</v>
      </c>
    </row>
    <row r="103" spans="1:1" x14ac:dyDescent="0.2">
      <c r="A103" s="39">
        <v>3</v>
      </c>
    </row>
    <row r="104" spans="1:1" x14ac:dyDescent="0.2">
      <c r="A104" s="39">
        <v>3</v>
      </c>
    </row>
    <row r="105" spans="1:1" x14ac:dyDescent="0.2">
      <c r="A105" s="39">
        <v>3</v>
      </c>
    </row>
    <row r="106" spans="1:1" x14ac:dyDescent="0.2">
      <c r="A106" s="39">
        <v>3</v>
      </c>
    </row>
    <row r="107" spans="1:1" x14ac:dyDescent="0.2">
      <c r="A107" s="39">
        <v>3</v>
      </c>
    </row>
    <row r="108" spans="1:1" x14ac:dyDescent="0.2">
      <c r="A108" s="39">
        <v>3</v>
      </c>
    </row>
    <row r="109" spans="1:1" x14ac:dyDescent="0.2">
      <c r="A109" s="39">
        <v>3</v>
      </c>
    </row>
    <row r="110" spans="1:1" x14ac:dyDescent="0.2">
      <c r="A110" s="39">
        <v>3</v>
      </c>
    </row>
    <row r="111" spans="1:1" x14ac:dyDescent="0.2">
      <c r="A111" s="39">
        <v>3</v>
      </c>
    </row>
    <row r="112" spans="1:1" x14ac:dyDescent="0.2">
      <c r="A112" s="39">
        <v>3</v>
      </c>
    </row>
    <row r="113" spans="1:1" x14ac:dyDescent="0.2">
      <c r="A113" s="39">
        <v>3</v>
      </c>
    </row>
    <row r="114" spans="1:1" x14ac:dyDescent="0.2">
      <c r="A114" s="39">
        <v>3</v>
      </c>
    </row>
    <row r="115" spans="1:1" x14ac:dyDescent="0.2">
      <c r="A115" s="39">
        <v>3</v>
      </c>
    </row>
    <row r="116" spans="1:1" x14ac:dyDescent="0.2">
      <c r="A116" s="39">
        <v>3</v>
      </c>
    </row>
    <row r="117" spans="1:1" x14ac:dyDescent="0.2">
      <c r="A117" s="39">
        <v>3</v>
      </c>
    </row>
    <row r="118" spans="1:1" x14ac:dyDescent="0.2">
      <c r="A118" s="39">
        <v>3</v>
      </c>
    </row>
    <row r="119" spans="1:1" x14ac:dyDescent="0.2">
      <c r="A119" s="39">
        <v>3</v>
      </c>
    </row>
    <row r="120" spans="1:1" x14ac:dyDescent="0.2">
      <c r="A120" s="39">
        <v>3</v>
      </c>
    </row>
    <row r="121" spans="1:1" x14ac:dyDescent="0.2">
      <c r="A121" s="39">
        <v>3</v>
      </c>
    </row>
    <row r="122" spans="1:1" x14ac:dyDescent="0.2">
      <c r="A122" s="39">
        <v>3</v>
      </c>
    </row>
    <row r="123" spans="1:1" x14ac:dyDescent="0.2">
      <c r="A123" s="39">
        <v>3</v>
      </c>
    </row>
    <row r="124" spans="1:1" x14ac:dyDescent="0.2">
      <c r="A124" s="39">
        <v>3</v>
      </c>
    </row>
    <row r="125" spans="1:1" x14ac:dyDescent="0.2">
      <c r="A125" s="39">
        <v>3</v>
      </c>
    </row>
    <row r="126" spans="1:1" x14ac:dyDescent="0.2">
      <c r="A126" s="39">
        <v>3</v>
      </c>
    </row>
    <row r="127" spans="1:1" x14ac:dyDescent="0.2">
      <c r="A127" s="39">
        <v>3</v>
      </c>
    </row>
    <row r="128" spans="1:1" x14ac:dyDescent="0.2">
      <c r="A128" s="39">
        <v>3</v>
      </c>
    </row>
    <row r="129" spans="1:1" x14ac:dyDescent="0.2">
      <c r="A129" s="39">
        <v>3</v>
      </c>
    </row>
    <row r="130" spans="1:1" x14ac:dyDescent="0.2">
      <c r="A130" s="39">
        <v>3</v>
      </c>
    </row>
    <row r="131" spans="1:1" x14ac:dyDescent="0.2">
      <c r="A131" s="39">
        <v>3</v>
      </c>
    </row>
    <row r="132" spans="1:1" x14ac:dyDescent="0.2">
      <c r="A132" s="39">
        <v>3</v>
      </c>
    </row>
    <row r="133" spans="1:1" x14ac:dyDescent="0.2">
      <c r="A133" s="39">
        <v>3</v>
      </c>
    </row>
    <row r="134" spans="1:1" x14ac:dyDescent="0.2">
      <c r="A134" s="39">
        <v>3</v>
      </c>
    </row>
    <row r="135" spans="1:1" x14ac:dyDescent="0.2">
      <c r="A135" s="39">
        <v>3</v>
      </c>
    </row>
    <row r="136" spans="1:1" x14ac:dyDescent="0.2">
      <c r="A136" s="39">
        <v>3</v>
      </c>
    </row>
    <row r="137" spans="1:1" x14ac:dyDescent="0.2">
      <c r="A137" s="39">
        <v>3</v>
      </c>
    </row>
    <row r="138" spans="1:1" x14ac:dyDescent="0.2">
      <c r="A138" s="39">
        <v>3</v>
      </c>
    </row>
    <row r="139" spans="1:1" x14ac:dyDescent="0.2">
      <c r="A139" s="39">
        <v>3</v>
      </c>
    </row>
    <row r="140" spans="1:1" x14ac:dyDescent="0.2">
      <c r="A140" s="39">
        <v>3</v>
      </c>
    </row>
    <row r="141" spans="1:1" x14ac:dyDescent="0.2">
      <c r="A141" s="39">
        <v>3</v>
      </c>
    </row>
    <row r="142" spans="1:1" x14ac:dyDescent="0.2">
      <c r="A142" s="39">
        <v>3</v>
      </c>
    </row>
    <row r="143" spans="1:1" x14ac:dyDescent="0.2">
      <c r="A143" s="39">
        <v>3</v>
      </c>
    </row>
    <row r="144" spans="1:1" x14ac:dyDescent="0.2">
      <c r="A144" s="39">
        <v>3</v>
      </c>
    </row>
    <row r="145" spans="1:1" x14ac:dyDescent="0.2">
      <c r="A145" s="39">
        <v>3</v>
      </c>
    </row>
    <row r="146" spans="1:1" x14ac:dyDescent="0.2">
      <c r="A146" s="39">
        <v>3</v>
      </c>
    </row>
    <row r="147" spans="1:1" x14ac:dyDescent="0.2">
      <c r="A147" s="39">
        <v>3</v>
      </c>
    </row>
    <row r="148" spans="1:1" x14ac:dyDescent="0.2">
      <c r="A148" s="39">
        <v>3</v>
      </c>
    </row>
    <row r="149" spans="1:1" x14ac:dyDescent="0.2">
      <c r="A149" s="39">
        <v>3</v>
      </c>
    </row>
    <row r="150" spans="1:1" x14ac:dyDescent="0.2">
      <c r="A150" s="39">
        <v>4</v>
      </c>
    </row>
    <row r="151" spans="1:1" x14ac:dyDescent="0.2">
      <c r="A151" s="39">
        <v>4</v>
      </c>
    </row>
    <row r="152" spans="1:1" x14ac:dyDescent="0.2">
      <c r="A152" s="39">
        <v>4</v>
      </c>
    </row>
    <row r="153" spans="1:1" x14ac:dyDescent="0.2">
      <c r="A153" s="39">
        <v>4</v>
      </c>
    </row>
    <row r="154" spans="1:1" x14ac:dyDescent="0.2">
      <c r="A154" s="39">
        <v>4</v>
      </c>
    </row>
    <row r="155" spans="1:1" x14ac:dyDescent="0.2">
      <c r="A155" s="39">
        <v>4</v>
      </c>
    </row>
    <row r="156" spans="1:1" x14ac:dyDescent="0.2">
      <c r="A156" s="39">
        <v>4</v>
      </c>
    </row>
    <row r="157" spans="1:1" x14ac:dyDescent="0.2">
      <c r="A157" s="39">
        <v>4</v>
      </c>
    </row>
    <row r="158" spans="1:1" x14ac:dyDescent="0.2">
      <c r="A158" s="39">
        <v>4</v>
      </c>
    </row>
    <row r="159" spans="1:1" x14ac:dyDescent="0.2">
      <c r="A159" s="39">
        <v>4</v>
      </c>
    </row>
    <row r="160" spans="1:1" x14ac:dyDescent="0.2">
      <c r="A160" s="39">
        <v>4</v>
      </c>
    </row>
    <row r="161" spans="1:1" x14ac:dyDescent="0.2">
      <c r="A161" s="39">
        <v>4</v>
      </c>
    </row>
    <row r="162" spans="1:1" x14ac:dyDescent="0.2">
      <c r="A162" s="39">
        <v>4</v>
      </c>
    </row>
    <row r="163" spans="1:1" x14ac:dyDescent="0.2">
      <c r="A163" s="39">
        <v>4</v>
      </c>
    </row>
    <row r="164" spans="1:1" x14ac:dyDescent="0.2">
      <c r="A164" s="39">
        <v>4</v>
      </c>
    </row>
    <row r="165" spans="1:1" x14ac:dyDescent="0.2">
      <c r="A165" s="39">
        <v>4</v>
      </c>
    </row>
    <row r="166" spans="1:1" x14ac:dyDescent="0.2">
      <c r="A166" s="39">
        <v>4</v>
      </c>
    </row>
    <row r="167" spans="1:1" x14ac:dyDescent="0.2">
      <c r="A167" s="39">
        <v>4</v>
      </c>
    </row>
    <row r="168" spans="1:1" x14ac:dyDescent="0.2">
      <c r="A168" s="39">
        <v>4</v>
      </c>
    </row>
    <row r="169" spans="1:1" x14ac:dyDescent="0.2">
      <c r="A169" s="39">
        <v>4</v>
      </c>
    </row>
    <row r="170" spans="1:1" x14ac:dyDescent="0.2">
      <c r="A170" s="39">
        <v>4</v>
      </c>
    </row>
    <row r="171" spans="1:1" x14ac:dyDescent="0.2">
      <c r="A171" s="39">
        <v>4</v>
      </c>
    </row>
    <row r="172" spans="1:1" x14ac:dyDescent="0.2">
      <c r="A172" s="39">
        <v>4</v>
      </c>
    </row>
    <row r="173" spans="1:1" x14ac:dyDescent="0.2">
      <c r="A173" s="39">
        <v>4</v>
      </c>
    </row>
    <row r="174" spans="1:1" x14ac:dyDescent="0.2">
      <c r="A174" s="39">
        <v>4</v>
      </c>
    </row>
    <row r="175" spans="1:1" x14ac:dyDescent="0.2">
      <c r="A175" s="39">
        <v>4</v>
      </c>
    </row>
    <row r="176" spans="1:1" x14ac:dyDescent="0.2">
      <c r="A176" s="39">
        <v>4</v>
      </c>
    </row>
    <row r="177" spans="1:1" x14ac:dyDescent="0.2">
      <c r="A177" s="39">
        <v>4</v>
      </c>
    </row>
    <row r="178" spans="1:1" x14ac:dyDescent="0.2">
      <c r="A178" s="39">
        <v>4</v>
      </c>
    </row>
    <row r="179" spans="1:1" x14ac:dyDescent="0.2">
      <c r="A179" s="39">
        <v>4</v>
      </c>
    </row>
    <row r="180" spans="1:1" x14ac:dyDescent="0.2">
      <c r="A180" s="39">
        <v>4</v>
      </c>
    </row>
    <row r="181" spans="1:1" x14ac:dyDescent="0.2">
      <c r="A181" s="39">
        <v>4</v>
      </c>
    </row>
    <row r="182" spans="1:1" x14ac:dyDescent="0.2">
      <c r="A182" s="39">
        <v>4</v>
      </c>
    </row>
    <row r="183" spans="1:1" x14ac:dyDescent="0.2">
      <c r="A183" s="39">
        <v>4</v>
      </c>
    </row>
    <row r="184" spans="1:1" x14ac:dyDescent="0.2">
      <c r="A184" s="39">
        <v>4</v>
      </c>
    </row>
    <row r="185" spans="1:1" x14ac:dyDescent="0.2">
      <c r="A185" s="39">
        <v>4</v>
      </c>
    </row>
    <row r="186" spans="1:1" x14ac:dyDescent="0.2">
      <c r="A186" s="39">
        <v>4</v>
      </c>
    </row>
    <row r="187" spans="1:1" x14ac:dyDescent="0.2">
      <c r="A187" s="39">
        <v>4</v>
      </c>
    </row>
    <row r="188" spans="1:1" x14ac:dyDescent="0.2">
      <c r="A188" s="39">
        <v>4</v>
      </c>
    </row>
    <row r="189" spans="1:1" x14ac:dyDescent="0.2">
      <c r="A189" s="39">
        <v>4</v>
      </c>
    </row>
    <row r="190" spans="1:1" x14ac:dyDescent="0.2">
      <c r="A190" s="39">
        <v>4</v>
      </c>
    </row>
    <row r="191" spans="1:1" x14ac:dyDescent="0.2">
      <c r="A191" s="39">
        <v>4</v>
      </c>
    </row>
    <row r="192" spans="1:1" x14ac:dyDescent="0.2">
      <c r="A192" s="39">
        <v>4</v>
      </c>
    </row>
    <row r="193" spans="1:1" x14ac:dyDescent="0.2">
      <c r="A193" s="39">
        <v>4</v>
      </c>
    </row>
    <row r="194" spans="1:1" x14ac:dyDescent="0.2">
      <c r="A194" s="39">
        <v>5</v>
      </c>
    </row>
    <row r="195" spans="1:1" x14ac:dyDescent="0.2">
      <c r="A195" s="39">
        <v>5</v>
      </c>
    </row>
    <row r="196" spans="1:1" x14ac:dyDescent="0.2">
      <c r="A196" s="39">
        <v>5</v>
      </c>
    </row>
    <row r="197" spans="1:1" x14ac:dyDescent="0.2">
      <c r="A197" s="39">
        <v>5</v>
      </c>
    </row>
    <row r="198" spans="1:1" x14ac:dyDescent="0.2">
      <c r="A198" s="39">
        <v>5</v>
      </c>
    </row>
    <row r="199" spans="1:1" x14ac:dyDescent="0.2">
      <c r="A199" s="39">
        <v>5</v>
      </c>
    </row>
    <row r="200" spans="1:1" x14ac:dyDescent="0.2">
      <c r="A200" s="39">
        <v>5</v>
      </c>
    </row>
    <row r="201" spans="1:1" x14ac:dyDescent="0.2">
      <c r="A201" s="39">
        <v>5</v>
      </c>
    </row>
    <row r="202" spans="1:1" x14ac:dyDescent="0.2">
      <c r="A202" s="39">
        <v>5</v>
      </c>
    </row>
    <row r="203" spans="1:1" x14ac:dyDescent="0.2">
      <c r="A203" s="39">
        <v>5</v>
      </c>
    </row>
    <row r="204" spans="1:1" x14ac:dyDescent="0.2">
      <c r="A204" s="39">
        <v>5</v>
      </c>
    </row>
    <row r="205" spans="1:1" x14ac:dyDescent="0.2">
      <c r="A205" s="39">
        <v>5</v>
      </c>
    </row>
    <row r="206" spans="1:1" x14ac:dyDescent="0.2">
      <c r="A206" s="39">
        <v>5</v>
      </c>
    </row>
    <row r="207" spans="1:1" x14ac:dyDescent="0.2">
      <c r="A207" s="39">
        <v>5</v>
      </c>
    </row>
    <row r="208" spans="1:1" x14ac:dyDescent="0.2">
      <c r="A208" s="39">
        <v>5</v>
      </c>
    </row>
    <row r="209" spans="1:1" x14ac:dyDescent="0.2">
      <c r="A209" s="39">
        <v>5</v>
      </c>
    </row>
    <row r="210" spans="1:1" x14ac:dyDescent="0.2">
      <c r="A210" s="39">
        <v>5</v>
      </c>
    </row>
    <row r="211" spans="1:1" x14ac:dyDescent="0.2">
      <c r="A211" s="39">
        <v>5</v>
      </c>
    </row>
    <row r="212" spans="1:1" x14ac:dyDescent="0.2">
      <c r="A212" s="39">
        <v>5</v>
      </c>
    </row>
    <row r="213" spans="1:1" x14ac:dyDescent="0.2">
      <c r="A213" s="39">
        <v>5</v>
      </c>
    </row>
    <row r="214" spans="1:1" x14ac:dyDescent="0.2">
      <c r="A214" s="39">
        <v>5</v>
      </c>
    </row>
    <row r="215" spans="1:1" x14ac:dyDescent="0.2">
      <c r="A215" s="39">
        <v>5</v>
      </c>
    </row>
    <row r="216" spans="1:1" x14ac:dyDescent="0.2">
      <c r="A216" s="39">
        <v>5</v>
      </c>
    </row>
    <row r="217" spans="1:1" x14ac:dyDescent="0.2">
      <c r="A217" s="39">
        <v>5</v>
      </c>
    </row>
    <row r="218" spans="1:1" x14ac:dyDescent="0.2">
      <c r="A218" s="39">
        <v>5</v>
      </c>
    </row>
    <row r="219" spans="1:1" x14ac:dyDescent="0.2">
      <c r="A219" s="39">
        <v>5</v>
      </c>
    </row>
    <row r="220" spans="1:1" x14ac:dyDescent="0.2">
      <c r="A220" s="39">
        <v>5</v>
      </c>
    </row>
    <row r="221" spans="1:1" x14ac:dyDescent="0.2">
      <c r="A221" s="39">
        <v>5</v>
      </c>
    </row>
    <row r="222" spans="1:1" x14ac:dyDescent="0.2">
      <c r="A222" s="39">
        <v>5</v>
      </c>
    </row>
    <row r="223" spans="1:1" x14ac:dyDescent="0.2">
      <c r="A223" s="39">
        <v>5</v>
      </c>
    </row>
    <row r="224" spans="1:1" x14ac:dyDescent="0.2">
      <c r="A224" s="39">
        <v>5</v>
      </c>
    </row>
    <row r="225" spans="1:1" x14ac:dyDescent="0.2">
      <c r="A225" s="39">
        <v>5</v>
      </c>
    </row>
    <row r="226" spans="1:1" x14ac:dyDescent="0.2">
      <c r="A226" s="39">
        <v>5</v>
      </c>
    </row>
    <row r="227" spans="1:1" x14ac:dyDescent="0.2">
      <c r="A227" s="39">
        <v>5</v>
      </c>
    </row>
    <row r="228" spans="1:1" x14ac:dyDescent="0.2">
      <c r="A228" s="39">
        <v>5</v>
      </c>
    </row>
    <row r="229" spans="1:1" x14ac:dyDescent="0.2">
      <c r="A229" s="39">
        <v>5</v>
      </c>
    </row>
    <row r="230" spans="1:1" x14ac:dyDescent="0.2">
      <c r="A230" s="39">
        <v>5</v>
      </c>
    </row>
    <row r="231" spans="1:1" x14ac:dyDescent="0.2">
      <c r="A231" s="39">
        <v>5</v>
      </c>
    </row>
    <row r="232" spans="1:1" x14ac:dyDescent="0.2">
      <c r="A232" s="39">
        <v>5</v>
      </c>
    </row>
    <row r="233" spans="1:1" x14ac:dyDescent="0.2">
      <c r="A233" s="39">
        <v>5</v>
      </c>
    </row>
    <row r="234" spans="1:1" x14ac:dyDescent="0.2">
      <c r="A234" s="39">
        <v>5</v>
      </c>
    </row>
    <row r="235" spans="1:1" x14ac:dyDescent="0.2">
      <c r="A235" s="39">
        <v>5</v>
      </c>
    </row>
    <row r="236" spans="1:1" x14ac:dyDescent="0.2">
      <c r="A236" s="39">
        <v>5</v>
      </c>
    </row>
    <row r="237" spans="1:1" x14ac:dyDescent="0.2">
      <c r="A237" s="39">
        <v>5</v>
      </c>
    </row>
    <row r="238" spans="1:1" x14ac:dyDescent="0.2">
      <c r="A238" s="39">
        <v>5</v>
      </c>
    </row>
    <row r="239" spans="1:1" x14ac:dyDescent="0.2">
      <c r="A239" s="39">
        <v>5</v>
      </c>
    </row>
    <row r="240" spans="1:1" x14ac:dyDescent="0.2">
      <c r="A240" s="39">
        <v>5</v>
      </c>
    </row>
    <row r="241" spans="1:1" x14ac:dyDescent="0.2">
      <c r="A241" s="39">
        <v>5</v>
      </c>
    </row>
    <row r="242" spans="1:1" x14ac:dyDescent="0.2">
      <c r="A242" s="39">
        <v>5</v>
      </c>
    </row>
    <row r="243" spans="1:1" x14ac:dyDescent="0.2">
      <c r="A243" s="39">
        <v>5</v>
      </c>
    </row>
    <row r="244" spans="1:1" x14ac:dyDescent="0.2">
      <c r="A244" s="39">
        <v>5</v>
      </c>
    </row>
    <row r="245" spans="1:1" x14ac:dyDescent="0.2">
      <c r="A245" s="39">
        <v>5</v>
      </c>
    </row>
    <row r="246" spans="1:1" x14ac:dyDescent="0.2">
      <c r="A246" s="39">
        <v>5</v>
      </c>
    </row>
    <row r="247" spans="1:1" x14ac:dyDescent="0.2">
      <c r="A247" s="39">
        <v>5</v>
      </c>
    </row>
    <row r="248" spans="1:1" x14ac:dyDescent="0.2">
      <c r="A248" s="39">
        <v>5</v>
      </c>
    </row>
    <row r="249" spans="1:1" x14ac:dyDescent="0.2">
      <c r="A249" s="39">
        <v>5</v>
      </c>
    </row>
    <row r="250" spans="1:1" x14ac:dyDescent="0.2">
      <c r="A250" s="39">
        <v>5</v>
      </c>
    </row>
    <row r="251" spans="1:1" x14ac:dyDescent="0.2">
      <c r="A251" s="39">
        <v>6</v>
      </c>
    </row>
    <row r="252" spans="1:1" x14ac:dyDescent="0.2">
      <c r="A252" s="39">
        <v>6</v>
      </c>
    </row>
    <row r="253" spans="1:1" x14ac:dyDescent="0.2">
      <c r="A253" s="39">
        <v>6</v>
      </c>
    </row>
    <row r="254" spans="1:1" x14ac:dyDescent="0.2">
      <c r="A254" s="39">
        <v>6</v>
      </c>
    </row>
    <row r="255" spans="1:1" x14ac:dyDescent="0.2">
      <c r="A255" s="39">
        <v>6</v>
      </c>
    </row>
    <row r="256" spans="1:1" x14ac:dyDescent="0.2">
      <c r="A256" s="39">
        <v>6</v>
      </c>
    </row>
    <row r="257" spans="1:1" x14ac:dyDescent="0.2">
      <c r="A257" s="39">
        <v>6</v>
      </c>
    </row>
    <row r="258" spans="1:1" x14ac:dyDescent="0.2">
      <c r="A258" s="39">
        <v>6</v>
      </c>
    </row>
    <row r="259" spans="1:1" x14ac:dyDescent="0.2">
      <c r="A259" s="39">
        <v>6</v>
      </c>
    </row>
    <row r="260" spans="1:1" x14ac:dyDescent="0.2">
      <c r="A260" s="39">
        <v>6</v>
      </c>
    </row>
    <row r="261" spans="1:1" x14ac:dyDescent="0.2">
      <c r="A261" s="39">
        <v>6</v>
      </c>
    </row>
    <row r="262" spans="1:1" x14ac:dyDescent="0.2">
      <c r="A262" s="39">
        <v>6</v>
      </c>
    </row>
    <row r="263" spans="1:1" x14ac:dyDescent="0.2">
      <c r="A263" s="39">
        <v>6</v>
      </c>
    </row>
    <row r="264" spans="1:1" x14ac:dyDescent="0.2">
      <c r="A264" s="39">
        <v>6</v>
      </c>
    </row>
    <row r="265" spans="1:1" x14ac:dyDescent="0.2">
      <c r="A265" s="39">
        <v>6</v>
      </c>
    </row>
    <row r="266" spans="1:1" x14ac:dyDescent="0.2">
      <c r="A266" s="39">
        <v>6</v>
      </c>
    </row>
    <row r="267" spans="1:1" x14ac:dyDescent="0.2">
      <c r="A267" s="39">
        <v>6</v>
      </c>
    </row>
    <row r="268" spans="1:1" x14ac:dyDescent="0.2">
      <c r="A268" s="39">
        <v>6</v>
      </c>
    </row>
    <row r="269" spans="1:1" x14ac:dyDescent="0.2">
      <c r="A269" s="39">
        <v>6</v>
      </c>
    </row>
    <row r="270" spans="1:1" x14ac:dyDescent="0.2">
      <c r="A270" s="39">
        <v>7</v>
      </c>
    </row>
    <row r="271" spans="1:1" x14ac:dyDescent="0.2">
      <c r="A271" s="39">
        <v>7</v>
      </c>
    </row>
    <row r="272" spans="1:1" x14ac:dyDescent="0.2">
      <c r="A272" s="39">
        <v>7</v>
      </c>
    </row>
    <row r="273" spans="1:1" x14ac:dyDescent="0.2">
      <c r="A273" s="39">
        <v>7</v>
      </c>
    </row>
    <row r="274" spans="1:1" x14ac:dyDescent="0.2">
      <c r="A274" s="39">
        <v>7</v>
      </c>
    </row>
    <row r="275" spans="1:1" x14ac:dyDescent="0.2">
      <c r="A275" s="39">
        <v>7</v>
      </c>
    </row>
    <row r="276" spans="1:1" x14ac:dyDescent="0.2">
      <c r="A276" s="39">
        <v>7</v>
      </c>
    </row>
    <row r="277" spans="1:1" x14ac:dyDescent="0.2">
      <c r="A277" s="39">
        <v>8</v>
      </c>
    </row>
    <row r="278" spans="1:1" x14ac:dyDescent="0.2">
      <c r="A278" s="39">
        <v>8</v>
      </c>
    </row>
    <row r="279" spans="1:1" x14ac:dyDescent="0.2">
      <c r="A279" s="39">
        <v>8</v>
      </c>
    </row>
    <row r="280" spans="1:1" x14ac:dyDescent="0.2">
      <c r="A280" s="39">
        <v>8</v>
      </c>
    </row>
    <row r="281" spans="1:1" x14ac:dyDescent="0.2">
      <c r="A281" s="39">
        <v>9</v>
      </c>
    </row>
    <row r="282" spans="1:1" x14ac:dyDescent="0.2">
      <c r="A282" s="39">
        <v>9</v>
      </c>
    </row>
    <row r="283" spans="1:1" x14ac:dyDescent="0.2">
      <c r="A283" s="39">
        <v>10</v>
      </c>
    </row>
    <row r="284" spans="1:1" x14ac:dyDescent="0.2">
      <c r="A284" s="39">
        <v>10</v>
      </c>
    </row>
    <row r="285" spans="1:1" x14ac:dyDescent="0.2">
      <c r="A285" s="39">
        <v>10</v>
      </c>
    </row>
    <row r="286" spans="1:1" x14ac:dyDescent="0.2">
      <c r="A286" s="39">
        <v>10</v>
      </c>
    </row>
    <row r="287" spans="1:1" x14ac:dyDescent="0.2">
      <c r="A287" s="39">
        <v>10</v>
      </c>
    </row>
    <row r="288" spans="1:1" x14ac:dyDescent="0.2">
      <c r="A288" s="39">
        <v>10</v>
      </c>
    </row>
    <row r="289" spans="1:1" x14ac:dyDescent="0.2">
      <c r="A289" s="39">
        <v>10</v>
      </c>
    </row>
    <row r="290" spans="1:1" x14ac:dyDescent="0.2">
      <c r="A290" s="39">
        <v>10</v>
      </c>
    </row>
    <row r="291" spans="1:1" x14ac:dyDescent="0.2">
      <c r="A291" s="39">
        <v>10</v>
      </c>
    </row>
    <row r="292" spans="1:1" x14ac:dyDescent="0.2">
      <c r="A292" s="39">
        <v>10</v>
      </c>
    </row>
    <row r="293" spans="1:1" x14ac:dyDescent="0.2">
      <c r="A293" s="39">
        <v>10</v>
      </c>
    </row>
    <row r="294" spans="1:1" x14ac:dyDescent="0.2">
      <c r="A294" s="39">
        <v>10</v>
      </c>
    </row>
    <row r="295" spans="1:1" x14ac:dyDescent="0.2">
      <c r="A295" s="39">
        <v>10</v>
      </c>
    </row>
    <row r="296" spans="1:1" x14ac:dyDescent="0.2">
      <c r="A296" s="39">
        <v>10</v>
      </c>
    </row>
    <row r="297" spans="1:1" x14ac:dyDescent="0.2">
      <c r="A297" s="39">
        <v>10</v>
      </c>
    </row>
    <row r="298" spans="1:1" x14ac:dyDescent="0.2">
      <c r="A298" s="39">
        <v>10</v>
      </c>
    </row>
    <row r="299" spans="1:1" x14ac:dyDescent="0.2">
      <c r="A299" s="39">
        <v>11</v>
      </c>
    </row>
    <row r="300" spans="1:1" x14ac:dyDescent="0.2">
      <c r="A300" s="39">
        <v>12</v>
      </c>
    </row>
    <row r="301" spans="1:1" x14ac:dyDescent="0.2">
      <c r="A301" s="39">
        <v>12</v>
      </c>
    </row>
    <row r="302" spans="1:1" x14ac:dyDescent="0.2">
      <c r="A302" s="39">
        <v>20</v>
      </c>
    </row>
    <row r="303" spans="1:1" x14ac:dyDescent="0.2">
      <c r="A303" s="39">
        <v>20</v>
      </c>
    </row>
    <row r="304" spans="1:1" x14ac:dyDescent="0.2">
      <c r="A304" s="39" t="s">
        <v>25</v>
      </c>
    </row>
    <row r="305" spans="1:1" x14ac:dyDescent="0.2">
      <c r="A305" s="39" t="s">
        <v>25</v>
      </c>
    </row>
    <row r="306" spans="1:1" x14ac:dyDescent="0.2">
      <c r="A306" s="39" t="s">
        <v>25</v>
      </c>
    </row>
    <row r="307" spans="1:1" x14ac:dyDescent="0.2">
      <c r="A307" s="39" t="s">
        <v>25</v>
      </c>
    </row>
    <row r="308" spans="1:1" x14ac:dyDescent="0.2">
      <c r="A308" s="39" t="s">
        <v>25</v>
      </c>
    </row>
    <row r="309" spans="1:1" x14ac:dyDescent="0.2">
      <c r="A309" s="39" t="s">
        <v>25</v>
      </c>
    </row>
    <row r="310" spans="1:1" x14ac:dyDescent="0.2">
      <c r="A310" s="39" t="s">
        <v>25</v>
      </c>
    </row>
    <row r="311" spans="1:1" x14ac:dyDescent="0.2">
      <c r="A311" s="39" t="s">
        <v>25</v>
      </c>
    </row>
    <row r="312" spans="1:1" x14ac:dyDescent="0.2">
      <c r="A312" s="39" t="s">
        <v>25</v>
      </c>
    </row>
    <row r="313" spans="1:1" x14ac:dyDescent="0.2">
      <c r="A313" s="39" t="s">
        <v>25</v>
      </c>
    </row>
    <row r="314" spans="1:1" x14ac:dyDescent="0.2">
      <c r="A314" s="39" t="s">
        <v>25</v>
      </c>
    </row>
    <row r="315" spans="1:1" x14ac:dyDescent="0.2">
      <c r="A315" s="39" t="s">
        <v>25</v>
      </c>
    </row>
    <row r="316" spans="1:1" x14ac:dyDescent="0.2">
      <c r="A316" s="39" t="s">
        <v>25</v>
      </c>
    </row>
    <row r="317" spans="1:1" x14ac:dyDescent="0.2">
      <c r="A317" s="39" t="s">
        <v>25</v>
      </c>
    </row>
    <row r="318" spans="1:1" x14ac:dyDescent="0.2">
      <c r="A318" s="39" t="s">
        <v>25</v>
      </c>
    </row>
    <row r="319" spans="1:1" x14ac:dyDescent="0.2">
      <c r="A319" s="39" t="s">
        <v>25</v>
      </c>
    </row>
    <row r="320" spans="1:1" x14ac:dyDescent="0.2">
      <c r="A320" s="39" t="s">
        <v>25</v>
      </c>
    </row>
    <row r="321" spans="1:1" x14ac:dyDescent="0.2">
      <c r="A321" s="39" t="s">
        <v>25</v>
      </c>
    </row>
    <row r="322" spans="1:1" x14ac:dyDescent="0.2">
      <c r="A322" s="39" t="s">
        <v>25</v>
      </c>
    </row>
    <row r="323" spans="1:1" x14ac:dyDescent="0.2">
      <c r="A323" s="39" t="s">
        <v>25</v>
      </c>
    </row>
    <row r="324" spans="1:1" x14ac:dyDescent="0.2">
      <c r="A324" s="39" t="s">
        <v>25</v>
      </c>
    </row>
    <row r="325" spans="1:1" x14ac:dyDescent="0.2">
      <c r="A325" s="39" t="s">
        <v>25</v>
      </c>
    </row>
    <row r="326" spans="1:1" x14ac:dyDescent="0.2">
      <c r="A326" s="39" t="s">
        <v>25</v>
      </c>
    </row>
    <row r="327" spans="1:1" x14ac:dyDescent="0.2">
      <c r="A327" s="39" t="s">
        <v>25</v>
      </c>
    </row>
    <row r="328" spans="1:1" x14ac:dyDescent="0.2">
      <c r="A328" s="39" t="s">
        <v>25</v>
      </c>
    </row>
    <row r="329" spans="1:1" x14ac:dyDescent="0.2">
      <c r="A329" s="39" t="s">
        <v>25</v>
      </c>
    </row>
    <row r="330" spans="1:1" x14ac:dyDescent="0.2">
      <c r="A330" s="39" t="s">
        <v>25</v>
      </c>
    </row>
    <row r="331" spans="1:1" x14ac:dyDescent="0.2">
      <c r="A331" s="39" t="s">
        <v>25</v>
      </c>
    </row>
    <row r="332" spans="1:1" x14ac:dyDescent="0.2">
      <c r="A332" s="39" t="s">
        <v>25</v>
      </c>
    </row>
    <row r="333" spans="1:1" x14ac:dyDescent="0.2">
      <c r="A333" s="39" t="s">
        <v>25</v>
      </c>
    </row>
    <row r="334" spans="1:1" x14ac:dyDescent="0.2">
      <c r="A334" s="39" t="s">
        <v>25</v>
      </c>
    </row>
    <row r="335" spans="1:1" x14ac:dyDescent="0.2">
      <c r="A335" s="39" t="s">
        <v>25</v>
      </c>
    </row>
    <row r="336" spans="1:1" x14ac:dyDescent="0.2">
      <c r="A336" s="39" t="s">
        <v>25</v>
      </c>
    </row>
    <row r="337" spans="1:1" x14ac:dyDescent="0.2">
      <c r="A337" s="39" t="s">
        <v>25</v>
      </c>
    </row>
    <row r="338" spans="1:1" x14ac:dyDescent="0.2">
      <c r="A338" s="39" t="s">
        <v>25</v>
      </c>
    </row>
    <row r="339" spans="1:1" x14ac:dyDescent="0.2">
      <c r="A339" s="39" t="s">
        <v>25</v>
      </c>
    </row>
    <row r="340" spans="1:1" x14ac:dyDescent="0.2">
      <c r="A340" s="39" t="s">
        <v>25</v>
      </c>
    </row>
    <row r="341" spans="1:1" x14ac:dyDescent="0.2">
      <c r="A341" s="39" t="s">
        <v>25</v>
      </c>
    </row>
    <row r="342" spans="1:1" x14ac:dyDescent="0.2">
      <c r="A342" s="39" t="s">
        <v>25</v>
      </c>
    </row>
    <row r="343" spans="1:1" x14ac:dyDescent="0.2">
      <c r="A343" s="39" t="s">
        <v>25</v>
      </c>
    </row>
    <row r="344" spans="1:1" x14ac:dyDescent="0.2">
      <c r="A344" s="39" t="s">
        <v>25</v>
      </c>
    </row>
    <row r="345" spans="1:1" x14ac:dyDescent="0.2">
      <c r="A345" s="39" t="s">
        <v>25</v>
      </c>
    </row>
    <row r="346" spans="1:1" x14ac:dyDescent="0.2">
      <c r="A346" s="39" t="s">
        <v>25</v>
      </c>
    </row>
    <row r="347" spans="1:1" x14ac:dyDescent="0.2">
      <c r="A347" s="39" t="s">
        <v>25</v>
      </c>
    </row>
    <row r="348" spans="1:1" x14ac:dyDescent="0.2">
      <c r="A348" s="39" t="s">
        <v>25</v>
      </c>
    </row>
    <row r="349" spans="1:1" x14ac:dyDescent="0.2">
      <c r="A349" s="39" t="s">
        <v>25</v>
      </c>
    </row>
    <row r="350" spans="1:1" x14ac:dyDescent="0.2">
      <c r="A350" s="39" t="s">
        <v>25</v>
      </c>
    </row>
    <row r="351" spans="1:1" x14ac:dyDescent="0.2">
      <c r="A351" s="39" t="s">
        <v>25</v>
      </c>
    </row>
    <row r="352" spans="1:1" x14ac:dyDescent="0.2">
      <c r="A352" s="39" t="s">
        <v>25</v>
      </c>
    </row>
    <row r="353" spans="1:1" x14ac:dyDescent="0.2">
      <c r="A353" s="39" t="s">
        <v>25</v>
      </c>
    </row>
    <row r="354" spans="1:1" x14ac:dyDescent="0.2">
      <c r="A354" s="39" t="s">
        <v>25</v>
      </c>
    </row>
    <row r="355" spans="1:1" x14ac:dyDescent="0.2">
      <c r="A355" s="39" t="s">
        <v>25</v>
      </c>
    </row>
    <row r="356" spans="1:1" x14ac:dyDescent="0.2">
      <c r="A356" s="39" t="s">
        <v>25</v>
      </c>
    </row>
    <row r="357" spans="1:1" x14ac:dyDescent="0.2">
      <c r="A357" s="39" t="s">
        <v>25</v>
      </c>
    </row>
    <row r="358" spans="1:1" x14ac:dyDescent="0.2">
      <c r="A358" s="39" t="s">
        <v>25</v>
      </c>
    </row>
    <row r="359" spans="1:1" x14ac:dyDescent="0.2">
      <c r="A359" s="39" t="s">
        <v>25</v>
      </c>
    </row>
    <row r="360" spans="1:1" x14ac:dyDescent="0.2">
      <c r="A360" s="39" t="s">
        <v>25</v>
      </c>
    </row>
    <row r="361" spans="1:1" x14ac:dyDescent="0.2">
      <c r="A361" s="39" t="s">
        <v>25</v>
      </c>
    </row>
    <row r="362" spans="1:1" x14ac:dyDescent="0.2">
      <c r="A362" s="39" t="s">
        <v>25</v>
      </c>
    </row>
    <row r="363" spans="1:1" x14ac:dyDescent="0.2">
      <c r="A363" s="39" t="s">
        <v>25</v>
      </c>
    </row>
    <row r="364" spans="1:1" x14ac:dyDescent="0.2">
      <c r="A364" s="39" t="s">
        <v>25</v>
      </c>
    </row>
    <row r="365" spans="1:1" x14ac:dyDescent="0.2">
      <c r="A365" s="39" t="s">
        <v>25</v>
      </c>
    </row>
    <row r="366" spans="1:1" x14ac:dyDescent="0.2">
      <c r="A366" s="39" t="s">
        <v>25</v>
      </c>
    </row>
    <row r="367" spans="1:1" x14ac:dyDescent="0.2">
      <c r="A367" s="39" t="s">
        <v>25</v>
      </c>
    </row>
    <row r="368" spans="1:1" x14ac:dyDescent="0.2">
      <c r="A368" s="39" t="s">
        <v>25</v>
      </c>
    </row>
    <row r="369" spans="1:1" x14ac:dyDescent="0.2">
      <c r="A369" s="39" t="s">
        <v>25</v>
      </c>
    </row>
    <row r="370" spans="1:1" x14ac:dyDescent="0.2">
      <c r="A370" s="39" t="s">
        <v>25</v>
      </c>
    </row>
    <row r="371" spans="1:1" x14ac:dyDescent="0.2">
      <c r="A371" s="39" t="s">
        <v>25</v>
      </c>
    </row>
    <row r="372" spans="1:1" x14ac:dyDescent="0.2">
      <c r="A372" s="39" t="s">
        <v>25</v>
      </c>
    </row>
    <row r="373" spans="1:1" x14ac:dyDescent="0.2">
      <c r="A373" s="39" t="s">
        <v>25</v>
      </c>
    </row>
    <row r="374" spans="1:1" x14ac:dyDescent="0.2">
      <c r="A374" s="39" t="s">
        <v>25</v>
      </c>
    </row>
    <row r="375" spans="1:1" x14ac:dyDescent="0.2">
      <c r="A375" s="39" t="s">
        <v>25</v>
      </c>
    </row>
    <row r="376" spans="1:1" x14ac:dyDescent="0.2">
      <c r="A376" s="39" t="s">
        <v>25</v>
      </c>
    </row>
    <row r="377" spans="1:1" x14ac:dyDescent="0.2">
      <c r="A377" s="39" t="s">
        <v>25</v>
      </c>
    </row>
    <row r="378" spans="1:1" x14ac:dyDescent="0.2">
      <c r="A378" s="39" t="s">
        <v>25</v>
      </c>
    </row>
    <row r="379" spans="1:1" x14ac:dyDescent="0.2">
      <c r="A379" s="39" t="s">
        <v>25</v>
      </c>
    </row>
    <row r="380" spans="1:1" x14ac:dyDescent="0.2">
      <c r="A380" s="39" t="s">
        <v>25</v>
      </c>
    </row>
    <row r="381" spans="1:1" x14ac:dyDescent="0.2">
      <c r="A381" s="39" t="s">
        <v>25</v>
      </c>
    </row>
    <row r="382" spans="1:1" x14ac:dyDescent="0.2">
      <c r="A382" s="39" t="s">
        <v>25</v>
      </c>
    </row>
    <row r="383" spans="1:1" x14ac:dyDescent="0.2">
      <c r="A383" s="39" t="s">
        <v>25</v>
      </c>
    </row>
    <row r="384" spans="1:1" x14ac:dyDescent="0.2">
      <c r="A384" s="39" t="s">
        <v>25</v>
      </c>
    </row>
    <row r="385" spans="1:1" x14ac:dyDescent="0.2">
      <c r="A385" s="39" t="s">
        <v>25</v>
      </c>
    </row>
    <row r="386" spans="1:1" x14ac:dyDescent="0.2">
      <c r="A386" s="39" t="s">
        <v>25</v>
      </c>
    </row>
    <row r="387" spans="1:1" x14ac:dyDescent="0.2">
      <c r="A387" s="39" t="s">
        <v>25</v>
      </c>
    </row>
    <row r="388" spans="1:1" x14ac:dyDescent="0.2">
      <c r="A388" s="39" t="s">
        <v>25</v>
      </c>
    </row>
    <row r="389" spans="1:1" x14ac:dyDescent="0.2">
      <c r="A389" s="39" t="s">
        <v>25</v>
      </c>
    </row>
    <row r="390" spans="1:1" x14ac:dyDescent="0.2">
      <c r="A390" s="39" t="s">
        <v>25</v>
      </c>
    </row>
    <row r="391" spans="1:1" x14ac:dyDescent="0.2">
      <c r="A391" s="39" t="s">
        <v>25</v>
      </c>
    </row>
    <row r="392" spans="1:1" x14ac:dyDescent="0.2">
      <c r="A392" s="39" t="s">
        <v>25</v>
      </c>
    </row>
    <row r="393" spans="1:1" x14ac:dyDescent="0.2">
      <c r="A393" s="39" t="s">
        <v>25</v>
      </c>
    </row>
    <row r="394" spans="1:1" x14ac:dyDescent="0.2">
      <c r="A394" s="39" t="s">
        <v>25</v>
      </c>
    </row>
  </sheetData>
  <sortState xmlns:xlrd2="http://schemas.microsoft.com/office/spreadsheetml/2017/richdata2" ref="A1:A420">
    <sortCondition ref="A1:A420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test0290_puvodni_data</vt:lpstr>
      <vt:lpstr>vyrazeni_respondenti</vt:lpstr>
      <vt:lpstr>vycistena_data_resp</vt:lpstr>
      <vt:lpstr>HS_ženy</vt:lpstr>
      <vt:lpstr>HS_muži</vt:lpstr>
      <vt:lpstr>stabilita_v_case</vt:lpstr>
      <vt:lpstr>histogram_pocet_pratel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Bednarik Jan</dc:creator>
  <cp:lastModifiedBy>Bednarik Jan</cp:lastModifiedBy>
  <dcterms:created xsi:type="dcterms:W3CDTF">2024-12-01T13:22:37Z</dcterms:created>
  <dcterms:modified xsi:type="dcterms:W3CDTF">2024-12-09T16:25:58Z</dcterms:modified>
</cp:coreProperties>
</file>