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375" windowHeight="5385"/>
  </bookViews>
  <sheets>
    <sheet name="test0024" sheetId="1" r:id="rId1"/>
    <sheet name="Faktorové zátěže" sheetId="2" r:id="rId2"/>
    <sheet name="List2" sheetId="3" r:id="rId3"/>
    <sheet name="M 18-29" sheetId="5" r:id="rId4"/>
    <sheet name="M 30-XX" sheetId="6" r:id="rId5"/>
    <sheet name="Ž 18-29" sheetId="8" r:id="rId6"/>
    <sheet name="Ž 30-XX" sheetId="9" r:id="rId7"/>
    <sheet name="T-skóry" sheetId="10" r:id="rId8"/>
  </sheets>
  <calcPr calcId="125725"/>
</workbook>
</file>

<file path=xl/calcChain.xml><?xml version="1.0" encoding="utf-8"?>
<calcChain xmlns="http://schemas.openxmlformats.org/spreadsheetml/2006/main">
  <c r="J3" i="2"/>
  <c r="Y15" i="6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70"/>
  <c r="Y71"/>
  <c r="Y72"/>
  <c r="Y73"/>
  <c r="Y74"/>
  <c r="Y75"/>
  <c r="Y76"/>
  <c r="Y77"/>
  <c r="Y78"/>
  <c r="Y79"/>
  <c r="Y80"/>
  <c r="Y81"/>
  <c r="Y82"/>
  <c r="Y83"/>
  <c r="Y84"/>
  <c r="Y85"/>
  <c r="Y86"/>
  <c r="Y87"/>
  <c r="Y88"/>
  <c r="Y89"/>
  <c r="Y90"/>
  <c r="Y91"/>
  <c r="Y92"/>
  <c r="Y93"/>
  <c r="Y94"/>
  <c r="Y95"/>
  <c r="Y96"/>
  <c r="Y97"/>
  <c r="Y98"/>
  <c r="Y99"/>
  <c r="Y100"/>
  <c r="Y101"/>
  <c r="Y102"/>
  <c r="Y103"/>
  <c r="Y104"/>
  <c r="Y105"/>
  <c r="Y106"/>
  <c r="Y107"/>
  <c r="Y108"/>
  <c r="Y109"/>
  <c r="Y110"/>
  <c r="Y111"/>
  <c r="Y112"/>
  <c r="Y113"/>
  <c r="Y114"/>
  <c r="Y115"/>
  <c r="Y116"/>
  <c r="Y117"/>
  <c r="Y118"/>
  <c r="Y119"/>
  <c r="Y120"/>
  <c r="Y121"/>
  <c r="Y122"/>
  <c r="Y123"/>
  <c r="Y124"/>
  <c r="Y125"/>
  <c r="Y126"/>
  <c r="Y127"/>
  <c r="Y128"/>
  <c r="Y129"/>
  <c r="Y130"/>
  <c r="Y131"/>
  <c r="Y132"/>
  <c r="Y133"/>
  <c r="Y134"/>
  <c r="Y135"/>
  <c r="Y136"/>
  <c r="Y137"/>
  <c r="Y138"/>
  <c r="Y139"/>
  <c r="Y140"/>
  <c r="Y141"/>
  <c r="Y142"/>
  <c r="Y143"/>
  <c r="Y144"/>
  <c r="Y145"/>
  <c r="Y146"/>
  <c r="Y147"/>
  <c r="Y148"/>
  <c r="Y149"/>
  <c r="Y150"/>
  <c r="Y151"/>
  <c r="Y152"/>
  <c r="Y153"/>
  <c r="Y154"/>
  <c r="Y155"/>
  <c r="Y156"/>
  <c r="Y157"/>
  <c r="Y158"/>
  <c r="Y159"/>
  <c r="Y160"/>
  <c r="Y161"/>
  <c r="Y162"/>
  <c r="Y163"/>
  <c r="Y164"/>
  <c r="Y165"/>
  <c r="Y166"/>
  <c r="Y167"/>
  <c r="Y168"/>
  <c r="Y169"/>
  <c r="Y170"/>
  <c r="Y171"/>
  <c r="Y172"/>
  <c r="Y173"/>
  <c r="Y174"/>
  <c r="Y175"/>
  <c r="Y176"/>
  <c r="Y177"/>
  <c r="Y178"/>
  <c r="Y179"/>
  <c r="Y180"/>
  <c r="Y181"/>
  <c r="Y182"/>
  <c r="Y183"/>
  <c r="Y184"/>
  <c r="Y185"/>
  <c r="Y186"/>
  <c r="Y187"/>
  <c r="Y188"/>
  <c r="Y189"/>
  <c r="Y190"/>
  <c r="Y191"/>
  <c r="Y192"/>
  <c r="Y193"/>
  <c r="Y194"/>
  <c r="Y195"/>
  <c r="Y196"/>
  <c r="Y197"/>
  <c r="Y198"/>
  <c r="Y199"/>
  <c r="Y200"/>
  <c r="Y201"/>
  <c r="Y202"/>
  <c r="Y203"/>
  <c r="Y204"/>
  <c r="Y205"/>
  <c r="Y206"/>
  <c r="Y207"/>
  <c r="Y208"/>
  <c r="Y209"/>
  <c r="Y210"/>
  <c r="Y211"/>
  <c r="Y212"/>
  <c r="Y213"/>
  <c r="Y214"/>
  <c r="Y215"/>
  <c r="Y216"/>
  <c r="Y217"/>
  <c r="Y218"/>
  <c r="Y219"/>
  <c r="Y220"/>
  <c r="Y221"/>
  <c r="Y222"/>
  <c r="Y223"/>
  <c r="Y224"/>
  <c r="Y225"/>
  <c r="Y226"/>
  <c r="Y227"/>
  <c r="Y228"/>
  <c r="Y229"/>
  <c r="Y230"/>
  <c r="Y231"/>
  <c r="Y232"/>
  <c r="Y233"/>
  <c r="Y234"/>
  <c r="Y235"/>
  <c r="Y236"/>
  <c r="Y237"/>
  <c r="Y238"/>
  <c r="Y239"/>
  <c r="Y240"/>
  <c r="Y241"/>
  <c r="Y242"/>
  <c r="Y243"/>
  <c r="Y244"/>
  <c r="Y245"/>
  <c r="Y246"/>
  <c r="Y247"/>
  <c r="Y248"/>
  <c r="Y249"/>
  <c r="Y250"/>
  <c r="Y251"/>
  <c r="Y252"/>
  <c r="Y253"/>
  <c r="Y254"/>
  <c r="Y255"/>
  <c r="Y256"/>
  <c r="Y257"/>
  <c r="Y258"/>
  <c r="Y259"/>
  <c r="Y260"/>
  <c r="Y261"/>
  <c r="Y262"/>
  <c r="Y263"/>
  <c r="Y264"/>
  <c r="Y265"/>
  <c r="Y266"/>
  <c r="Y267"/>
  <c r="Y268"/>
  <c r="Y269"/>
  <c r="Y270"/>
  <c r="Y271"/>
  <c r="Y272"/>
  <c r="Y273"/>
  <c r="Y274"/>
  <c r="Y275"/>
  <c r="Y276"/>
  <c r="Y277"/>
  <c r="Y278"/>
  <c r="Y279"/>
  <c r="Y280"/>
  <c r="Y281"/>
  <c r="Y282"/>
  <c r="Y283"/>
  <c r="Y284"/>
  <c r="Y285"/>
  <c r="Y286"/>
  <c r="Y287"/>
  <c r="Y288"/>
  <c r="Y289"/>
  <c r="Y290"/>
  <c r="Y291"/>
  <c r="Y292"/>
  <c r="Y293"/>
  <c r="Y294"/>
  <c r="Y295"/>
  <c r="Y296"/>
  <c r="Y297"/>
  <c r="Y298"/>
  <c r="Y299"/>
  <c r="Y300"/>
  <c r="Y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0"/>
  <c r="X61"/>
  <c r="X62"/>
  <c r="X63"/>
  <c r="X64"/>
  <c r="X65"/>
  <c r="X66"/>
  <c r="X67"/>
  <c r="X68"/>
  <c r="X69"/>
  <c r="X70"/>
  <c r="X71"/>
  <c r="X72"/>
  <c r="X73"/>
  <c r="X74"/>
  <c r="X75"/>
  <c r="X76"/>
  <c r="X77"/>
  <c r="X78"/>
  <c r="X79"/>
  <c r="X80"/>
  <c r="X81"/>
  <c r="X82"/>
  <c r="X83"/>
  <c r="X84"/>
  <c r="X85"/>
  <c r="X86"/>
  <c r="X87"/>
  <c r="X88"/>
  <c r="X89"/>
  <c r="X90"/>
  <c r="X91"/>
  <c r="X92"/>
  <c r="X93"/>
  <c r="X94"/>
  <c r="X95"/>
  <c r="X96"/>
  <c r="X97"/>
  <c r="X98"/>
  <c r="X99"/>
  <c r="X100"/>
  <c r="X101"/>
  <c r="X102"/>
  <c r="X103"/>
  <c r="X104"/>
  <c r="X105"/>
  <c r="X106"/>
  <c r="X107"/>
  <c r="X108"/>
  <c r="X109"/>
  <c r="X110"/>
  <c r="X111"/>
  <c r="X112"/>
  <c r="X113"/>
  <c r="X114"/>
  <c r="X115"/>
  <c r="X116"/>
  <c r="X117"/>
  <c r="X118"/>
  <c r="X119"/>
  <c r="X120"/>
  <c r="X121"/>
  <c r="X122"/>
  <c r="X123"/>
  <c r="X124"/>
  <c r="X125"/>
  <c r="X126"/>
  <c r="X127"/>
  <c r="X128"/>
  <c r="X129"/>
  <c r="X130"/>
  <c r="X131"/>
  <c r="X132"/>
  <c r="X133"/>
  <c r="X134"/>
  <c r="X135"/>
  <c r="X136"/>
  <c r="X137"/>
  <c r="X138"/>
  <c r="X139"/>
  <c r="X140"/>
  <c r="X141"/>
  <c r="X142"/>
  <c r="X143"/>
  <c r="X144"/>
  <c r="X145"/>
  <c r="X146"/>
  <c r="X147"/>
  <c r="X148"/>
  <c r="X149"/>
  <c r="X150"/>
  <c r="X151"/>
  <c r="X152"/>
  <c r="X153"/>
  <c r="X154"/>
  <c r="X155"/>
  <c r="X156"/>
  <c r="X157"/>
  <c r="X158"/>
  <c r="X159"/>
  <c r="X160"/>
  <c r="X161"/>
  <c r="X162"/>
  <c r="X163"/>
  <c r="X164"/>
  <c r="X165"/>
  <c r="X166"/>
  <c r="X167"/>
  <c r="X168"/>
  <c r="X169"/>
  <c r="X170"/>
  <c r="X171"/>
  <c r="X172"/>
  <c r="X173"/>
  <c r="X174"/>
  <c r="X175"/>
  <c r="X176"/>
  <c r="X177"/>
  <c r="X178"/>
  <c r="X179"/>
  <c r="X180"/>
  <c r="X181"/>
  <c r="X182"/>
  <c r="X183"/>
  <c r="X184"/>
  <c r="X185"/>
  <c r="X186"/>
  <c r="X187"/>
  <c r="X188"/>
  <c r="X189"/>
  <c r="X190"/>
  <c r="X191"/>
  <c r="X192"/>
  <c r="X193"/>
  <c r="X194"/>
  <c r="X195"/>
  <c r="X196"/>
  <c r="X197"/>
  <c r="X198"/>
  <c r="X199"/>
  <c r="X200"/>
  <c r="X201"/>
  <c r="X202"/>
  <c r="X203"/>
  <c r="X204"/>
  <c r="X205"/>
  <c r="X206"/>
  <c r="X207"/>
  <c r="X208"/>
  <c r="X209"/>
  <c r="X210"/>
  <c r="X211"/>
  <c r="X212"/>
  <c r="X213"/>
  <c r="X214"/>
  <c r="X215"/>
  <c r="X216"/>
  <c r="X217"/>
  <c r="X218"/>
  <c r="X219"/>
  <c r="X220"/>
  <c r="X221"/>
  <c r="X222"/>
  <c r="X223"/>
  <c r="X224"/>
  <c r="X225"/>
  <c r="X226"/>
  <c r="X227"/>
  <c r="X228"/>
  <c r="X229"/>
  <c r="X230"/>
  <c r="X231"/>
  <c r="X232"/>
  <c r="X233"/>
  <c r="X234"/>
  <c r="X235"/>
  <c r="X236"/>
  <c r="X237"/>
  <c r="X238"/>
  <c r="X239"/>
  <c r="X240"/>
  <c r="X241"/>
  <c r="X242"/>
  <c r="X243"/>
  <c r="X244"/>
  <c r="X245"/>
  <c r="X246"/>
  <c r="X247"/>
  <c r="X248"/>
  <c r="X249"/>
  <c r="X250"/>
  <c r="X251"/>
  <c r="X252"/>
  <c r="X253"/>
  <c r="X254"/>
  <c r="X255"/>
  <c r="X256"/>
  <c r="X257"/>
  <c r="X258"/>
  <c r="X259"/>
  <c r="X260"/>
  <c r="X261"/>
  <c r="X262"/>
  <c r="X263"/>
  <c r="X264"/>
  <c r="X265"/>
  <c r="X266"/>
  <c r="X267"/>
  <c r="X268"/>
  <c r="X269"/>
  <c r="X270"/>
  <c r="X271"/>
  <c r="X272"/>
  <c r="X273"/>
  <c r="X274"/>
  <c r="X275"/>
  <c r="X276"/>
  <c r="X277"/>
  <c r="X278"/>
  <c r="X279"/>
  <c r="X280"/>
  <c r="X281"/>
  <c r="X282"/>
  <c r="X283"/>
  <c r="X284"/>
  <c r="X285"/>
  <c r="X286"/>
  <c r="X287"/>
  <c r="X288"/>
  <c r="X289"/>
  <c r="X290"/>
  <c r="X291"/>
  <c r="X292"/>
  <c r="X293"/>
  <c r="X294"/>
  <c r="X295"/>
  <c r="X296"/>
  <c r="X297"/>
  <c r="X298"/>
  <c r="X299"/>
  <c r="X300"/>
  <c r="X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193"/>
  <c r="V194"/>
  <c r="V195"/>
  <c r="V196"/>
  <c r="V197"/>
  <c r="V198"/>
  <c r="V199"/>
  <c r="V200"/>
  <c r="V201"/>
  <c r="V202"/>
  <c r="V203"/>
  <c r="V204"/>
  <c r="V205"/>
  <c r="V206"/>
  <c r="V207"/>
  <c r="V208"/>
  <c r="V209"/>
  <c r="V210"/>
  <c r="V211"/>
  <c r="V212"/>
  <c r="V213"/>
  <c r="V214"/>
  <c r="V215"/>
  <c r="V216"/>
  <c r="V217"/>
  <c r="V218"/>
  <c r="V219"/>
  <c r="V220"/>
  <c r="V221"/>
  <c r="V222"/>
  <c r="V223"/>
  <c r="V224"/>
  <c r="V225"/>
  <c r="V226"/>
  <c r="V227"/>
  <c r="V228"/>
  <c r="V229"/>
  <c r="V230"/>
  <c r="V231"/>
  <c r="V232"/>
  <c r="V233"/>
  <c r="V234"/>
  <c r="V235"/>
  <c r="V236"/>
  <c r="V237"/>
  <c r="V238"/>
  <c r="V239"/>
  <c r="V240"/>
  <c r="V241"/>
  <c r="V242"/>
  <c r="V243"/>
  <c r="V244"/>
  <c r="V245"/>
  <c r="V246"/>
  <c r="V247"/>
  <c r="V248"/>
  <c r="V249"/>
  <c r="V250"/>
  <c r="V251"/>
  <c r="V252"/>
  <c r="V253"/>
  <c r="V254"/>
  <c r="V255"/>
  <c r="V256"/>
  <c r="V257"/>
  <c r="V258"/>
  <c r="V259"/>
  <c r="V260"/>
  <c r="V261"/>
  <c r="V262"/>
  <c r="V263"/>
  <c r="V264"/>
  <c r="V265"/>
  <c r="V266"/>
  <c r="V267"/>
  <c r="V268"/>
  <c r="V269"/>
  <c r="V270"/>
  <c r="V271"/>
  <c r="V272"/>
  <c r="V273"/>
  <c r="V274"/>
  <c r="V275"/>
  <c r="V276"/>
  <c r="V277"/>
  <c r="V278"/>
  <c r="V279"/>
  <c r="V280"/>
  <c r="V281"/>
  <c r="V282"/>
  <c r="V283"/>
  <c r="V284"/>
  <c r="V285"/>
  <c r="V286"/>
  <c r="V287"/>
  <c r="V288"/>
  <c r="V289"/>
  <c r="V290"/>
  <c r="V291"/>
  <c r="V292"/>
  <c r="V293"/>
  <c r="V294"/>
  <c r="V295"/>
  <c r="V296"/>
  <c r="V297"/>
  <c r="V298"/>
  <c r="V299"/>
  <c r="V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221"/>
  <c r="U222"/>
  <c r="U223"/>
  <c r="U224"/>
  <c r="U225"/>
  <c r="U226"/>
  <c r="U227"/>
  <c r="U228"/>
  <c r="U229"/>
  <c r="U230"/>
  <c r="U231"/>
  <c r="U232"/>
  <c r="U233"/>
  <c r="U234"/>
  <c r="U235"/>
  <c r="U236"/>
  <c r="U237"/>
  <c r="U238"/>
  <c r="U239"/>
  <c r="U240"/>
  <c r="U241"/>
  <c r="U242"/>
  <c r="U243"/>
  <c r="U244"/>
  <c r="U245"/>
  <c r="U246"/>
  <c r="U247"/>
  <c r="U248"/>
  <c r="U249"/>
  <c r="U250"/>
  <c r="U251"/>
  <c r="U252"/>
  <c r="U253"/>
  <c r="U254"/>
  <c r="U255"/>
  <c r="U256"/>
  <c r="U257"/>
  <c r="U258"/>
  <c r="U259"/>
  <c r="U260"/>
  <c r="U261"/>
  <c r="U262"/>
  <c r="U263"/>
  <c r="U264"/>
  <c r="U265"/>
  <c r="U266"/>
  <c r="U267"/>
  <c r="U268"/>
  <c r="U269"/>
  <c r="U270"/>
  <c r="U271"/>
  <c r="U272"/>
  <c r="U273"/>
  <c r="U274"/>
  <c r="U275"/>
  <c r="U276"/>
  <c r="U277"/>
  <c r="U278"/>
  <c r="U279"/>
  <c r="U280"/>
  <c r="U281"/>
  <c r="U282"/>
  <c r="U283"/>
  <c r="U284"/>
  <c r="U285"/>
  <c r="U286"/>
  <c r="U287"/>
  <c r="U288"/>
  <c r="U289"/>
  <c r="U290"/>
  <c r="U291"/>
  <c r="U292"/>
  <c r="U293"/>
  <c r="U294"/>
  <c r="U295"/>
  <c r="U296"/>
  <c r="U297"/>
  <c r="U298"/>
  <c r="U299"/>
  <c r="U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10" s="1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T192"/>
  <c r="T193"/>
  <c r="T194"/>
  <c r="T195"/>
  <c r="T196"/>
  <c r="T197"/>
  <c r="T198"/>
  <c r="T199"/>
  <c r="T200"/>
  <c r="T201"/>
  <c r="T202"/>
  <c r="T203"/>
  <c r="T204"/>
  <c r="T205"/>
  <c r="T206"/>
  <c r="T207"/>
  <c r="T208"/>
  <c r="T209"/>
  <c r="T210"/>
  <c r="T211"/>
  <c r="T212"/>
  <c r="T213"/>
  <c r="T214"/>
  <c r="T215"/>
  <c r="T216"/>
  <c r="T217"/>
  <c r="T218"/>
  <c r="T219"/>
  <c r="T220"/>
  <c r="T221"/>
  <c r="T222"/>
  <c r="T223"/>
  <c r="T224"/>
  <c r="T225"/>
  <c r="T226"/>
  <c r="T227"/>
  <c r="T228"/>
  <c r="T229"/>
  <c r="T230"/>
  <c r="T231"/>
  <c r="T232"/>
  <c r="T233"/>
  <c r="T234"/>
  <c r="T235"/>
  <c r="T236"/>
  <c r="T237"/>
  <c r="T238"/>
  <c r="T239"/>
  <c r="T240"/>
  <c r="T241"/>
  <c r="T242"/>
  <c r="T243"/>
  <c r="T244"/>
  <c r="T245"/>
  <c r="T246"/>
  <c r="T247"/>
  <c r="T248"/>
  <c r="T249"/>
  <c r="T250"/>
  <c r="T251"/>
  <c r="T252"/>
  <c r="T253"/>
  <c r="T254"/>
  <c r="T255"/>
  <c r="T256"/>
  <c r="T257"/>
  <c r="T258"/>
  <c r="T259"/>
  <c r="T260"/>
  <c r="T261"/>
  <c r="T262"/>
  <c r="T263"/>
  <c r="T264"/>
  <c r="T265"/>
  <c r="T266"/>
  <c r="T267"/>
  <c r="T268"/>
  <c r="T269"/>
  <c r="T270"/>
  <c r="T271"/>
  <c r="T272"/>
  <c r="T273"/>
  <c r="T274"/>
  <c r="T275"/>
  <c r="T276"/>
  <c r="T277"/>
  <c r="T278"/>
  <c r="T279"/>
  <c r="T280"/>
  <c r="T281"/>
  <c r="T282"/>
  <c r="T283"/>
  <c r="T284"/>
  <c r="T285"/>
  <c r="T286"/>
  <c r="T287"/>
  <c r="T288"/>
  <c r="T289"/>
  <c r="T290"/>
  <c r="T291"/>
  <c r="T292"/>
  <c r="T293"/>
  <c r="T294"/>
  <c r="T295"/>
  <c r="T296"/>
  <c r="T297"/>
  <c r="T298"/>
  <c r="T299"/>
  <c r="T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4"/>
  <c r="S155"/>
  <c r="S156"/>
  <c r="S157"/>
  <c r="S158"/>
  <c r="S159"/>
  <c r="S160"/>
  <c r="S161"/>
  <c r="S162"/>
  <c r="S163"/>
  <c r="S164"/>
  <c r="S165"/>
  <c r="S166"/>
  <c r="S167"/>
  <c r="S168"/>
  <c r="S169"/>
  <c r="S170"/>
  <c r="S171"/>
  <c r="S172"/>
  <c r="S173"/>
  <c r="S174"/>
  <c r="S175"/>
  <c r="S176"/>
  <c r="S177"/>
  <c r="S178"/>
  <c r="S179"/>
  <c r="S180"/>
  <c r="S181"/>
  <c r="S182"/>
  <c r="S183"/>
  <c r="S184"/>
  <c r="S185"/>
  <c r="S186"/>
  <c r="S187"/>
  <c r="S188"/>
  <c r="S189"/>
  <c r="S190"/>
  <c r="S191"/>
  <c r="S192"/>
  <c r="S193"/>
  <c r="S194"/>
  <c r="S195"/>
  <c r="S196"/>
  <c r="S197"/>
  <c r="S198"/>
  <c r="S199"/>
  <c r="S200"/>
  <c r="S201"/>
  <c r="S202"/>
  <c r="S203"/>
  <c r="S204"/>
  <c r="S205"/>
  <c r="S206"/>
  <c r="S207"/>
  <c r="S208"/>
  <c r="S209"/>
  <c r="S210"/>
  <c r="S211"/>
  <c r="S212"/>
  <c r="S213"/>
  <c r="S214"/>
  <c r="S215"/>
  <c r="S216"/>
  <c r="S217"/>
  <c r="S218"/>
  <c r="S219"/>
  <c r="S220"/>
  <c r="S221"/>
  <c r="S222"/>
  <c r="S223"/>
  <c r="S224"/>
  <c r="S225"/>
  <c r="S226"/>
  <c r="S227"/>
  <c r="S228"/>
  <c r="S229"/>
  <c r="S230"/>
  <c r="S231"/>
  <c r="S232"/>
  <c r="S233"/>
  <c r="S234"/>
  <c r="S235"/>
  <c r="S236"/>
  <c r="S237"/>
  <c r="S238"/>
  <c r="S239"/>
  <c r="S240"/>
  <c r="S241"/>
  <c r="S242"/>
  <c r="S243"/>
  <c r="S244"/>
  <c r="S245"/>
  <c r="S246"/>
  <c r="S247"/>
  <c r="S248"/>
  <c r="S249"/>
  <c r="S250"/>
  <c r="S251"/>
  <c r="S252"/>
  <c r="S253"/>
  <c r="S254"/>
  <c r="S255"/>
  <c r="S256"/>
  <c r="S257"/>
  <c r="S258"/>
  <c r="S259"/>
  <c r="S260"/>
  <c r="S261"/>
  <c r="S262"/>
  <c r="S263"/>
  <c r="S264"/>
  <c r="S265"/>
  <c r="S266"/>
  <c r="S267"/>
  <c r="S268"/>
  <c r="S269"/>
  <c r="S270"/>
  <c r="S271"/>
  <c r="S272"/>
  <c r="S273"/>
  <c r="S274"/>
  <c r="S275"/>
  <c r="S276"/>
  <c r="S277"/>
  <c r="S278"/>
  <c r="S279"/>
  <c r="S280"/>
  <c r="S281"/>
  <c r="S282"/>
  <c r="S283"/>
  <c r="S284"/>
  <c r="S285"/>
  <c r="S286"/>
  <c r="S287"/>
  <c r="S288"/>
  <c r="S289"/>
  <c r="S290"/>
  <c r="S291"/>
  <c r="S292"/>
  <c r="S293"/>
  <c r="S294"/>
  <c r="S295"/>
  <c r="S296"/>
  <c r="S297"/>
  <c r="S298"/>
  <c r="S299"/>
  <c r="S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R100"/>
  <c r="R101"/>
  <c r="R102"/>
  <c r="R103"/>
  <c r="R104"/>
  <c r="R105"/>
  <c r="R106"/>
  <c r="R107"/>
  <c r="R108"/>
  <c r="R109"/>
  <c r="R110"/>
  <c r="R111"/>
  <c r="R112"/>
  <c r="R113"/>
  <c r="R114"/>
  <c r="R115"/>
  <c r="R116"/>
  <c r="R117"/>
  <c r="R118"/>
  <c r="R119"/>
  <c r="R120"/>
  <c r="R121"/>
  <c r="R122"/>
  <c r="R123"/>
  <c r="R124"/>
  <c r="R125"/>
  <c r="R126"/>
  <c r="R127"/>
  <c r="R128"/>
  <c r="R129"/>
  <c r="R130"/>
  <c r="R131"/>
  <c r="R132"/>
  <c r="R133"/>
  <c r="R134"/>
  <c r="R135"/>
  <c r="R136"/>
  <c r="R137"/>
  <c r="R138"/>
  <c r="R139"/>
  <c r="R140"/>
  <c r="R141"/>
  <c r="R142"/>
  <c r="R143"/>
  <c r="R144"/>
  <c r="R145"/>
  <c r="R146"/>
  <c r="R147"/>
  <c r="R148"/>
  <c r="R149"/>
  <c r="R150"/>
  <c r="R151"/>
  <c r="R152"/>
  <c r="R153"/>
  <c r="R154"/>
  <c r="R155"/>
  <c r="R156"/>
  <c r="R157"/>
  <c r="R158"/>
  <c r="R159"/>
  <c r="R160"/>
  <c r="R161"/>
  <c r="R162"/>
  <c r="R163"/>
  <c r="R164"/>
  <c r="R165"/>
  <c r="R166"/>
  <c r="R167"/>
  <c r="R168"/>
  <c r="R169"/>
  <c r="R170"/>
  <c r="R171"/>
  <c r="R172"/>
  <c r="R173"/>
  <c r="R174"/>
  <c r="R175"/>
  <c r="R176"/>
  <c r="R177"/>
  <c r="R178"/>
  <c r="R179"/>
  <c r="R180"/>
  <c r="R181"/>
  <c r="R182"/>
  <c r="R183"/>
  <c r="R184"/>
  <c r="R185"/>
  <c r="R186"/>
  <c r="R187"/>
  <c r="R188"/>
  <c r="R189"/>
  <c r="R190"/>
  <c r="R191"/>
  <c r="R192"/>
  <c r="R193"/>
  <c r="R194"/>
  <c r="R195"/>
  <c r="R196"/>
  <c r="R197"/>
  <c r="R198"/>
  <c r="R199"/>
  <c r="R200"/>
  <c r="R201"/>
  <c r="R202"/>
  <c r="R203"/>
  <c r="R204"/>
  <c r="R205"/>
  <c r="R206"/>
  <c r="R207"/>
  <c r="R208"/>
  <c r="R209"/>
  <c r="R210"/>
  <c r="R211"/>
  <c r="R212"/>
  <c r="R213"/>
  <c r="R214"/>
  <c r="R215"/>
  <c r="R216"/>
  <c r="R217"/>
  <c r="R218"/>
  <c r="R219"/>
  <c r="R220"/>
  <c r="R221"/>
  <c r="R222"/>
  <c r="R223"/>
  <c r="R224"/>
  <c r="R225"/>
  <c r="R226"/>
  <c r="R227"/>
  <c r="R228"/>
  <c r="R229"/>
  <c r="R230"/>
  <c r="R231"/>
  <c r="R232"/>
  <c r="R233"/>
  <c r="R234"/>
  <c r="R235"/>
  <c r="R236"/>
  <c r="R237"/>
  <c r="R238"/>
  <c r="R239"/>
  <c r="R240"/>
  <c r="R241"/>
  <c r="R242"/>
  <c r="R243"/>
  <c r="R244"/>
  <c r="R245"/>
  <c r="R246"/>
  <c r="R247"/>
  <c r="R248"/>
  <c r="R249"/>
  <c r="R250"/>
  <c r="R251"/>
  <c r="R252"/>
  <c r="R253"/>
  <c r="R254"/>
  <c r="R255"/>
  <c r="R256"/>
  <c r="R257"/>
  <c r="R258"/>
  <c r="R259"/>
  <c r="R260"/>
  <c r="R261"/>
  <c r="R262"/>
  <c r="R263"/>
  <c r="R264"/>
  <c r="R265"/>
  <c r="R266"/>
  <c r="R267"/>
  <c r="R268"/>
  <c r="R269"/>
  <c r="R270"/>
  <c r="R271"/>
  <c r="R272"/>
  <c r="R273"/>
  <c r="R274"/>
  <c r="R275"/>
  <c r="R276"/>
  <c r="R277"/>
  <c r="R278"/>
  <c r="R279"/>
  <c r="R280"/>
  <c r="R281"/>
  <c r="R282"/>
  <c r="R283"/>
  <c r="R284"/>
  <c r="R285"/>
  <c r="R286"/>
  <c r="R287"/>
  <c r="R288"/>
  <c r="R289"/>
  <c r="R290"/>
  <c r="R291"/>
  <c r="R292"/>
  <c r="R293"/>
  <c r="R294"/>
  <c r="R295"/>
  <c r="R296"/>
  <c r="R297"/>
  <c r="R298"/>
  <c r="R299"/>
  <c r="R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Q105"/>
  <c r="Q106"/>
  <c r="Q107"/>
  <c r="Q108"/>
  <c r="Q109"/>
  <c r="Q110"/>
  <c r="Q111"/>
  <c r="Q112"/>
  <c r="Q113"/>
  <c r="Q114"/>
  <c r="Q115"/>
  <c r="Q116"/>
  <c r="Q117"/>
  <c r="Q118"/>
  <c r="Q119"/>
  <c r="Q120"/>
  <c r="Q121"/>
  <c r="Q122"/>
  <c r="Q123"/>
  <c r="Q124"/>
  <c r="Q125"/>
  <c r="Q126"/>
  <c r="Q127"/>
  <c r="Q128"/>
  <c r="Q129"/>
  <c r="Q130"/>
  <c r="Q131"/>
  <c r="Q132"/>
  <c r="Q133"/>
  <c r="Q134"/>
  <c r="Q135"/>
  <c r="Q136"/>
  <c r="Q137"/>
  <c r="Q138"/>
  <c r="Q139"/>
  <c r="Q140"/>
  <c r="Q141"/>
  <c r="Q142"/>
  <c r="Q143"/>
  <c r="Q144"/>
  <c r="Q145"/>
  <c r="Q146"/>
  <c r="Q147"/>
  <c r="Q148"/>
  <c r="Q149"/>
  <c r="Q150"/>
  <c r="Q151"/>
  <c r="Q152"/>
  <c r="Q153"/>
  <c r="Q154"/>
  <c r="Q155"/>
  <c r="Q156"/>
  <c r="Q157"/>
  <c r="Q158"/>
  <c r="Q159"/>
  <c r="Q160"/>
  <c r="Q161"/>
  <c r="Q162"/>
  <c r="Q163"/>
  <c r="Q164"/>
  <c r="Q165"/>
  <c r="Q166"/>
  <c r="Q167"/>
  <c r="Q168"/>
  <c r="Q169"/>
  <c r="Q170"/>
  <c r="Q171"/>
  <c r="Q172"/>
  <c r="Q173"/>
  <c r="Q174"/>
  <c r="Q175"/>
  <c r="Q176"/>
  <c r="Q177"/>
  <c r="Q178"/>
  <c r="Q179"/>
  <c r="Q180"/>
  <c r="Q181"/>
  <c r="Q182"/>
  <c r="Q183"/>
  <c r="Q184"/>
  <c r="Q185"/>
  <c r="Q186"/>
  <c r="Q187"/>
  <c r="Q188"/>
  <c r="Q189"/>
  <c r="Q190"/>
  <c r="Q191"/>
  <c r="Q192"/>
  <c r="Q193"/>
  <c r="Q194"/>
  <c r="Q195"/>
  <c r="Q196"/>
  <c r="Q197"/>
  <c r="Q198"/>
  <c r="Q199"/>
  <c r="Q200"/>
  <c r="Q201"/>
  <c r="Q202"/>
  <c r="Q203"/>
  <c r="Q204"/>
  <c r="Q205"/>
  <c r="Q206"/>
  <c r="Q207"/>
  <c r="Q208"/>
  <c r="Q209"/>
  <c r="Q210"/>
  <c r="Q211"/>
  <c r="Q212"/>
  <c r="Q213"/>
  <c r="Q214"/>
  <c r="Q215"/>
  <c r="Q216"/>
  <c r="Q217"/>
  <c r="Q218"/>
  <c r="Q219"/>
  <c r="Q220"/>
  <c r="Q221"/>
  <c r="Q222"/>
  <c r="Q223"/>
  <c r="Q224"/>
  <c r="Q225"/>
  <c r="Q226"/>
  <c r="Q227"/>
  <c r="Q228"/>
  <c r="Q229"/>
  <c r="Q230"/>
  <c r="Q231"/>
  <c r="Q232"/>
  <c r="Q233"/>
  <c r="Q234"/>
  <c r="Q235"/>
  <c r="Q236"/>
  <c r="Q237"/>
  <c r="Q238"/>
  <c r="Q239"/>
  <c r="Q240"/>
  <c r="Q241"/>
  <c r="Q242"/>
  <c r="Q243"/>
  <c r="Q244"/>
  <c r="Q245"/>
  <c r="Q246"/>
  <c r="Q247"/>
  <c r="Q248"/>
  <c r="Q249"/>
  <c r="Q250"/>
  <c r="Q251"/>
  <c r="Q252"/>
  <c r="Q253"/>
  <c r="Q254"/>
  <c r="Q255"/>
  <c r="Q256"/>
  <c r="Q257"/>
  <c r="Q258"/>
  <c r="Q259"/>
  <c r="Q260"/>
  <c r="Q261"/>
  <c r="Q262"/>
  <c r="Q263"/>
  <c r="Q264"/>
  <c r="Q265"/>
  <c r="Q266"/>
  <c r="Q267"/>
  <c r="Q268"/>
  <c r="Q269"/>
  <c r="Q270"/>
  <c r="Q271"/>
  <c r="Q272"/>
  <c r="Q273"/>
  <c r="Q274"/>
  <c r="Q275"/>
  <c r="Q276"/>
  <c r="Q277"/>
  <c r="Q278"/>
  <c r="Q279"/>
  <c r="Q280"/>
  <c r="Q281"/>
  <c r="Q282"/>
  <c r="Q283"/>
  <c r="Q284"/>
  <c r="Q285"/>
  <c r="Q286"/>
  <c r="Q287"/>
  <c r="Q288"/>
  <c r="Q289"/>
  <c r="Q290"/>
  <c r="Q291"/>
  <c r="Q292"/>
  <c r="Q293"/>
  <c r="Q294"/>
  <c r="Q295"/>
  <c r="Q296"/>
  <c r="Q297"/>
  <c r="Q298"/>
  <c r="Q299"/>
  <c r="Q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2"/>
  <c r="P193"/>
  <c r="P194"/>
  <c r="P195"/>
  <c r="P196"/>
  <c r="P197"/>
  <c r="P198"/>
  <c r="P199"/>
  <c r="P200"/>
  <c r="P201"/>
  <c r="P202"/>
  <c r="P203"/>
  <c r="P204"/>
  <c r="P205"/>
  <c r="P206"/>
  <c r="P207"/>
  <c r="P208"/>
  <c r="P209"/>
  <c r="P210"/>
  <c r="P211"/>
  <c r="P212"/>
  <c r="P213"/>
  <c r="P214"/>
  <c r="P215"/>
  <c r="P216"/>
  <c r="P217"/>
  <c r="P218"/>
  <c r="P219"/>
  <c r="P220"/>
  <c r="P221"/>
  <c r="P222"/>
  <c r="P223"/>
  <c r="P224"/>
  <c r="P225"/>
  <c r="P226"/>
  <c r="P227"/>
  <c r="P228"/>
  <c r="P229"/>
  <c r="P230"/>
  <c r="P231"/>
  <c r="P232"/>
  <c r="P233"/>
  <c r="P234"/>
  <c r="P235"/>
  <c r="P236"/>
  <c r="P237"/>
  <c r="P238"/>
  <c r="P239"/>
  <c r="P240"/>
  <c r="P241"/>
  <c r="P242"/>
  <c r="P243"/>
  <c r="P244"/>
  <c r="P245"/>
  <c r="P246"/>
  <c r="P247"/>
  <c r="P248"/>
  <c r="P249"/>
  <c r="P250"/>
  <c r="P251"/>
  <c r="P252"/>
  <c r="P253"/>
  <c r="P254"/>
  <c r="P255"/>
  <c r="P256"/>
  <c r="P257"/>
  <c r="P258"/>
  <c r="P259"/>
  <c r="P260"/>
  <c r="P261"/>
  <c r="P262"/>
  <c r="P263"/>
  <c r="P264"/>
  <c r="P265"/>
  <c r="P266"/>
  <c r="P267"/>
  <c r="P268"/>
  <c r="P269"/>
  <c r="P270"/>
  <c r="P271"/>
  <c r="P272"/>
  <c r="P273"/>
  <c r="P274"/>
  <c r="P275"/>
  <c r="P276"/>
  <c r="P277"/>
  <c r="P278"/>
  <c r="P279"/>
  <c r="P280"/>
  <c r="P281"/>
  <c r="P282"/>
  <c r="P283"/>
  <c r="P284"/>
  <c r="P285"/>
  <c r="P286"/>
  <c r="P287"/>
  <c r="P288"/>
  <c r="P289"/>
  <c r="P290"/>
  <c r="P291"/>
  <c r="P292"/>
  <c r="P293"/>
  <c r="P294"/>
  <c r="P295"/>
  <c r="P296"/>
  <c r="P297"/>
  <c r="P298"/>
  <c r="P299"/>
  <c r="P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8"/>
  <c r="O189"/>
  <c r="O190"/>
  <c r="O191"/>
  <c r="O192"/>
  <c r="O193"/>
  <c r="O194"/>
  <c r="O195"/>
  <c r="O196"/>
  <c r="O197"/>
  <c r="O198"/>
  <c r="O199"/>
  <c r="O200"/>
  <c r="O201"/>
  <c r="O202"/>
  <c r="O203"/>
  <c r="O204"/>
  <c r="O205"/>
  <c r="O206"/>
  <c r="O207"/>
  <c r="O208"/>
  <c r="O209"/>
  <c r="O210"/>
  <c r="O211"/>
  <c r="O212"/>
  <c r="O213"/>
  <c r="O214"/>
  <c r="O215"/>
  <c r="O216"/>
  <c r="O217"/>
  <c r="O218"/>
  <c r="O219"/>
  <c r="O220"/>
  <c r="O221"/>
  <c r="O222"/>
  <c r="O223"/>
  <c r="O224"/>
  <c r="O225"/>
  <c r="O226"/>
  <c r="O227"/>
  <c r="O228"/>
  <c r="O229"/>
  <c r="O230"/>
  <c r="O231"/>
  <c r="O232"/>
  <c r="O233"/>
  <c r="O234"/>
  <c r="O235"/>
  <c r="O236"/>
  <c r="O237"/>
  <c r="O238"/>
  <c r="O239"/>
  <c r="O240"/>
  <c r="O241"/>
  <c r="O242"/>
  <c r="O243"/>
  <c r="O244"/>
  <c r="O245"/>
  <c r="O246"/>
  <c r="O247"/>
  <c r="O248"/>
  <c r="O249"/>
  <c r="O250"/>
  <c r="O251"/>
  <c r="O252"/>
  <c r="O253"/>
  <c r="O254"/>
  <c r="O255"/>
  <c r="O256"/>
  <c r="O257"/>
  <c r="O258"/>
  <c r="O259"/>
  <c r="O260"/>
  <c r="O261"/>
  <c r="O262"/>
  <c r="O263"/>
  <c r="O264"/>
  <c r="O265"/>
  <c r="O266"/>
  <c r="O267"/>
  <c r="O268"/>
  <c r="O269"/>
  <c r="O270"/>
  <c r="O271"/>
  <c r="O272"/>
  <c r="O273"/>
  <c r="O274"/>
  <c r="O275"/>
  <c r="O276"/>
  <c r="O277"/>
  <c r="O278"/>
  <c r="O279"/>
  <c r="O280"/>
  <c r="O281"/>
  <c r="O282"/>
  <c r="O283"/>
  <c r="O284"/>
  <c r="O285"/>
  <c r="O286"/>
  <c r="O287"/>
  <c r="O288"/>
  <c r="O289"/>
  <c r="O290"/>
  <c r="O291"/>
  <c r="O292"/>
  <c r="O293"/>
  <c r="O294"/>
  <c r="O295"/>
  <c r="O296"/>
  <c r="O297"/>
  <c r="O298"/>
  <c r="O299"/>
  <c r="O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N281"/>
  <c r="N282"/>
  <c r="N283"/>
  <c r="N284"/>
  <c r="N285"/>
  <c r="N286"/>
  <c r="N287"/>
  <c r="N288"/>
  <c r="N289"/>
  <c r="N290"/>
  <c r="N291"/>
  <c r="N292"/>
  <c r="N293"/>
  <c r="N294"/>
  <c r="N295"/>
  <c r="N296"/>
  <c r="N297"/>
  <c r="N298"/>
  <c r="N299"/>
  <c r="N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253"/>
  <c r="M254"/>
  <c r="M255"/>
  <c r="M256"/>
  <c r="M257"/>
  <c r="M258"/>
  <c r="M259"/>
  <c r="M260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3"/>
  <c r="M284"/>
  <c r="M285"/>
  <c r="M286"/>
  <c r="M287"/>
  <c r="M288"/>
  <c r="M289"/>
  <c r="M290"/>
  <c r="M291"/>
  <c r="M292"/>
  <c r="M293"/>
  <c r="M294"/>
  <c r="M295"/>
  <c r="M296"/>
  <c r="M297"/>
  <c r="M298"/>
  <c r="M299"/>
  <c r="M14"/>
  <c r="Y15" i="9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70"/>
  <c r="Y71"/>
  <c r="Y72"/>
  <c r="Y73"/>
  <c r="Y74"/>
  <c r="Y75"/>
  <c r="Y76"/>
  <c r="Y77"/>
  <c r="Y78"/>
  <c r="Y79"/>
  <c r="Y80"/>
  <c r="Y81"/>
  <c r="Y82"/>
  <c r="Y83"/>
  <c r="Y84"/>
  <c r="Y85"/>
  <c r="Y86"/>
  <c r="Y87"/>
  <c r="Y88"/>
  <c r="Y89"/>
  <c r="Y90"/>
  <c r="Y91"/>
  <c r="Y92"/>
  <c r="Y93"/>
  <c r="Y94"/>
  <c r="Y95"/>
  <c r="Y96"/>
  <c r="Y97"/>
  <c r="Y98"/>
  <c r="Y99"/>
  <c r="Y100"/>
  <c r="Y101"/>
  <c r="Y102"/>
  <c r="Y103"/>
  <c r="Y104"/>
  <c r="Y105"/>
  <c r="Y106"/>
  <c r="Y107"/>
  <c r="Y108"/>
  <c r="Y109"/>
  <c r="Y110"/>
  <c r="Y111"/>
  <c r="Y112"/>
  <c r="Y113"/>
  <c r="Y114"/>
  <c r="Y115"/>
  <c r="Y116"/>
  <c r="Y117"/>
  <c r="Y118"/>
  <c r="Y119"/>
  <c r="Y120"/>
  <c r="Y121"/>
  <c r="Y122"/>
  <c r="Y123"/>
  <c r="Y124"/>
  <c r="Y125"/>
  <c r="Y126"/>
  <c r="Y127"/>
  <c r="Y128"/>
  <c r="Y129"/>
  <c r="Y130"/>
  <c r="Y131"/>
  <c r="Y132"/>
  <c r="Y133"/>
  <c r="Y134"/>
  <c r="Y135"/>
  <c r="Y136"/>
  <c r="Y137"/>
  <c r="Y138"/>
  <c r="Y139"/>
  <c r="Y140"/>
  <c r="Y141"/>
  <c r="Y142"/>
  <c r="Y143"/>
  <c r="Y144"/>
  <c r="Y145"/>
  <c r="Y146"/>
  <c r="Y147"/>
  <c r="Y148"/>
  <c r="Y149"/>
  <c r="Y150"/>
  <c r="Y151"/>
  <c r="Y152"/>
  <c r="Y153"/>
  <c r="Y154"/>
  <c r="Y155"/>
  <c r="Y156"/>
  <c r="Y157"/>
  <c r="Y158"/>
  <c r="Y159"/>
  <c r="Y160"/>
  <c r="Y161"/>
  <c r="Y162"/>
  <c r="Y163"/>
  <c r="Y164"/>
  <c r="Y165"/>
  <c r="Y166"/>
  <c r="Y167"/>
  <c r="Y168"/>
  <c r="Y169"/>
  <c r="Y170"/>
  <c r="Y171"/>
  <c r="Y172"/>
  <c r="Y173"/>
  <c r="Y174"/>
  <c r="Y175"/>
  <c r="Y176"/>
  <c r="Y177"/>
  <c r="Y178"/>
  <c r="Y179"/>
  <c r="Y180"/>
  <c r="Y181"/>
  <c r="Y182"/>
  <c r="Y183"/>
  <c r="Y184"/>
  <c r="Y185"/>
  <c r="Y186"/>
  <c r="Y187"/>
  <c r="Y188"/>
  <c r="Y189"/>
  <c r="Y190"/>
  <c r="Y191"/>
  <c r="Y192"/>
  <c r="Y193"/>
  <c r="Y194"/>
  <c r="Y195"/>
  <c r="Y196"/>
  <c r="Y197"/>
  <c r="Y198"/>
  <c r="Y199"/>
  <c r="Y200"/>
  <c r="Y201"/>
  <c r="Y202"/>
  <c r="Y203"/>
  <c r="Y204"/>
  <c r="Y205"/>
  <c r="Y206"/>
  <c r="Y207"/>
  <c r="Y208"/>
  <c r="Y209"/>
  <c r="Y210"/>
  <c r="Y211"/>
  <c r="Y212"/>
  <c r="Y213"/>
  <c r="Y214"/>
  <c r="Y215"/>
  <c r="Y216"/>
  <c r="Y217"/>
  <c r="Y218"/>
  <c r="Y219"/>
  <c r="Y220"/>
  <c r="Y221"/>
  <c r="Y222"/>
  <c r="Y223"/>
  <c r="Y224"/>
  <c r="Y225"/>
  <c r="Y226"/>
  <c r="Y227"/>
  <c r="Y228"/>
  <c r="Y229"/>
  <c r="Y230"/>
  <c r="Y231"/>
  <c r="Y232"/>
  <c r="Y233"/>
  <c r="Y234"/>
  <c r="Y235"/>
  <c r="Y236"/>
  <c r="Y237"/>
  <c r="Y238"/>
  <c r="Y239"/>
  <c r="Y240"/>
  <c r="Y241"/>
  <c r="Y242"/>
  <c r="Y243"/>
  <c r="Y244"/>
  <c r="Y245"/>
  <c r="Y246"/>
  <c r="Y247"/>
  <c r="Y248"/>
  <c r="Y249"/>
  <c r="Y250"/>
  <c r="Y251"/>
  <c r="Y252"/>
  <c r="Y253"/>
  <c r="Y254"/>
  <c r="Y255"/>
  <c r="Y256"/>
  <c r="Y257"/>
  <c r="Y258"/>
  <c r="Y259"/>
  <c r="Y260"/>
  <c r="Y261"/>
  <c r="Y262"/>
  <c r="Y263"/>
  <c r="Y264"/>
  <c r="Y265"/>
  <c r="Y266"/>
  <c r="Y267"/>
  <c r="Y268"/>
  <c r="Y269"/>
  <c r="Y270"/>
  <c r="Y271"/>
  <c r="Y272"/>
  <c r="Y273"/>
  <c r="Y274"/>
  <c r="Y275"/>
  <c r="Y276"/>
  <c r="Y277"/>
  <c r="Y278"/>
  <c r="Y279"/>
  <c r="Y280"/>
  <c r="Y281"/>
  <c r="Y282"/>
  <c r="Y283"/>
  <c r="Y284"/>
  <c r="Y285"/>
  <c r="Y286"/>
  <c r="Y287"/>
  <c r="Y288"/>
  <c r="Y289"/>
  <c r="Y290"/>
  <c r="Y291"/>
  <c r="Y292"/>
  <c r="Y293"/>
  <c r="Y294"/>
  <c r="Y295"/>
  <c r="Y296"/>
  <c r="Y297"/>
  <c r="Y298"/>
  <c r="Y299"/>
  <c r="Y300"/>
  <c r="Y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0"/>
  <c r="X61"/>
  <c r="X62"/>
  <c r="X63"/>
  <c r="X64"/>
  <c r="X65"/>
  <c r="X66"/>
  <c r="X67"/>
  <c r="X68"/>
  <c r="X69"/>
  <c r="X70"/>
  <c r="X71"/>
  <c r="X72"/>
  <c r="X73"/>
  <c r="X74"/>
  <c r="X75"/>
  <c r="X76"/>
  <c r="X77"/>
  <c r="X78"/>
  <c r="X79"/>
  <c r="X80"/>
  <c r="X81"/>
  <c r="X82"/>
  <c r="X83"/>
  <c r="X84"/>
  <c r="X85"/>
  <c r="X86"/>
  <c r="X87"/>
  <c r="X88"/>
  <c r="X89"/>
  <c r="X90"/>
  <c r="X91"/>
  <c r="X92"/>
  <c r="X93"/>
  <c r="X94"/>
  <c r="X95"/>
  <c r="X96"/>
  <c r="X97"/>
  <c r="X98"/>
  <c r="X99"/>
  <c r="X100"/>
  <c r="X101"/>
  <c r="X102"/>
  <c r="X103"/>
  <c r="X104"/>
  <c r="X105"/>
  <c r="X106"/>
  <c r="X107"/>
  <c r="X108"/>
  <c r="X109"/>
  <c r="X110"/>
  <c r="X111"/>
  <c r="X112"/>
  <c r="X113"/>
  <c r="X114"/>
  <c r="X115"/>
  <c r="X116"/>
  <c r="X117"/>
  <c r="X118"/>
  <c r="X119"/>
  <c r="X120"/>
  <c r="X121"/>
  <c r="X122"/>
  <c r="X123"/>
  <c r="X124"/>
  <c r="X125"/>
  <c r="X126"/>
  <c r="X127"/>
  <c r="X128"/>
  <c r="X129"/>
  <c r="X130"/>
  <c r="X131"/>
  <c r="X132"/>
  <c r="X133"/>
  <c r="X134"/>
  <c r="X135"/>
  <c r="X136"/>
  <c r="X137"/>
  <c r="X138"/>
  <c r="X139"/>
  <c r="X140"/>
  <c r="X141"/>
  <c r="X142"/>
  <c r="X143"/>
  <c r="X144"/>
  <c r="X145"/>
  <c r="X146"/>
  <c r="X147"/>
  <c r="X148"/>
  <c r="X149"/>
  <c r="X150"/>
  <c r="X151"/>
  <c r="X152"/>
  <c r="X153"/>
  <c r="X154"/>
  <c r="X155"/>
  <c r="X156"/>
  <c r="X157"/>
  <c r="X158"/>
  <c r="X159"/>
  <c r="X160"/>
  <c r="X161"/>
  <c r="X162"/>
  <c r="X163"/>
  <c r="X164"/>
  <c r="X165"/>
  <c r="X166"/>
  <c r="X167"/>
  <c r="X168"/>
  <c r="X169"/>
  <c r="X170"/>
  <c r="X171"/>
  <c r="X172"/>
  <c r="X173"/>
  <c r="X174"/>
  <c r="X175"/>
  <c r="X176"/>
  <c r="X177"/>
  <c r="X178"/>
  <c r="X179"/>
  <c r="X180"/>
  <c r="X181"/>
  <c r="X182"/>
  <c r="X183"/>
  <c r="X184"/>
  <c r="X185"/>
  <c r="X186"/>
  <c r="X187"/>
  <c r="X188"/>
  <c r="X189"/>
  <c r="X190"/>
  <c r="X191"/>
  <c r="X192"/>
  <c r="X193"/>
  <c r="X194"/>
  <c r="X195"/>
  <c r="X196"/>
  <c r="X197"/>
  <c r="X198"/>
  <c r="X199"/>
  <c r="X200"/>
  <c r="X201"/>
  <c r="X202"/>
  <c r="X203"/>
  <c r="X204"/>
  <c r="X205"/>
  <c r="X206"/>
  <c r="X207"/>
  <c r="X208"/>
  <c r="X209"/>
  <c r="X210"/>
  <c r="X211"/>
  <c r="X212"/>
  <c r="X213"/>
  <c r="X214"/>
  <c r="X215"/>
  <c r="X216"/>
  <c r="X217"/>
  <c r="X218"/>
  <c r="X219"/>
  <c r="X220"/>
  <c r="X221"/>
  <c r="X222"/>
  <c r="X223"/>
  <c r="X224"/>
  <c r="X225"/>
  <c r="X226"/>
  <c r="X227"/>
  <c r="X228"/>
  <c r="X229"/>
  <c r="X230"/>
  <c r="X231"/>
  <c r="X232"/>
  <c r="X233"/>
  <c r="X234"/>
  <c r="X235"/>
  <c r="X236"/>
  <c r="X237"/>
  <c r="X238"/>
  <c r="X239"/>
  <c r="X240"/>
  <c r="X241"/>
  <c r="X242"/>
  <c r="X243"/>
  <c r="X244"/>
  <c r="X245"/>
  <c r="X246"/>
  <c r="X247"/>
  <c r="X248"/>
  <c r="X249"/>
  <c r="X250"/>
  <c r="X251"/>
  <c r="X252"/>
  <c r="X253"/>
  <c r="X254"/>
  <c r="X255"/>
  <c r="X256"/>
  <c r="X257"/>
  <c r="X258"/>
  <c r="X259"/>
  <c r="X260"/>
  <c r="X261"/>
  <c r="X262"/>
  <c r="X263"/>
  <c r="X264"/>
  <c r="X265"/>
  <c r="X266"/>
  <c r="X267"/>
  <c r="X268"/>
  <c r="X269"/>
  <c r="X270"/>
  <c r="X271"/>
  <c r="X272"/>
  <c r="X273"/>
  <c r="X274"/>
  <c r="X275"/>
  <c r="X276"/>
  <c r="X277"/>
  <c r="X278"/>
  <c r="X279"/>
  <c r="X280"/>
  <c r="X281"/>
  <c r="X282"/>
  <c r="X283"/>
  <c r="X284"/>
  <c r="X285"/>
  <c r="X286"/>
  <c r="X287"/>
  <c r="X288"/>
  <c r="X289"/>
  <c r="X290"/>
  <c r="X291"/>
  <c r="X292"/>
  <c r="X293"/>
  <c r="X294"/>
  <c r="X295"/>
  <c r="X296"/>
  <c r="X297"/>
  <c r="X298"/>
  <c r="X299"/>
  <c r="X300"/>
  <c r="X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193"/>
  <c r="V194"/>
  <c r="V195"/>
  <c r="V196"/>
  <c r="V197"/>
  <c r="V198"/>
  <c r="V199"/>
  <c r="V200"/>
  <c r="V201"/>
  <c r="V202"/>
  <c r="V203"/>
  <c r="V204"/>
  <c r="V205"/>
  <c r="V206"/>
  <c r="V207"/>
  <c r="V208"/>
  <c r="V209"/>
  <c r="V210"/>
  <c r="V211"/>
  <c r="V212"/>
  <c r="V213"/>
  <c r="V214"/>
  <c r="V215"/>
  <c r="V216"/>
  <c r="V217"/>
  <c r="V218"/>
  <c r="V219"/>
  <c r="V220"/>
  <c r="V221"/>
  <c r="V222"/>
  <c r="V223"/>
  <c r="V224"/>
  <c r="V225"/>
  <c r="V226"/>
  <c r="V227"/>
  <c r="V228"/>
  <c r="V229"/>
  <c r="V230"/>
  <c r="V231"/>
  <c r="V232"/>
  <c r="V233"/>
  <c r="V234"/>
  <c r="V235"/>
  <c r="V236"/>
  <c r="V237"/>
  <c r="V238"/>
  <c r="V239"/>
  <c r="V240"/>
  <c r="V241"/>
  <c r="V242"/>
  <c r="V243"/>
  <c r="V244"/>
  <c r="V245"/>
  <c r="V246"/>
  <c r="V247"/>
  <c r="V248"/>
  <c r="V249"/>
  <c r="V250"/>
  <c r="V251"/>
  <c r="V252"/>
  <c r="V253"/>
  <c r="V254"/>
  <c r="V255"/>
  <c r="V256"/>
  <c r="V257"/>
  <c r="V258"/>
  <c r="V259"/>
  <c r="V260"/>
  <c r="V261"/>
  <c r="V262"/>
  <c r="V263"/>
  <c r="V264"/>
  <c r="V265"/>
  <c r="V266"/>
  <c r="V267"/>
  <c r="V268"/>
  <c r="V269"/>
  <c r="V270"/>
  <c r="V271"/>
  <c r="V272"/>
  <c r="V273"/>
  <c r="V274"/>
  <c r="V275"/>
  <c r="V276"/>
  <c r="V277"/>
  <c r="V278"/>
  <c r="V279"/>
  <c r="V280"/>
  <c r="V281"/>
  <c r="V282"/>
  <c r="V283"/>
  <c r="V284"/>
  <c r="V285"/>
  <c r="V286"/>
  <c r="V287"/>
  <c r="V288"/>
  <c r="V289"/>
  <c r="V290"/>
  <c r="V291"/>
  <c r="V292"/>
  <c r="V293"/>
  <c r="V294"/>
  <c r="V295"/>
  <c r="V296"/>
  <c r="V297"/>
  <c r="V298"/>
  <c r="V299"/>
  <c r="V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221"/>
  <c r="U222"/>
  <c r="U223"/>
  <c r="U224"/>
  <c r="U225"/>
  <c r="U226"/>
  <c r="U227"/>
  <c r="U228"/>
  <c r="U229"/>
  <c r="U230"/>
  <c r="U231"/>
  <c r="U232"/>
  <c r="U233"/>
  <c r="U234"/>
  <c r="U235"/>
  <c r="U236"/>
  <c r="U237"/>
  <c r="U238"/>
  <c r="U239"/>
  <c r="U240"/>
  <c r="U241"/>
  <c r="U242"/>
  <c r="U243"/>
  <c r="U244"/>
  <c r="U245"/>
  <c r="U246"/>
  <c r="U247"/>
  <c r="U248"/>
  <c r="U249"/>
  <c r="U250"/>
  <c r="U251"/>
  <c r="U252"/>
  <c r="U253"/>
  <c r="U254"/>
  <c r="U255"/>
  <c r="U256"/>
  <c r="U257"/>
  <c r="U258"/>
  <c r="U259"/>
  <c r="U260"/>
  <c r="U261"/>
  <c r="U262"/>
  <c r="U263"/>
  <c r="U264"/>
  <c r="U265"/>
  <c r="U266"/>
  <c r="U267"/>
  <c r="U268"/>
  <c r="U269"/>
  <c r="U270"/>
  <c r="U271"/>
  <c r="U272"/>
  <c r="U273"/>
  <c r="U274"/>
  <c r="U275"/>
  <c r="U276"/>
  <c r="U277"/>
  <c r="U278"/>
  <c r="U279"/>
  <c r="U280"/>
  <c r="U281"/>
  <c r="U282"/>
  <c r="U283"/>
  <c r="U284"/>
  <c r="U285"/>
  <c r="U286"/>
  <c r="U287"/>
  <c r="U288"/>
  <c r="U289"/>
  <c r="U290"/>
  <c r="U291"/>
  <c r="U292"/>
  <c r="U293"/>
  <c r="U294"/>
  <c r="U295"/>
  <c r="U296"/>
  <c r="U297"/>
  <c r="U298"/>
  <c r="U299"/>
  <c r="U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T192"/>
  <c r="T193"/>
  <c r="T194"/>
  <c r="T195"/>
  <c r="T196"/>
  <c r="T197"/>
  <c r="T198"/>
  <c r="T199"/>
  <c r="T200"/>
  <c r="T201"/>
  <c r="T202"/>
  <c r="T203"/>
  <c r="T204"/>
  <c r="T205"/>
  <c r="T206"/>
  <c r="T207"/>
  <c r="T208"/>
  <c r="T209"/>
  <c r="T210"/>
  <c r="T211"/>
  <c r="T212"/>
  <c r="T213"/>
  <c r="T214"/>
  <c r="T215"/>
  <c r="T216"/>
  <c r="T217"/>
  <c r="T218"/>
  <c r="T219"/>
  <c r="T220"/>
  <c r="T221"/>
  <c r="T222"/>
  <c r="T223"/>
  <c r="T224"/>
  <c r="T225"/>
  <c r="T226"/>
  <c r="T227"/>
  <c r="T228"/>
  <c r="T229"/>
  <c r="T230"/>
  <c r="T231"/>
  <c r="T232"/>
  <c r="T233"/>
  <c r="T234"/>
  <c r="T235"/>
  <c r="T236"/>
  <c r="T237"/>
  <c r="T238"/>
  <c r="T239"/>
  <c r="T240"/>
  <c r="T241"/>
  <c r="T242"/>
  <c r="T243"/>
  <c r="T244"/>
  <c r="T245"/>
  <c r="T246"/>
  <c r="T247"/>
  <c r="T248"/>
  <c r="T249"/>
  <c r="T250"/>
  <c r="T251"/>
  <c r="T252"/>
  <c r="T253"/>
  <c r="T254"/>
  <c r="T255"/>
  <c r="T256"/>
  <c r="T257"/>
  <c r="T258"/>
  <c r="T259"/>
  <c r="T260"/>
  <c r="T261"/>
  <c r="T262"/>
  <c r="T263"/>
  <c r="T264"/>
  <c r="T265"/>
  <c r="T266"/>
  <c r="T267"/>
  <c r="T268"/>
  <c r="T269"/>
  <c r="T270"/>
  <c r="T271"/>
  <c r="T272"/>
  <c r="T273"/>
  <c r="T274"/>
  <c r="T275"/>
  <c r="T276"/>
  <c r="T277"/>
  <c r="T278"/>
  <c r="T279"/>
  <c r="T280"/>
  <c r="T281"/>
  <c r="T282"/>
  <c r="T283"/>
  <c r="T284"/>
  <c r="T285"/>
  <c r="T286"/>
  <c r="T287"/>
  <c r="T288"/>
  <c r="T289"/>
  <c r="T290"/>
  <c r="T291"/>
  <c r="T292"/>
  <c r="T293"/>
  <c r="T294"/>
  <c r="T295"/>
  <c r="T296"/>
  <c r="T297"/>
  <c r="T298"/>
  <c r="T299"/>
  <c r="T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4"/>
  <c r="S155"/>
  <c r="S156"/>
  <c r="S157"/>
  <c r="S158"/>
  <c r="S159"/>
  <c r="S160"/>
  <c r="S161"/>
  <c r="S162"/>
  <c r="S163"/>
  <c r="S164"/>
  <c r="S165"/>
  <c r="S166"/>
  <c r="S167"/>
  <c r="S168"/>
  <c r="S169"/>
  <c r="S170"/>
  <c r="S171"/>
  <c r="S172"/>
  <c r="S173"/>
  <c r="S174"/>
  <c r="S175"/>
  <c r="S176"/>
  <c r="S177"/>
  <c r="S178"/>
  <c r="S179"/>
  <c r="S180"/>
  <c r="S181"/>
  <c r="S182"/>
  <c r="S183"/>
  <c r="S184"/>
  <c r="S185"/>
  <c r="S186"/>
  <c r="S187"/>
  <c r="S188"/>
  <c r="S189"/>
  <c r="S190"/>
  <c r="S191"/>
  <c r="S192"/>
  <c r="S193"/>
  <c r="S194"/>
  <c r="S195"/>
  <c r="S196"/>
  <c r="S197"/>
  <c r="S198"/>
  <c r="S199"/>
  <c r="S200"/>
  <c r="S201"/>
  <c r="S202"/>
  <c r="S203"/>
  <c r="S204"/>
  <c r="S205"/>
  <c r="S206"/>
  <c r="S207"/>
  <c r="S208"/>
  <c r="S209"/>
  <c r="S210"/>
  <c r="S211"/>
  <c r="S212"/>
  <c r="S213"/>
  <c r="S214"/>
  <c r="S215"/>
  <c r="S216"/>
  <c r="S217"/>
  <c r="S218"/>
  <c r="S219"/>
  <c r="S220"/>
  <c r="S221"/>
  <c r="S222"/>
  <c r="S223"/>
  <c r="S224"/>
  <c r="S225"/>
  <c r="S226"/>
  <c r="S227"/>
  <c r="S228"/>
  <c r="S229"/>
  <c r="S230"/>
  <c r="S231"/>
  <c r="S232"/>
  <c r="S233"/>
  <c r="S234"/>
  <c r="S235"/>
  <c r="S236"/>
  <c r="S237"/>
  <c r="S238"/>
  <c r="S239"/>
  <c r="S240"/>
  <c r="S241"/>
  <c r="S242"/>
  <c r="S243"/>
  <c r="S244"/>
  <c r="S245"/>
  <c r="S246"/>
  <c r="S247"/>
  <c r="S248"/>
  <c r="S249"/>
  <c r="S250"/>
  <c r="S251"/>
  <c r="S252"/>
  <c r="S253"/>
  <c r="S254"/>
  <c r="S255"/>
  <c r="S256"/>
  <c r="S257"/>
  <c r="S258"/>
  <c r="S259"/>
  <c r="S260"/>
  <c r="S261"/>
  <c r="S262"/>
  <c r="S263"/>
  <c r="S264"/>
  <c r="S265"/>
  <c r="S266"/>
  <c r="S267"/>
  <c r="S268"/>
  <c r="S269"/>
  <c r="S270"/>
  <c r="S271"/>
  <c r="S272"/>
  <c r="S273"/>
  <c r="S274"/>
  <c r="S275"/>
  <c r="S276"/>
  <c r="S277"/>
  <c r="S278"/>
  <c r="S279"/>
  <c r="S280"/>
  <c r="S281"/>
  <c r="S282"/>
  <c r="S283"/>
  <c r="S284"/>
  <c r="S285"/>
  <c r="S286"/>
  <c r="S287"/>
  <c r="S288"/>
  <c r="S289"/>
  <c r="S290"/>
  <c r="S291"/>
  <c r="S292"/>
  <c r="S293"/>
  <c r="S294"/>
  <c r="S295"/>
  <c r="S296"/>
  <c r="S297"/>
  <c r="S298"/>
  <c r="S299"/>
  <c r="S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R100"/>
  <c r="R101"/>
  <c r="R102"/>
  <c r="R103"/>
  <c r="R104"/>
  <c r="R105"/>
  <c r="R106"/>
  <c r="R107"/>
  <c r="R108"/>
  <c r="R109"/>
  <c r="R110"/>
  <c r="R111"/>
  <c r="R112"/>
  <c r="R113"/>
  <c r="R114"/>
  <c r="R115"/>
  <c r="R116"/>
  <c r="R117"/>
  <c r="R118"/>
  <c r="R119"/>
  <c r="R120"/>
  <c r="R121"/>
  <c r="R122"/>
  <c r="R123"/>
  <c r="R124"/>
  <c r="R125"/>
  <c r="R126"/>
  <c r="R127"/>
  <c r="R128"/>
  <c r="R129"/>
  <c r="R130"/>
  <c r="R131"/>
  <c r="R132"/>
  <c r="R133"/>
  <c r="R134"/>
  <c r="R135"/>
  <c r="R136"/>
  <c r="R137"/>
  <c r="R138"/>
  <c r="R139"/>
  <c r="R140"/>
  <c r="R141"/>
  <c r="R142"/>
  <c r="R143"/>
  <c r="R144"/>
  <c r="R145"/>
  <c r="R146"/>
  <c r="R147"/>
  <c r="R148"/>
  <c r="R149"/>
  <c r="R150"/>
  <c r="R151"/>
  <c r="R152"/>
  <c r="R153"/>
  <c r="R154"/>
  <c r="R155"/>
  <c r="R156"/>
  <c r="R157"/>
  <c r="R158"/>
  <c r="R159"/>
  <c r="R160"/>
  <c r="R161"/>
  <c r="R162"/>
  <c r="R163"/>
  <c r="R164"/>
  <c r="R165"/>
  <c r="R166"/>
  <c r="R167"/>
  <c r="R168"/>
  <c r="R169"/>
  <c r="R170"/>
  <c r="R171"/>
  <c r="R172"/>
  <c r="R173"/>
  <c r="R174"/>
  <c r="R175"/>
  <c r="R176"/>
  <c r="R177"/>
  <c r="R178"/>
  <c r="R179"/>
  <c r="R180"/>
  <c r="R181"/>
  <c r="R182"/>
  <c r="R183"/>
  <c r="R184"/>
  <c r="R185"/>
  <c r="R186"/>
  <c r="R187"/>
  <c r="R188"/>
  <c r="R189"/>
  <c r="R190"/>
  <c r="R191"/>
  <c r="R192"/>
  <c r="R193"/>
  <c r="R194"/>
  <c r="R195"/>
  <c r="R196"/>
  <c r="R197"/>
  <c r="R198"/>
  <c r="R199"/>
  <c r="R200"/>
  <c r="R201"/>
  <c r="R202"/>
  <c r="R203"/>
  <c r="R204"/>
  <c r="R205"/>
  <c r="R206"/>
  <c r="R207"/>
  <c r="R208"/>
  <c r="R209"/>
  <c r="R210"/>
  <c r="R211"/>
  <c r="R212"/>
  <c r="R213"/>
  <c r="R214"/>
  <c r="R215"/>
  <c r="R216"/>
  <c r="R217"/>
  <c r="R218"/>
  <c r="R219"/>
  <c r="R220"/>
  <c r="R221"/>
  <c r="R222"/>
  <c r="R223"/>
  <c r="R224"/>
  <c r="R225"/>
  <c r="R226"/>
  <c r="R227"/>
  <c r="R228"/>
  <c r="R229"/>
  <c r="R230"/>
  <c r="R231"/>
  <c r="R232"/>
  <c r="R233"/>
  <c r="R234"/>
  <c r="R235"/>
  <c r="R236"/>
  <c r="R237"/>
  <c r="R238"/>
  <c r="R239"/>
  <c r="R240"/>
  <c r="R241"/>
  <c r="R242"/>
  <c r="R243"/>
  <c r="R244"/>
  <c r="R245"/>
  <c r="R246"/>
  <c r="R247"/>
  <c r="R248"/>
  <c r="R249"/>
  <c r="R250"/>
  <c r="R251"/>
  <c r="R252"/>
  <c r="R253"/>
  <c r="R254"/>
  <c r="R255"/>
  <c r="R256"/>
  <c r="R257"/>
  <c r="R258"/>
  <c r="R259"/>
  <c r="R260"/>
  <c r="R261"/>
  <c r="R262"/>
  <c r="R263"/>
  <c r="R264"/>
  <c r="R265"/>
  <c r="R266"/>
  <c r="R267"/>
  <c r="R268"/>
  <c r="R269"/>
  <c r="R270"/>
  <c r="R271"/>
  <c r="R272"/>
  <c r="R273"/>
  <c r="R274"/>
  <c r="R275"/>
  <c r="R276"/>
  <c r="R277"/>
  <c r="R278"/>
  <c r="R279"/>
  <c r="R280"/>
  <c r="R281"/>
  <c r="R282"/>
  <c r="R283"/>
  <c r="R284"/>
  <c r="R285"/>
  <c r="R286"/>
  <c r="R287"/>
  <c r="R288"/>
  <c r="R289"/>
  <c r="R290"/>
  <c r="R291"/>
  <c r="R292"/>
  <c r="R293"/>
  <c r="R294"/>
  <c r="R295"/>
  <c r="R296"/>
  <c r="R297"/>
  <c r="R298"/>
  <c r="R299"/>
  <c r="R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Q105"/>
  <c r="Q106"/>
  <c r="Q107"/>
  <c r="Q108"/>
  <c r="Q109"/>
  <c r="Q110"/>
  <c r="Q111"/>
  <c r="Q112"/>
  <c r="Q113"/>
  <c r="Q114"/>
  <c r="Q115"/>
  <c r="Q116"/>
  <c r="Q117"/>
  <c r="Q118"/>
  <c r="Q119"/>
  <c r="Q120"/>
  <c r="Q121"/>
  <c r="Q122"/>
  <c r="Q123"/>
  <c r="Q124"/>
  <c r="Q125"/>
  <c r="Q126"/>
  <c r="Q127"/>
  <c r="Q128"/>
  <c r="Q129"/>
  <c r="Q130"/>
  <c r="Q131"/>
  <c r="Q132"/>
  <c r="Q133"/>
  <c r="Q134"/>
  <c r="Q135"/>
  <c r="Q136"/>
  <c r="Q137"/>
  <c r="Q138"/>
  <c r="Q139"/>
  <c r="Q140"/>
  <c r="Q141"/>
  <c r="Q142"/>
  <c r="Q143"/>
  <c r="Q144"/>
  <c r="Q145"/>
  <c r="Q146"/>
  <c r="Q147"/>
  <c r="Q148"/>
  <c r="Q149"/>
  <c r="Q150"/>
  <c r="Q151"/>
  <c r="Q152"/>
  <c r="Q153"/>
  <c r="Q154"/>
  <c r="Q155"/>
  <c r="Q156"/>
  <c r="Q157"/>
  <c r="Q158"/>
  <c r="Q159"/>
  <c r="Q160"/>
  <c r="Q161"/>
  <c r="Q162"/>
  <c r="Q163"/>
  <c r="Q164"/>
  <c r="Q165"/>
  <c r="Q166"/>
  <c r="Q167"/>
  <c r="Q168"/>
  <c r="Q169"/>
  <c r="Q170"/>
  <c r="Q171"/>
  <c r="Q172"/>
  <c r="Q173"/>
  <c r="Q174"/>
  <c r="Q175"/>
  <c r="Q176"/>
  <c r="Q177"/>
  <c r="Q178"/>
  <c r="Q179"/>
  <c r="Q180"/>
  <c r="Q181"/>
  <c r="Q182"/>
  <c r="Q183"/>
  <c r="Q184"/>
  <c r="Q185"/>
  <c r="Q186"/>
  <c r="Q187"/>
  <c r="Q188"/>
  <c r="Q189"/>
  <c r="Q190"/>
  <c r="Q191"/>
  <c r="Q192"/>
  <c r="Q193"/>
  <c r="Q194"/>
  <c r="Q195"/>
  <c r="Q196"/>
  <c r="Q197"/>
  <c r="Q198"/>
  <c r="Q199"/>
  <c r="Q200"/>
  <c r="Q201"/>
  <c r="Q202"/>
  <c r="Q203"/>
  <c r="Q204"/>
  <c r="Q205"/>
  <c r="Q206"/>
  <c r="Q207"/>
  <c r="Q208"/>
  <c r="Q209"/>
  <c r="Q210"/>
  <c r="Q211"/>
  <c r="Q212"/>
  <c r="Q213"/>
  <c r="Q214"/>
  <c r="Q215"/>
  <c r="Q216"/>
  <c r="Q217"/>
  <c r="Q218"/>
  <c r="Q219"/>
  <c r="Q220"/>
  <c r="Q221"/>
  <c r="Q222"/>
  <c r="Q223"/>
  <c r="Q224"/>
  <c r="Q225"/>
  <c r="Q226"/>
  <c r="Q227"/>
  <c r="Q228"/>
  <c r="Q229"/>
  <c r="Q230"/>
  <c r="Q231"/>
  <c r="Q232"/>
  <c r="Q233"/>
  <c r="Q234"/>
  <c r="Q235"/>
  <c r="Q236"/>
  <c r="Q237"/>
  <c r="Q238"/>
  <c r="Q239"/>
  <c r="Q240"/>
  <c r="Q241"/>
  <c r="Q242"/>
  <c r="Q243"/>
  <c r="Q244"/>
  <c r="Q245"/>
  <c r="Q246"/>
  <c r="Q247"/>
  <c r="Q248"/>
  <c r="Q249"/>
  <c r="Q250"/>
  <c r="Q251"/>
  <c r="Q252"/>
  <c r="Q253"/>
  <c r="Q254"/>
  <c r="Q255"/>
  <c r="Q256"/>
  <c r="Q257"/>
  <c r="Q258"/>
  <c r="Q259"/>
  <c r="Q260"/>
  <c r="Q261"/>
  <c r="Q262"/>
  <c r="Q263"/>
  <c r="Q264"/>
  <c r="Q265"/>
  <c r="Q266"/>
  <c r="Q267"/>
  <c r="Q268"/>
  <c r="Q269"/>
  <c r="Q270"/>
  <c r="Q271"/>
  <c r="Q272"/>
  <c r="Q273"/>
  <c r="Q274"/>
  <c r="Q275"/>
  <c r="Q276"/>
  <c r="Q277"/>
  <c r="Q278"/>
  <c r="Q279"/>
  <c r="Q280"/>
  <c r="Q281"/>
  <c r="Q282"/>
  <c r="Q283"/>
  <c r="Q284"/>
  <c r="Q285"/>
  <c r="Q286"/>
  <c r="Q287"/>
  <c r="Q288"/>
  <c r="Q289"/>
  <c r="Q290"/>
  <c r="Q291"/>
  <c r="Q292"/>
  <c r="Q293"/>
  <c r="Q294"/>
  <c r="Q295"/>
  <c r="Q296"/>
  <c r="Q297"/>
  <c r="Q298"/>
  <c r="Q299"/>
  <c r="Q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2"/>
  <c r="P193"/>
  <c r="P194"/>
  <c r="P195"/>
  <c r="P196"/>
  <c r="P197"/>
  <c r="P198"/>
  <c r="P199"/>
  <c r="P200"/>
  <c r="P201"/>
  <c r="P202"/>
  <c r="P203"/>
  <c r="P204"/>
  <c r="P205"/>
  <c r="P206"/>
  <c r="P207"/>
  <c r="P208"/>
  <c r="P209"/>
  <c r="P210"/>
  <c r="P211"/>
  <c r="P212"/>
  <c r="P213"/>
  <c r="P214"/>
  <c r="P215"/>
  <c r="P216"/>
  <c r="P217"/>
  <c r="P218"/>
  <c r="P219"/>
  <c r="P220"/>
  <c r="P221"/>
  <c r="P222"/>
  <c r="P223"/>
  <c r="P224"/>
  <c r="P225"/>
  <c r="P226"/>
  <c r="P227"/>
  <c r="P228"/>
  <c r="P229"/>
  <c r="P230"/>
  <c r="P231"/>
  <c r="P232"/>
  <c r="P233"/>
  <c r="P234"/>
  <c r="P235"/>
  <c r="P236"/>
  <c r="P237"/>
  <c r="P238"/>
  <c r="P239"/>
  <c r="P240"/>
  <c r="P241"/>
  <c r="P242"/>
  <c r="P243"/>
  <c r="P244"/>
  <c r="P245"/>
  <c r="P246"/>
  <c r="P247"/>
  <c r="P248"/>
  <c r="P249"/>
  <c r="P250"/>
  <c r="P251"/>
  <c r="P252"/>
  <c r="P253"/>
  <c r="P254"/>
  <c r="P255"/>
  <c r="P256"/>
  <c r="P257"/>
  <c r="P258"/>
  <c r="P259"/>
  <c r="P260"/>
  <c r="P261"/>
  <c r="P262"/>
  <c r="P263"/>
  <c r="P264"/>
  <c r="P265"/>
  <c r="P266"/>
  <c r="P267"/>
  <c r="P268"/>
  <c r="P269"/>
  <c r="P270"/>
  <c r="P271"/>
  <c r="P272"/>
  <c r="P273"/>
  <c r="P274"/>
  <c r="P275"/>
  <c r="P276"/>
  <c r="P277"/>
  <c r="P278"/>
  <c r="P279"/>
  <c r="P280"/>
  <c r="P281"/>
  <c r="P282"/>
  <c r="P283"/>
  <c r="P284"/>
  <c r="P285"/>
  <c r="P286"/>
  <c r="P287"/>
  <c r="P288"/>
  <c r="P289"/>
  <c r="P290"/>
  <c r="P291"/>
  <c r="P292"/>
  <c r="P293"/>
  <c r="P294"/>
  <c r="P295"/>
  <c r="P296"/>
  <c r="P297"/>
  <c r="P298"/>
  <c r="P299"/>
  <c r="P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8"/>
  <c r="O189"/>
  <c r="O190"/>
  <c r="O191"/>
  <c r="O192"/>
  <c r="O193"/>
  <c r="O194"/>
  <c r="O195"/>
  <c r="O196"/>
  <c r="O197"/>
  <c r="O198"/>
  <c r="O199"/>
  <c r="O200"/>
  <c r="O201"/>
  <c r="O202"/>
  <c r="O203"/>
  <c r="O204"/>
  <c r="O205"/>
  <c r="O206"/>
  <c r="O207"/>
  <c r="O208"/>
  <c r="O209"/>
  <c r="O210"/>
  <c r="O211"/>
  <c r="O212"/>
  <c r="O213"/>
  <c r="O214"/>
  <c r="O215"/>
  <c r="O216"/>
  <c r="O217"/>
  <c r="O218"/>
  <c r="O219"/>
  <c r="O220"/>
  <c r="O221"/>
  <c r="O222"/>
  <c r="O223"/>
  <c r="O224"/>
  <c r="O225"/>
  <c r="O226"/>
  <c r="O227"/>
  <c r="O228"/>
  <c r="O229"/>
  <c r="O230"/>
  <c r="O231"/>
  <c r="O232"/>
  <c r="O233"/>
  <c r="O234"/>
  <c r="O235"/>
  <c r="O236"/>
  <c r="O237"/>
  <c r="O238"/>
  <c r="O239"/>
  <c r="O240"/>
  <c r="O241"/>
  <c r="O242"/>
  <c r="O243"/>
  <c r="O244"/>
  <c r="O245"/>
  <c r="O246"/>
  <c r="O247"/>
  <c r="O248"/>
  <c r="O249"/>
  <c r="O250"/>
  <c r="O251"/>
  <c r="O252"/>
  <c r="O253"/>
  <c r="O254"/>
  <c r="O255"/>
  <c r="O256"/>
  <c r="O257"/>
  <c r="O258"/>
  <c r="O259"/>
  <c r="O260"/>
  <c r="O261"/>
  <c r="O262"/>
  <c r="O263"/>
  <c r="O264"/>
  <c r="O265"/>
  <c r="O266"/>
  <c r="O267"/>
  <c r="O268"/>
  <c r="O269"/>
  <c r="O270"/>
  <c r="O271"/>
  <c r="O272"/>
  <c r="O273"/>
  <c r="O274"/>
  <c r="O275"/>
  <c r="O276"/>
  <c r="O277"/>
  <c r="O278"/>
  <c r="O279"/>
  <c r="O280"/>
  <c r="O281"/>
  <c r="O282"/>
  <c r="O283"/>
  <c r="O284"/>
  <c r="O285"/>
  <c r="O286"/>
  <c r="O287"/>
  <c r="O288"/>
  <c r="O289"/>
  <c r="O290"/>
  <c r="O291"/>
  <c r="O292"/>
  <c r="O293"/>
  <c r="O294"/>
  <c r="O295"/>
  <c r="O296"/>
  <c r="O297"/>
  <c r="O298"/>
  <c r="O299"/>
  <c r="O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N281"/>
  <c r="N282"/>
  <c r="N283"/>
  <c r="N284"/>
  <c r="N285"/>
  <c r="N286"/>
  <c r="N287"/>
  <c r="N288"/>
  <c r="N289"/>
  <c r="N290"/>
  <c r="N291"/>
  <c r="N292"/>
  <c r="N293"/>
  <c r="N294"/>
  <c r="N295"/>
  <c r="N296"/>
  <c r="N297"/>
  <c r="N298"/>
  <c r="N299"/>
  <c r="N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253"/>
  <c r="M254"/>
  <c r="M255"/>
  <c r="M256"/>
  <c r="M257"/>
  <c r="M258"/>
  <c r="M259"/>
  <c r="M260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3"/>
  <c r="M284"/>
  <c r="M285"/>
  <c r="M286"/>
  <c r="M287"/>
  <c r="M288"/>
  <c r="M289"/>
  <c r="M290"/>
  <c r="M291"/>
  <c r="M292"/>
  <c r="M293"/>
  <c r="M294"/>
  <c r="M295"/>
  <c r="M296"/>
  <c r="M297"/>
  <c r="M298"/>
  <c r="M299"/>
  <c r="M14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P15" i="8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2"/>
  <c r="P193"/>
  <c r="P194"/>
  <c r="P195"/>
  <c r="P196"/>
  <c r="P197"/>
  <c r="P198"/>
  <c r="P199"/>
  <c r="P200"/>
  <c r="P201"/>
  <c r="P202"/>
  <c r="P203"/>
  <c r="P204"/>
  <c r="P205"/>
  <c r="P206"/>
  <c r="P207"/>
  <c r="P208"/>
  <c r="P209"/>
  <c r="P210"/>
  <c r="P211"/>
  <c r="P212"/>
  <c r="P213"/>
  <c r="P214"/>
  <c r="P215"/>
  <c r="P216"/>
  <c r="P217"/>
  <c r="P218"/>
  <c r="P219"/>
  <c r="P220"/>
  <c r="P221"/>
  <c r="P222"/>
  <c r="P223"/>
  <c r="P224"/>
  <c r="P225"/>
  <c r="P226"/>
  <c r="P227"/>
  <c r="P228"/>
  <c r="P229"/>
  <c r="P230"/>
  <c r="P231"/>
  <c r="P232"/>
  <c r="P233"/>
  <c r="P234"/>
  <c r="P235"/>
  <c r="P236"/>
  <c r="P237"/>
  <c r="P238"/>
  <c r="P239"/>
  <c r="P240"/>
  <c r="P241"/>
  <c r="P242"/>
  <c r="P243"/>
  <c r="P244"/>
  <c r="P245"/>
  <c r="P246"/>
  <c r="P247"/>
  <c r="P248"/>
  <c r="P249"/>
  <c r="P250"/>
  <c r="P251"/>
  <c r="P252"/>
  <c r="P253"/>
  <c r="P254"/>
  <c r="P255"/>
  <c r="P256"/>
  <c r="P257"/>
  <c r="P258"/>
  <c r="P259"/>
  <c r="P260"/>
  <c r="P261"/>
  <c r="P262"/>
  <c r="P263"/>
  <c r="P264"/>
  <c r="P265"/>
  <c r="P266"/>
  <c r="P267"/>
  <c r="P268"/>
  <c r="P269"/>
  <c r="P270"/>
  <c r="P271"/>
  <c r="P272"/>
  <c r="P273"/>
  <c r="P274"/>
  <c r="P275"/>
  <c r="P276"/>
  <c r="P277"/>
  <c r="P278"/>
  <c r="P279"/>
  <c r="P280"/>
  <c r="P281"/>
  <c r="P282"/>
  <c r="P283"/>
  <c r="P284"/>
  <c r="P285"/>
  <c r="P286"/>
  <c r="P287"/>
  <c r="P288"/>
  <c r="P289"/>
  <c r="P290"/>
  <c r="P291"/>
  <c r="P292"/>
  <c r="P293"/>
  <c r="P294"/>
  <c r="P295"/>
  <c r="P296"/>
  <c r="P297"/>
  <c r="P298"/>
  <c r="P299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70"/>
  <c r="Y71"/>
  <c r="Y72"/>
  <c r="Y73"/>
  <c r="Y74"/>
  <c r="Y75"/>
  <c r="Y76"/>
  <c r="Y77"/>
  <c r="Y78"/>
  <c r="Y79"/>
  <c r="Y80"/>
  <c r="Y81"/>
  <c r="Y82"/>
  <c r="Y83"/>
  <c r="Y84"/>
  <c r="Y85"/>
  <c r="Y86"/>
  <c r="Y87"/>
  <c r="Y88"/>
  <c r="Y89"/>
  <c r="Y90"/>
  <c r="Y91"/>
  <c r="Y92"/>
  <c r="Y93"/>
  <c r="Y94"/>
  <c r="Y95"/>
  <c r="Y96"/>
  <c r="Y97"/>
  <c r="Y98"/>
  <c r="Y99"/>
  <c r="Y100"/>
  <c r="Y101"/>
  <c r="Y102"/>
  <c r="Y103"/>
  <c r="Y104"/>
  <c r="Y105"/>
  <c r="Y106"/>
  <c r="Y107"/>
  <c r="Y108"/>
  <c r="Y109"/>
  <c r="Y110"/>
  <c r="Y111"/>
  <c r="Y112"/>
  <c r="Y113"/>
  <c r="Y114"/>
  <c r="Y115"/>
  <c r="Y116"/>
  <c r="Y117"/>
  <c r="Y118"/>
  <c r="Y119"/>
  <c r="Y120"/>
  <c r="Y121"/>
  <c r="Y122"/>
  <c r="Y123"/>
  <c r="Y124"/>
  <c r="Y125"/>
  <c r="Y126"/>
  <c r="Y127"/>
  <c r="Y128"/>
  <c r="Y129"/>
  <c r="Y130"/>
  <c r="Y131"/>
  <c r="Y132"/>
  <c r="Y133"/>
  <c r="Y134"/>
  <c r="Y135"/>
  <c r="Y136"/>
  <c r="Y137"/>
  <c r="Y138"/>
  <c r="Y139"/>
  <c r="Y140"/>
  <c r="Y141"/>
  <c r="Y142"/>
  <c r="Y143"/>
  <c r="Y144"/>
  <c r="Y145"/>
  <c r="Y146"/>
  <c r="Y147"/>
  <c r="Y148"/>
  <c r="Y149"/>
  <c r="Y150"/>
  <c r="Y151"/>
  <c r="Y152"/>
  <c r="Y153"/>
  <c r="Y154"/>
  <c r="Y155"/>
  <c r="Y156"/>
  <c r="Y157"/>
  <c r="Y158"/>
  <c r="Y159"/>
  <c r="Y160"/>
  <c r="Y161"/>
  <c r="Y162"/>
  <c r="Y163"/>
  <c r="Y164"/>
  <c r="Y165"/>
  <c r="Y166"/>
  <c r="Y167"/>
  <c r="Y168"/>
  <c r="Y169"/>
  <c r="Y170"/>
  <c r="Y171"/>
  <c r="Y172"/>
  <c r="Y173"/>
  <c r="Y174"/>
  <c r="Y175"/>
  <c r="Y176"/>
  <c r="Y177"/>
  <c r="Y178"/>
  <c r="Y179"/>
  <c r="Y180"/>
  <c r="Y181"/>
  <c r="Y182"/>
  <c r="Y183"/>
  <c r="Y184"/>
  <c r="Y185"/>
  <c r="Y186"/>
  <c r="Y187"/>
  <c r="Y188"/>
  <c r="Y189"/>
  <c r="Y190"/>
  <c r="Y191"/>
  <c r="Y192"/>
  <c r="Y193"/>
  <c r="Y194"/>
  <c r="Y195"/>
  <c r="Y196"/>
  <c r="Y197"/>
  <c r="Y198"/>
  <c r="Y199"/>
  <c r="Y200"/>
  <c r="Y201"/>
  <c r="Y202"/>
  <c r="Y203"/>
  <c r="Y204"/>
  <c r="Y205"/>
  <c r="Y206"/>
  <c r="Y207"/>
  <c r="Y208"/>
  <c r="Y209"/>
  <c r="Y210"/>
  <c r="Y211"/>
  <c r="Y212"/>
  <c r="Y213"/>
  <c r="Y214"/>
  <c r="Y215"/>
  <c r="Y216"/>
  <c r="Y217"/>
  <c r="Y218"/>
  <c r="Y219"/>
  <c r="Y220"/>
  <c r="Y221"/>
  <c r="Y222"/>
  <c r="Y223"/>
  <c r="Y224"/>
  <c r="Y225"/>
  <c r="Y226"/>
  <c r="Y227"/>
  <c r="Y228"/>
  <c r="Y229"/>
  <c r="Y230"/>
  <c r="Y231"/>
  <c r="Y232"/>
  <c r="Y233"/>
  <c r="Y234"/>
  <c r="Y235"/>
  <c r="Y236"/>
  <c r="Y237"/>
  <c r="Y238"/>
  <c r="Y239"/>
  <c r="Y240"/>
  <c r="Y241"/>
  <c r="Y242"/>
  <c r="Y243"/>
  <c r="Y244"/>
  <c r="Y245"/>
  <c r="Y246"/>
  <c r="Y247"/>
  <c r="Y248"/>
  <c r="Y249"/>
  <c r="Y250"/>
  <c r="Y251"/>
  <c r="Y252"/>
  <c r="Y253"/>
  <c r="Y254"/>
  <c r="Y255"/>
  <c r="Y256"/>
  <c r="Y257"/>
  <c r="Y258"/>
  <c r="Y259"/>
  <c r="Y260"/>
  <c r="Y261"/>
  <c r="Y262"/>
  <c r="Y263"/>
  <c r="Y264"/>
  <c r="Y265"/>
  <c r="Y266"/>
  <c r="Y267"/>
  <c r="Y268"/>
  <c r="Y269"/>
  <c r="Y270"/>
  <c r="Y271"/>
  <c r="Y272"/>
  <c r="Y273"/>
  <c r="Y274"/>
  <c r="Y275"/>
  <c r="Y276"/>
  <c r="Y277"/>
  <c r="Y278"/>
  <c r="Y279"/>
  <c r="Y280"/>
  <c r="Y281"/>
  <c r="Y282"/>
  <c r="Y283"/>
  <c r="Y284"/>
  <c r="Y285"/>
  <c r="Y286"/>
  <c r="Y287"/>
  <c r="Y288"/>
  <c r="Y289"/>
  <c r="Y290"/>
  <c r="Y291"/>
  <c r="Y292"/>
  <c r="Y293"/>
  <c r="Y294"/>
  <c r="Y295"/>
  <c r="Y296"/>
  <c r="Y297"/>
  <c r="Y298"/>
  <c r="Y299"/>
  <c r="Y300"/>
  <c r="Y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0"/>
  <c r="X61"/>
  <c r="X62"/>
  <c r="X63"/>
  <c r="X64"/>
  <c r="X65"/>
  <c r="X66"/>
  <c r="X67"/>
  <c r="X68"/>
  <c r="X69"/>
  <c r="X70"/>
  <c r="X71"/>
  <c r="X72"/>
  <c r="X73"/>
  <c r="X74"/>
  <c r="X75"/>
  <c r="X76"/>
  <c r="X77"/>
  <c r="X78"/>
  <c r="X79"/>
  <c r="X80"/>
  <c r="X81"/>
  <c r="X82"/>
  <c r="X83"/>
  <c r="X84"/>
  <c r="X85"/>
  <c r="X86"/>
  <c r="X87"/>
  <c r="X88"/>
  <c r="X89"/>
  <c r="X90"/>
  <c r="X91"/>
  <c r="X92"/>
  <c r="X93"/>
  <c r="X94"/>
  <c r="X95"/>
  <c r="X96"/>
  <c r="X97"/>
  <c r="X98"/>
  <c r="X99"/>
  <c r="X100"/>
  <c r="X101"/>
  <c r="X102"/>
  <c r="X103"/>
  <c r="X104"/>
  <c r="X105"/>
  <c r="X106"/>
  <c r="X107"/>
  <c r="X108"/>
  <c r="X109"/>
  <c r="X110"/>
  <c r="X111"/>
  <c r="X112"/>
  <c r="X113"/>
  <c r="X114"/>
  <c r="X115"/>
  <c r="X116"/>
  <c r="X117"/>
  <c r="X118"/>
  <c r="X119"/>
  <c r="X120"/>
  <c r="X121"/>
  <c r="X122"/>
  <c r="X123"/>
  <c r="X124"/>
  <c r="X125"/>
  <c r="X126"/>
  <c r="X127"/>
  <c r="X128"/>
  <c r="X129"/>
  <c r="X130"/>
  <c r="X131"/>
  <c r="X132"/>
  <c r="X133"/>
  <c r="X134"/>
  <c r="X135"/>
  <c r="X136"/>
  <c r="X137"/>
  <c r="X138"/>
  <c r="X139"/>
  <c r="X140"/>
  <c r="X141"/>
  <c r="X142"/>
  <c r="X143"/>
  <c r="X144"/>
  <c r="X145"/>
  <c r="X146"/>
  <c r="X147"/>
  <c r="X148"/>
  <c r="X149"/>
  <c r="X150"/>
  <c r="X151"/>
  <c r="X152"/>
  <c r="X153"/>
  <c r="X154"/>
  <c r="X155"/>
  <c r="X156"/>
  <c r="X157"/>
  <c r="X158"/>
  <c r="X159"/>
  <c r="X160"/>
  <c r="X161"/>
  <c r="X162"/>
  <c r="X163"/>
  <c r="X164"/>
  <c r="X165"/>
  <c r="X166"/>
  <c r="X167"/>
  <c r="X168"/>
  <c r="X169"/>
  <c r="X170"/>
  <c r="X171"/>
  <c r="X172"/>
  <c r="X173"/>
  <c r="X174"/>
  <c r="X175"/>
  <c r="X176"/>
  <c r="X177"/>
  <c r="X178"/>
  <c r="X179"/>
  <c r="X180"/>
  <c r="X181"/>
  <c r="X182"/>
  <c r="X183"/>
  <c r="X184"/>
  <c r="X185"/>
  <c r="X186"/>
  <c r="X187"/>
  <c r="X188"/>
  <c r="X189"/>
  <c r="X190"/>
  <c r="X191"/>
  <c r="X192"/>
  <c r="X193"/>
  <c r="X194"/>
  <c r="X195"/>
  <c r="X196"/>
  <c r="X197"/>
  <c r="X198"/>
  <c r="X199"/>
  <c r="X200"/>
  <c r="X201"/>
  <c r="X202"/>
  <c r="X203"/>
  <c r="X204"/>
  <c r="X205"/>
  <c r="X206"/>
  <c r="X207"/>
  <c r="X208"/>
  <c r="X209"/>
  <c r="X210"/>
  <c r="X211"/>
  <c r="X212"/>
  <c r="X213"/>
  <c r="X214"/>
  <c r="X215"/>
  <c r="X216"/>
  <c r="X217"/>
  <c r="X218"/>
  <c r="X219"/>
  <c r="X220"/>
  <c r="X221"/>
  <c r="X222"/>
  <c r="X223"/>
  <c r="X224"/>
  <c r="X225"/>
  <c r="X226"/>
  <c r="X227"/>
  <c r="X228"/>
  <c r="X229"/>
  <c r="X230"/>
  <c r="X231"/>
  <c r="X232"/>
  <c r="X233"/>
  <c r="X234"/>
  <c r="X235"/>
  <c r="X236"/>
  <c r="X237"/>
  <c r="X238"/>
  <c r="X239"/>
  <c r="X240"/>
  <c r="X241"/>
  <c r="X242"/>
  <c r="X243"/>
  <c r="X244"/>
  <c r="X245"/>
  <c r="X246"/>
  <c r="X247"/>
  <c r="X248"/>
  <c r="X249"/>
  <c r="X250"/>
  <c r="X251"/>
  <c r="X252"/>
  <c r="X253"/>
  <c r="X254"/>
  <c r="X255"/>
  <c r="X256"/>
  <c r="X257"/>
  <c r="X258"/>
  <c r="X259"/>
  <c r="X260"/>
  <c r="X261"/>
  <c r="X262"/>
  <c r="X263"/>
  <c r="X264"/>
  <c r="X265"/>
  <c r="X266"/>
  <c r="X267"/>
  <c r="X268"/>
  <c r="X269"/>
  <c r="X270"/>
  <c r="X271"/>
  <c r="X272"/>
  <c r="X273"/>
  <c r="X274"/>
  <c r="X275"/>
  <c r="X276"/>
  <c r="X277"/>
  <c r="X278"/>
  <c r="X279"/>
  <c r="X280"/>
  <c r="X281"/>
  <c r="X282"/>
  <c r="X283"/>
  <c r="X284"/>
  <c r="X285"/>
  <c r="X286"/>
  <c r="X287"/>
  <c r="X288"/>
  <c r="X289"/>
  <c r="X290"/>
  <c r="X291"/>
  <c r="X292"/>
  <c r="X293"/>
  <c r="X294"/>
  <c r="X295"/>
  <c r="X296"/>
  <c r="X297"/>
  <c r="X298"/>
  <c r="X299"/>
  <c r="X300"/>
  <c r="W5"/>
  <c r="X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193"/>
  <c r="V194"/>
  <c r="V195"/>
  <c r="V196"/>
  <c r="V197"/>
  <c r="V198"/>
  <c r="V199"/>
  <c r="V200"/>
  <c r="V201"/>
  <c r="V202"/>
  <c r="V203"/>
  <c r="V204"/>
  <c r="V205"/>
  <c r="V206"/>
  <c r="V207"/>
  <c r="V208"/>
  <c r="V209"/>
  <c r="V210"/>
  <c r="V211"/>
  <c r="V212"/>
  <c r="V213"/>
  <c r="V214"/>
  <c r="V215"/>
  <c r="V216"/>
  <c r="V217"/>
  <c r="V218"/>
  <c r="V219"/>
  <c r="V220"/>
  <c r="V221"/>
  <c r="V222"/>
  <c r="V223"/>
  <c r="V224"/>
  <c r="V225"/>
  <c r="V226"/>
  <c r="V227"/>
  <c r="V228"/>
  <c r="V229"/>
  <c r="V230"/>
  <c r="V231"/>
  <c r="V232"/>
  <c r="V233"/>
  <c r="V234"/>
  <c r="V235"/>
  <c r="V236"/>
  <c r="V237"/>
  <c r="V238"/>
  <c r="V239"/>
  <c r="V240"/>
  <c r="V241"/>
  <c r="V242"/>
  <c r="V243"/>
  <c r="V244"/>
  <c r="V245"/>
  <c r="V246"/>
  <c r="V247"/>
  <c r="V248"/>
  <c r="V249"/>
  <c r="V250"/>
  <c r="V251"/>
  <c r="V252"/>
  <c r="V253"/>
  <c r="V254"/>
  <c r="V255"/>
  <c r="V256"/>
  <c r="V257"/>
  <c r="V258"/>
  <c r="V259"/>
  <c r="V260"/>
  <c r="V261"/>
  <c r="V262"/>
  <c r="V263"/>
  <c r="V264"/>
  <c r="V265"/>
  <c r="V266"/>
  <c r="V267"/>
  <c r="V268"/>
  <c r="V269"/>
  <c r="V270"/>
  <c r="V271"/>
  <c r="V272"/>
  <c r="V273"/>
  <c r="V274"/>
  <c r="V275"/>
  <c r="V276"/>
  <c r="V277"/>
  <c r="V278"/>
  <c r="V279"/>
  <c r="V280"/>
  <c r="V281"/>
  <c r="V282"/>
  <c r="V283"/>
  <c r="V284"/>
  <c r="V285"/>
  <c r="V286"/>
  <c r="V287"/>
  <c r="V288"/>
  <c r="V289"/>
  <c r="V290"/>
  <c r="V291"/>
  <c r="V292"/>
  <c r="V293"/>
  <c r="V294"/>
  <c r="V295"/>
  <c r="V296"/>
  <c r="V297"/>
  <c r="V298"/>
  <c r="V299"/>
  <c r="V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T11" s="1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221"/>
  <c r="U222"/>
  <c r="U223"/>
  <c r="U224"/>
  <c r="U225"/>
  <c r="U226"/>
  <c r="U227"/>
  <c r="U228"/>
  <c r="U229"/>
  <c r="U230"/>
  <c r="U231"/>
  <c r="U232"/>
  <c r="U233"/>
  <c r="U234"/>
  <c r="U235"/>
  <c r="U236"/>
  <c r="U237"/>
  <c r="U238"/>
  <c r="U239"/>
  <c r="U240"/>
  <c r="U241"/>
  <c r="U242"/>
  <c r="U243"/>
  <c r="U244"/>
  <c r="U245"/>
  <c r="U246"/>
  <c r="U247"/>
  <c r="U248"/>
  <c r="U249"/>
  <c r="U250"/>
  <c r="U251"/>
  <c r="U252"/>
  <c r="U253"/>
  <c r="U254"/>
  <c r="U255"/>
  <c r="U256"/>
  <c r="U257"/>
  <c r="U258"/>
  <c r="U259"/>
  <c r="U260"/>
  <c r="U261"/>
  <c r="U262"/>
  <c r="U263"/>
  <c r="U264"/>
  <c r="U265"/>
  <c r="U266"/>
  <c r="U267"/>
  <c r="U268"/>
  <c r="U269"/>
  <c r="U270"/>
  <c r="U271"/>
  <c r="U272"/>
  <c r="U273"/>
  <c r="U274"/>
  <c r="U275"/>
  <c r="U276"/>
  <c r="U277"/>
  <c r="U278"/>
  <c r="U279"/>
  <c r="U280"/>
  <c r="U281"/>
  <c r="U282"/>
  <c r="U283"/>
  <c r="U284"/>
  <c r="U285"/>
  <c r="U286"/>
  <c r="U287"/>
  <c r="U288"/>
  <c r="U289"/>
  <c r="U290"/>
  <c r="U291"/>
  <c r="U292"/>
  <c r="U293"/>
  <c r="U294"/>
  <c r="U295"/>
  <c r="U296"/>
  <c r="U297"/>
  <c r="U298"/>
  <c r="U299"/>
  <c r="U14"/>
  <c r="T8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T192"/>
  <c r="T193"/>
  <c r="T194"/>
  <c r="T195"/>
  <c r="T196"/>
  <c r="T197"/>
  <c r="T198"/>
  <c r="T199"/>
  <c r="T200"/>
  <c r="T201"/>
  <c r="T202"/>
  <c r="T203"/>
  <c r="T204"/>
  <c r="T205"/>
  <c r="T206"/>
  <c r="T207"/>
  <c r="T208"/>
  <c r="T209"/>
  <c r="T210"/>
  <c r="T211"/>
  <c r="T212"/>
  <c r="T213"/>
  <c r="T214"/>
  <c r="T215"/>
  <c r="T216"/>
  <c r="T217"/>
  <c r="T218"/>
  <c r="T219"/>
  <c r="T220"/>
  <c r="T221"/>
  <c r="T222"/>
  <c r="T223"/>
  <c r="T224"/>
  <c r="T225"/>
  <c r="T226"/>
  <c r="T227"/>
  <c r="T228"/>
  <c r="T229"/>
  <c r="T230"/>
  <c r="T231"/>
  <c r="T232"/>
  <c r="T233"/>
  <c r="T234"/>
  <c r="T235"/>
  <c r="T236"/>
  <c r="T237"/>
  <c r="T238"/>
  <c r="T239"/>
  <c r="T240"/>
  <c r="T241"/>
  <c r="T242"/>
  <c r="T243"/>
  <c r="T244"/>
  <c r="T245"/>
  <c r="T246"/>
  <c r="T247"/>
  <c r="T248"/>
  <c r="T249"/>
  <c r="T250"/>
  <c r="T251"/>
  <c r="T252"/>
  <c r="T253"/>
  <c r="T254"/>
  <c r="T255"/>
  <c r="T256"/>
  <c r="T257"/>
  <c r="T258"/>
  <c r="T259"/>
  <c r="T260"/>
  <c r="T261"/>
  <c r="T262"/>
  <c r="T263"/>
  <c r="T264"/>
  <c r="T265"/>
  <c r="T266"/>
  <c r="T267"/>
  <c r="T268"/>
  <c r="T269"/>
  <c r="T270"/>
  <c r="T271"/>
  <c r="T272"/>
  <c r="T273"/>
  <c r="T274"/>
  <c r="T275"/>
  <c r="T276"/>
  <c r="T277"/>
  <c r="T278"/>
  <c r="T279"/>
  <c r="T280"/>
  <c r="T281"/>
  <c r="T282"/>
  <c r="T283"/>
  <c r="T284"/>
  <c r="T285"/>
  <c r="T286"/>
  <c r="T287"/>
  <c r="T288"/>
  <c r="T289"/>
  <c r="T290"/>
  <c r="T291"/>
  <c r="T292"/>
  <c r="T293"/>
  <c r="T294"/>
  <c r="T295"/>
  <c r="T296"/>
  <c r="T297"/>
  <c r="T298"/>
  <c r="T299"/>
  <c r="T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4"/>
  <c r="S155"/>
  <c r="S156"/>
  <c r="S157"/>
  <c r="S158"/>
  <c r="S159"/>
  <c r="S160"/>
  <c r="S161"/>
  <c r="S162"/>
  <c r="S163"/>
  <c r="S164"/>
  <c r="S165"/>
  <c r="S166"/>
  <c r="S167"/>
  <c r="S168"/>
  <c r="S169"/>
  <c r="S170"/>
  <c r="S171"/>
  <c r="S172"/>
  <c r="S173"/>
  <c r="S174"/>
  <c r="S175"/>
  <c r="S176"/>
  <c r="S177"/>
  <c r="S178"/>
  <c r="S179"/>
  <c r="S180"/>
  <c r="S181"/>
  <c r="S182"/>
  <c r="S183"/>
  <c r="S184"/>
  <c r="S185"/>
  <c r="S186"/>
  <c r="S187"/>
  <c r="S188"/>
  <c r="S189"/>
  <c r="S190"/>
  <c r="S191"/>
  <c r="S192"/>
  <c r="S193"/>
  <c r="S194"/>
  <c r="S195"/>
  <c r="S196"/>
  <c r="S197"/>
  <c r="S198"/>
  <c r="S199"/>
  <c r="S200"/>
  <c r="S201"/>
  <c r="S202"/>
  <c r="S203"/>
  <c r="S204"/>
  <c r="S205"/>
  <c r="S206"/>
  <c r="S207"/>
  <c r="S208"/>
  <c r="S209"/>
  <c r="S210"/>
  <c r="S211"/>
  <c r="S212"/>
  <c r="S213"/>
  <c r="S214"/>
  <c r="S215"/>
  <c r="S216"/>
  <c r="S217"/>
  <c r="S218"/>
  <c r="S219"/>
  <c r="S220"/>
  <c r="S221"/>
  <c r="S222"/>
  <c r="S223"/>
  <c r="S224"/>
  <c r="S225"/>
  <c r="S226"/>
  <c r="S227"/>
  <c r="S228"/>
  <c r="S229"/>
  <c r="S230"/>
  <c r="S231"/>
  <c r="S232"/>
  <c r="S233"/>
  <c r="S234"/>
  <c r="S235"/>
  <c r="S236"/>
  <c r="S237"/>
  <c r="S238"/>
  <c r="S239"/>
  <c r="S240"/>
  <c r="S241"/>
  <c r="S242"/>
  <c r="S243"/>
  <c r="S244"/>
  <c r="S245"/>
  <c r="S246"/>
  <c r="S247"/>
  <c r="S248"/>
  <c r="S249"/>
  <c r="S250"/>
  <c r="S251"/>
  <c r="S252"/>
  <c r="S253"/>
  <c r="S254"/>
  <c r="S255"/>
  <c r="S256"/>
  <c r="S257"/>
  <c r="S258"/>
  <c r="S259"/>
  <c r="S260"/>
  <c r="S261"/>
  <c r="S262"/>
  <c r="S263"/>
  <c r="S264"/>
  <c r="S265"/>
  <c r="S266"/>
  <c r="S267"/>
  <c r="S268"/>
  <c r="S269"/>
  <c r="S270"/>
  <c r="S271"/>
  <c r="S272"/>
  <c r="S273"/>
  <c r="S274"/>
  <c r="S275"/>
  <c r="S276"/>
  <c r="S277"/>
  <c r="S278"/>
  <c r="S279"/>
  <c r="S280"/>
  <c r="S281"/>
  <c r="S282"/>
  <c r="S283"/>
  <c r="S284"/>
  <c r="S285"/>
  <c r="S286"/>
  <c r="S287"/>
  <c r="S288"/>
  <c r="S289"/>
  <c r="S290"/>
  <c r="S291"/>
  <c r="S292"/>
  <c r="S293"/>
  <c r="S294"/>
  <c r="S295"/>
  <c r="S296"/>
  <c r="S297"/>
  <c r="S298"/>
  <c r="S299"/>
  <c r="S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R100"/>
  <c r="R101"/>
  <c r="R102"/>
  <c r="R103"/>
  <c r="R104"/>
  <c r="R105"/>
  <c r="R106"/>
  <c r="R107"/>
  <c r="R108"/>
  <c r="R109"/>
  <c r="R110"/>
  <c r="R111"/>
  <c r="R112"/>
  <c r="R113"/>
  <c r="R114"/>
  <c r="R115"/>
  <c r="R116"/>
  <c r="R117"/>
  <c r="R118"/>
  <c r="R119"/>
  <c r="R120"/>
  <c r="R121"/>
  <c r="R122"/>
  <c r="R123"/>
  <c r="R124"/>
  <c r="R125"/>
  <c r="R126"/>
  <c r="R127"/>
  <c r="R128"/>
  <c r="R129"/>
  <c r="R130"/>
  <c r="R131"/>
  <c r="R132"/>
  <c r="R133"/>
  <c r="R134"/>
  <c r="R135"/>
  <c r="R136"/>
  <c r="R137"/>
  <c r="R138"/>
  <c r="R139"/>
  <c r="R140"/>
  <c r="R141"/>
  <c r="R142"/>
  <c r="R143"/>
  <c r="R144"/>
  <c r="R145"/>
  <c r="R146"/>
  <c r="R147"/>
  <c r="R148"/>
  <c r="R149"/>
  <c r="R150"/>
  <c r="R151"/>
  <c r="R152"/>
  <c r="R153"/>
  <c r="R154"/>
  <c r="R155"/>
  <c r="R156"/>
  <c r="R157"/>
  <c r="R158"/>
  <c r="R159"/>
  <c r="R160"/>
  <c r="R161"/>
  <c r="R162"/>
  <c r="R163"/>
  <c r="R164"/>
  <c r="R165"/>
  <c r="R166"/>
  <c r="R167"/>
  <c r="R168"/>
  <c r="R169"/>
  <c r="R170"/>
  <c r="R171"/>
  <c r="R172"/>
  <c r="R173"/>
  <c r="R174"/>
  <c r="R175"/>
  <c r="R176"/>
  <c r="R177"/>
  <c r="R178"/>
  <c r="R179"/>
  <c r="R180"/>
  <c r="R181"/>
  <c r="R182"/>
  <c r="R183"/>
  <c r="R184"/>
  <c r="R185"/>
  <c r="R186"/>
  <c r="R187"/>
  <c r="R188"/>
  <c r="R189"/>
  <c r="R190"/>
  <c r="R191"/>
  <c r="R192"/>
  <c r="R193"/>
  <c r="R194"/>
  <c r="R195"/>
  <c r="R196"/>
  <c r="R197"/>
  <c r="R198"/>
  <c r="R199"/>
  <c r="R200"/>
  <c r="R201"/>
  <c r="R202"/>
  <c r="R203"/>
  <c r="R204"/>
  <c r="R205"/>
  <c r="R206"/>
  <c r="R207"/>
  <c r="R208"/>
  <c r="R209"/>
  <c r="R210"/>
  <c r="R211"/>
  <c r="R212"/>
  <c r="R213"/>
  <c r="R214"/>
  <c r="R215"/>
  <c r="R216"/>
  <c r="R217"/>
  <c r="R218"/>
  <c r="R219"/>
  <c r="R220"/>
  <c r="R221"/>
  <c r="R222"/>
  <c r="R223"/>
  <c r="R224"/>
  <c r="R225"/>
  <c r="R226"/>
  <c r="R227"/>
  <c r="R228"/>
  <c r="R229"/>
  <c r="R230"/>
  <c r="R231"/>
  <c r="R232"/>
  <c r="R233"/>
  <c r="R234"/>
  <c r="R235"/>
  <c r="R236"/>
  <c r="R237"/>
  <c r="R238"/>
  <c r="R239"/>
  <c r="R240"/>
  <c r="R241"/>
  <c r="R242"/>
  <c r="R243"/>
  <c r="R244"/>
  <c r="R245"/>
  <c r="R246"/>
  <c r="R247"/>
  <c r="R248"/>
  <c r="R249"/>
  <c r="R250"/>
  <c r="R251"/>
  <c r="R252"/>
  <c r="R253"/>
  <c r="R254"/>
  <c r="R255"/>
  <c r="R256"/>
  <c r="R257"/>
  <c r="R258"/>
  <c r="R259"/>
  <c r="R260"/>
  <c r="R261"/>
  <c r="R262"/>
  <c r="R263"/>
  <c r="R264"/>
  <c r="R265"/>
  <c r="R266"/>
  <c r="R267"/>
  <c r="R268"/>
  <c r="R269"/>
  <c r="R270"/>
  <c r="R271"/>
  <c r="R272"/>
  <c r="R273"/>
  <c r="R274"/>
  <c r="R275"/>
  <c r="R276"/>
  <c r="R277"/>
  <c r="R278"/>
  <c r="R279"/>
  <c r="R280"/>
  <c r="R281"/>
  <c r="R282"/>
  <c r="R283"/>
  <c r="R284"/>
  <c r="R285"/>
  <c r="R286"/>
  <c r="R287"/>
  <c r="R288"/>
  <c r="R289"/>
  <c r="R290"/>
  <c r="R291"/>
  <c r="R292"/>
  <c r="R293"/>
  <c r="R294"/>
  <c r="R295"/>
  <c r="R296"/>
  <c r="R297"/>
  <c r="R298"/>
  <c r="R299"/>
  <c r="R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Q105"/>
  <c r="Q106"/>
  <c r="Q107"/>
  <c r="Q108"/>
  <c r="Q109"/>
  <c r="Q110"/>
  <c r="Q111"/>
  <c r="Q112"/>
  <c r="Q113"/>
  <c r="Q114"/>
  <c r="Q115"/>
  <c r="Q116"/>
  <c r="Q117"/>
  <c r="Q118"/>
  <c r="Q119"/>
  <c r="Q120"/>
  <c r="Q121"/>
  <c r="Q122"/>
  <c r="Q123"/>
  <c r="Q124"/>
  <c r="Q125"/>
  <c r="Q126"/>
  <c r="Q127"/>
  <c r="Q128"/>
  <c r="Q129"/>
  <c r="Q130"/>
  <c r="Q131"/>
  <c r="Q132"/>
  <c r="Q133"/>
  <c r="Q134"/>
  <c r="Q135"/>
  <c r="Q136"/>
  <c r="Q137"/>
  <c r="Q138"/>
  <c r="Q139"/>
  <c r="Q140"/>
  <c r="Q141"/>
  <c r="Q142"/>
  <c r="Q143"/>
  <c r="Q144"/>
  <c r="Q145"/>
  <c r="Q146"/>
  <c r="Q147"/>
  <c r="Q148"/>
  <c r="Q149"/>
  <c r="Q150"/>
  <c r="Q151"/>
  <c r="Q152"/>
  <c r="Q153"/>
  <c r="Q154"/>
  <c r="Q155"/>
  <c r="Q156"/>
  <c r="Q157"/>
  <c r="Q158"/>
  <c r="Q159"/>
  <c r="Q160"/>
  <c r="Q161"/>
  <c r="Q162"/>
  <c r="Q163"/>
  <c r="Q164"/>
  <c r="Q165"/>
  <c r="Q166"/>
  <c r="Q167"/>
  <c r="Q168"/>
  <c r="Q169"/>
  <c r="Q170"/>
  <c r="Q171"/>
  <c r="Q172"/>
  <c r="Q173"/>
  <c r="Q174"/>
  <c r="Q175"/>
  <c r="Q176"/>
  <c r="Q177"/>
  <c r="Q178"/>
  <c r="Q179"/>
  <c r="Q180"/>
  <c r="Q181"/>
  <c r="Q182"/>
  <c r="Q183"/>
  <c r="Q184"/>
  <c r="Q185"/>
  <c r="Q186"/>
  <c r="Q187"/>
  <c r="Q188"/>
  <c r="Q189"/>
  <c r="Q190"/>
  <c r="Q191"/>
  <c r="Q192"/>
  <c r="Q193"/>
  <c r="Q194"/>
  <c r="Q195"/>
  <c r="Q196"/>
  <c r="Q197"/>
  <c r="Q198"/>
  <c r="Q199"/>
  <c r="Q200"/>
  <c r="Q201"/>
  <c r="Q202"/>
  <c r="Q203"/>
  <c r="Q204"/>
  <c r="Q205"/>
  <c r="Q206"/>
  <c r="Q207"/>
  <c r="Q208"/>
  <c r="Q209"/>
  <c r="Q210"/>
  <c r="Q211"/>
  <c r="Q212"/>
  <c r="Q213"/>
  <c r="Q214"/>
  <c r="Q215"/>
  <c r="Q216"/>
  <c r="Q217"/>
  <c r="Q218"/>
  <c r="Q219"/>
  <c r="Q220"/>
  <c r="Q221"/>
  <c r="Q222"/>
  <c r="Q223"/>
  <c r="Q224"/>
  <c r="Q225"/>
  <c r="Q226"/>
  <c r="Q227"/>
  <c r="Q228"/>
  <c r="Q229"/>
  <c r="Q230"/>
  <c r="Q231"/>
  <c r="Q232"/>
  <c r="Q233"/>
  <c r="Q234"/>
  <c r="Q235"/>
  <c r="Q236"/>
  <c r="Q237"/>
  <c r="Q238"/>
  <c r="Q239"/>
  <c r="Q240"/>
  <c r="Q241"/>
  <c r="Q242"/>
  <c r="Q243"/>
  <c r="Q244"/>
  <c r="Q245"/>
  <c r="Q246"/>
  <c r="Q247"/>
  <c r="Q248"/>
  <c r="Q249"/>
  <c r="Q250"/>
  <c r="Q251"/>
  <c r="Q252"/>
  <c r="Q253"/>
  <c r="Q254"/>
  <c r="Q255"/>
  <c r="Q256"/>
  <c r="Q257"/>
  <c r="Q258"/>
  <c r="Q259"/>
  <c r="Q260"/>
  <c r="Q261"/>
  <c r="Q262"/>
  <c r="Q263"/>
  <c r="Q264"/>
  <c r="Q265"/>
  <c r="Q266"/>
  <c r="Q267"/>
  <c r="Q268"/>
  <c r="Q269"/>
  <c r="Q270"/>
  <c r="Q271"/>
  <c r="Q272"/>
  <c r="Q273"/>
  <c r="Q274"/>
  <c r="Q275"/>
  <c r="Q276"/>
  <c r="Q277"/>
  <c r="Q278"/>
  <c r="Q279"/>
  <c r="Q280"/>
  <c r="Q281"/>
  <c r="Q282"/>
  <c r="Q283"/>
  <c r="Q284"/>
  <c r="Q285"/>
  <c r="Q286"/>
  <c r="Q287"/>
  <c r="Q288"/>
  <c r="Q289"/>
  <c r="Q290"/>
  <c r="Q291"/>
  <c r="Q292"/>
  <c r="Q293"/>
  <c r="Q294"/>
  <c r="Q295"/>
  <c r="Q296"/>
  <c r="Q297"/>
  <c r="Q298"/>
  <c r="Q299"/>
  <c r="Q14"/>
  <c r="T5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8"/>
  <c r="O189"/>
  <c r="O190"/>
  <c r="O191"/>
  <c r="O192"/>
  <c r="O193"/>
  <c r="O194"/>
  <c r="O195"/>
  <c r="O196"/>
  <c r="O197"/>
  <c r="O198"/>
  <c r="O199"/>
  <c r="O200"/>
  <c r="O201"/>
  <c r="O202"/>
  <c r="O203"/>
  <c r="O204"/>
  <c r="O205"/>
  <c r="O206"/>
  <c r="O207"/>
  <c r="O208"/>
  <c r="O209"/>
  <c r="O210"/>
  <c r="O211"/>
  <c r="O212"/>
  <c r="O213"/>
  <c r="O214"/>
  <c r="O215"/>
  <c r="O216"/>
  <c r="O217"/>
  <c r="O218"/>
  <c r="O219"/>
  <c r="O220"/>
  <c r="O221"/>
  <c r="O222"/>
  <c r="O223"/>
  <c r="O224"/>
  <c r="O225"/>
  <c r="O226"/>
  <c r="O227"/>
  <c r="O228"/>
  <c r="O229"/>
  <c r="O230"/>
  <c r="O231"/>
  <c r="O232"/>
  <c r="O233"/>
  <c r="O234"/>
  <c r="O235"/>
  <c r="O236"/>
  <c r="O237"/>
  <c r="O238"/>
  <c r="O239"/>
  <c r="O240"/>
  <c r="O241"/>
  <c r="O242"/>
  <c r="O243"/>
  <c r="O244"/>
  <c r="O245"/>
  <c r="O246"/>
  <c r="O247"/>
  <c r="O248"/>
  <c r="O249"/>
  <c r="O250"/>
  <c r="O251"/>
  <c r="O252"/>
  <c r="O253"/>
  <c r="O254"/>
  <c r="O255"/>
  <c r="O256"/>
  <c r="O257"/>
  <c r="O258"/>
  <c r="O259"/>
  <c r="O260"/>
  <c r="O261"/>
  <c r="O262"/>
  <c r="O263"/>
  <c r="O264"/>
  <c r="O265"/>
  <c r="O266"/>
  <c r="O267"/>
  <c r="O268"/>
  <c r="O269"/>
  <c r="O270"/>
  <c r="O271"/>
  <c r="O272"/>
  <c r="O273"/>
  <c r="O274"/>
  <c r="O275"/>
  <c r="O276"/>
  <c r="O277"/>
  <c r="O278"/>
  <c r="O279"/>
  <c r="O280"/>
  <c r="O281"/>
  <c r="O282"/>
  <c r="O283"/>
  <c r="O284"/>
  <c r="O285"/>
  <c r="O286"/>
  <c r="O287"/>
  <c r="O288"/>
  <c r="O289"/>
  <c r="O290"/>
  <c r="O291"/>
  <c r="O292"/>
  <c r="O293"/>
  <c r="O294"/>
  <c r="O295"/>
  <c r="O296"/>
  <c r="O297"/>
  <c r="O298"/>
  <c r="O299"/>
  <c r="O14"/>
  <c r="P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N281"/>
  <c r="N282"/>
  <c r="N283"/>
  <c r="N284"/>
  <c r="N285"/>
  <c r="N286"/>
  <c r="N287"/>
  <c r="N288"/>
  <c r="N289"/>
  <c r="N290"/>
  <c r="N291"/>
  <c r="N292"/>
  <c r="N293"/>
  <c r="N294"/>
  <c r="N295"/>
  <c r="N296"/>
  <c r="N297"/>
  <c r="N298"/>
  <c r="N299"/>
  <c r="N14"/>
  <c r="B3"/>
  <c r="N12" i="5"/>
  <c r="W4" i="8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253"/>
  <c r="M254"/>
  <c r="M255"/>
  <c r="M256"/>
  <c r="M257"/>
  <c r="M258"/>
  <c r="M259"/>
  <c r="M260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3"/>
  <c r="M284"/>
  <c r="M285"/>
  <c r="M286"/>
  <c r="M287"/>
  <c r="M288"/>
  <c r="M289"/>
  <c r="M290"/>
  <c r="M291"/>
  <c r="M292"/>
  <c r="M293"/>
  <c r="M294"/>
  <c r="M295"/>
  <c r="M296"/>
  <c r="M297"/>
  <c r="M298"/>
  <c r="M299"/>
  <c r="M14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O20" i="5"/>
  <c r="D299" i="6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Y306" i="5"/>
  <c r="X303"/>
  <c r="X305"/>
  <c r="X306"/>
  <c r="D305"/>
  <c r="Y305" s="1"/>
  <c r="D304"/>
  <c r="D303"/>
  <c r="Y303" s="1"/>
  <c r="D302"/>
  <c r="X302" s="1"/>
  <c r="D301"/>
  <c r="Y301" s="1"/>
  <c r="D300"/>
  <c r="Y300" s="1"/>
  <c r="D299"/>
  <c r="Y299" s="1"/>
  <c r="D298"/>
  <c r="X298" s="1"/>
  <c r="D297"/>
  <c r="Y297" s="1"/>
  <c r="D296"/>
  <c r="Y296" s="1"/>
  <c r="D295"/>
  <c r="Y295" s="1"/>
  <c r="D294"/>
  <c r="X294" s="1"/>
  <c r="D293"/>
  <c r="Y293" s="1"/>
  <c r="D292"/>
  <c r="Y292" s="1"/>
  <c r="D291"/>
  <c r="Y291" s="1"/>
  <c r="D290"/>
  <c r="X290" s="1"/>
  <c r="D289"/>
  <c r="Y289" s="1"/>
  <c r="D288"/>
  <c r="Y288" s="1"/>
  <c r="D287"/>
  <c r="Y287" s="1"/>
  <c r="D286"/>
  <c r="X286" s="1"/>
  <c r="D285"/>
  <c r="Y285" s="1"/>
  <c r="D284"/>
  <c r="Y284" s="1"/>
  <c r="D283"/>
  <c r="Y283" s="1"/>
  <c r="D282"/>
  <c r="X282" s="1"/>
  <c r="D281"/>
  <c r="Y281" s="1"/>
  <c r="D280"/>
  <c r="Y280" s="1"/>
  <c r="D279"/>
  <c r="Y279" s="1"/>
  <c r="D278"/>
  <c r="X278" s="1"/>
  <c r="D277"/>
  <c r="Y277" s="1"/>
  <c r="D276"/>
  <c r="Y276" s="1"/>
  <c r="D275"/>
  <c r="Y275" s="1"/>
  <c r="D274"/>
  <c r="X274" s="1"/>
  <c r="D273"/>
  <c r="Y273" s="1"/>
  <c r="D272"/>
  <c r="Y272" s="1"/>
  <c r="D271"/>
  <c r="Y271" s="1"/>
  <c r="D270"/>
  <c r="X270" s="1"/>
  <c r="D269"/>
  <c r="Y269" s="1"/>
  <c r="D268"/>
  <c r="Y268" s="1"/>
  <c r="D267"/>
  <c r="Y267" s="1"/>
  <c r="D266"/>
  <c r="X266" s="1"/>
  <c r="D265"/>
  <c r="Y265" s="1"/>
  <c r="D264"/>
  <c r="Y264" s="1"/>
  <c r="D263"/>
  <c r="Y263" s="1"/>
  <c r="D262"/>
  <c r="X262" s="1"/>
  <c r="D261"/>
  <c r="Y261" s="1"/>
  <c r="D260"/>
  <c r="Y260" s="1"/>
  <c r="D259"/>
  <c r="Y259" s="1"/>
  <c r="D258"/>
  <c r="X258" s="1"/>
  <c r="D257"/>
  <c r="D256"/>
  <c r="Y256" s="1"/>
  <c r="D255"/>
  <c r="Y255" s="1"/>
  <c r="D254"/>
  <c r="X254" s="1"/>
  <c r="D253"/>
  <c r="Y253" s="1"/>
  <c r="D252"/>
  <c r="Y252" s="1"/>
  <c r="D251"/>
  <c r="Y251" s="1"/>
  <c r="D250"/>
  <c r="X250" s="1"/>
  <c r="D249"/>
  <c r="Y249" s="1"/>
  <c r="D248"/>
  <c r="Y248" s="1"/>
  <c r="D247"/>
  <c r="Y247" s="1"/>
  <c r="D246"/>
  <c r="X246" s="1"/>
  <c r="D245"/>
  <c r="Y245" s="1"/>
  <c r="D244"/>
  <c r="Y244" s="1"/>
  <c r="D243"/>
  <c r="Y243" s="1"/>
  <c r="D242"/>
  <c r="X242" s="1"/>
  <c r="D241"/>
  <c r="D240"/>
  <c r="Y240" s="1"/>
  <c r="D239"/>
  <c r="D238"/>
  <c r="X238" s="1"/>
  <c r="D237"/>
  <c r="D236"/>
  <c r="Y236" s="1"/>
  <c r="D235"/>
  <c r="D234"/>
  <c r="X234" s="1"/>
  <c r="D233"/>
  <c r="D232"/>
  <c r="D231"/>
  <c r="D230"/>
  <c r="X230" s="1"/>
  <c r="D229"/>
  <c r="D228"/>
  <c r="Y228" s="1"/>
  <c r="D227"/>
  <c r="D226"/>
  <c r="X226" s="1"/>
  <c r="D225"/>
  <c r="D224"/>
  <c r="Y224" s="1"/>
  <c r="D223"/>
  <c r="D222"/>
  <c r="X222" s="1"/>
  <c r="D221"/>
  <c r="D220"/>
  <c r="Y220" s="1"/>
  <c r="D219"/>
  <c r="D218"/>
  <c r="X218" s="1"/>
  <c r="D217"/>
  <c r="D216"/>
  <c r="Y216" s="1"/>
  <c r="D215"/>
  <c r="D214"/>
  <c r="X214" s="1"/>
  <c r="D213"/>
  <c r="D212"/>
  <c r="Y212" s="1"/>
  <c r="D211"/>
  <c r="D210"/>
  <c r="X210" s="1"/>
  <c r="D209"/>
  <c r="D208"/>
  <c r="Y208" s="1"/>
  <c r="D207"/>
  <c r="D206"/>
  <c r="X206" s="1"/>
  <c r="D205"/>
  <c r="D204"/>
  <c r="D203"/>
  <c r="D202"/>
  <c r="X202" s="1"/>
  <c r="D201"/>
  <c r="D200"/>
  <c r="Y200" s="1"/>
  <c r="D199"/>
  <c r="D198"/>
  <c r="X198" s="1"/>
  <c r="D197"/>
  <c r="D196"/>
  <c r="Y196" s="1"/>
  <c r="D195"/>
  <c r="D194"/>
  <c r="X194" s="1"/>
  <c r="D193"/>
  <c r="D192"/>
  <c r="Y192" s="1"/>
  <c r="D191"/>
  <c r="D190"/>
  <c r="D189"/>
  <c r="D188"/>
  <c r="Y188" s="1"/>
  <c r="D187"/>
  <c r="D186"/>
  <c r="X186" s="1"/>
  <c r="D185"/>
  <c r="D184"/>
  <c r="Y184" s="1"/>
  <c r="D183"/>
  <c r="D182"/>
  <c r="X182" s="1"/>
  <c r="D181"/>
  <c r="D180"/>
  <c r="Y180" s="1"/>
  <c r="D179"/>
  <c r="D178"/>
  <c r="X178" s="1"/>
  <c r="D177"/>
  <c r="D176"/>
  <c r="Y176" s="1"/>
  <c r="D175"/>
  <c r="D174"/>
  <c r="X174" s="1"/>
  <c r="D173"/>
  <c r="D172"/>
  <c r="Y172" s="1"/>
  <c r="D171"/>
  <c r="D170"/>
  <c r="X170" s="1"/>
  <c r="D169"/>
  <c r="D168"/>
  <c r="Y168" s="1"/>
  <c r="D167"/>
  <c r="D166"/>
  <c r="X166" s="1"/>
  <c r="D165"/>
  <c r="D164"/>
  <c r="D163"/>
  <c r="D162"/>
  <c r="X162" s="1"/>
  <c r="D161"/>
  <c r="D160"/>
  <c r="Y160" s="1"/>
  <c r="D159"/>
  <c r="D158"/>
  <c r="X158" s="1"/>
  <c r="D157"/>
  <c r="D156"/>
  <c r="Y156" s="1"/>
  <c r="D155"/>
  <c r="D154"/>
  <c r="X154" s="1"/>
  <c r="D153"/>
  <c r="D152"/>
  <c r="Y152" s="1"/>
  <c r="D151"/>
  <c r="D150"/>
  <c r="X150" s="1"/>
  <c r="D149"/>
  <c r="D148"/>
  <c r="Y148" s="1"/>
  <c r="D147"/>
  <c r="D146"/>
  <c r="D145"/>
  <c r="D144"/>
  <c r="Y144" s="1"/>
  <c r="D143"/>
  <c r="D142"/>
  <c r="D141"/>
  <c r="D140"/>
  <c r="Y140" s="1"/>
  <c r="D139"/>
  <c r="D138"/>
  <c r="X138" s="1"/>
  <c r="D137"/>
  <c r="D136"/>
  <c r="Y136" s="1"/>
  <c r="D135"/>
  <c r="D134"/>
  <c r="X134" s="1"/>
  <c r="D133"/>
  <c r="D132"/>
  <c r="D131"/>
  <c r="D130"/>
  <c r="X130" s="1"/>
  <c r="D129"/>
  <c r="D128"/>
  <c r="Y128" s="1"/>
  <c r="D127"/>
  <c r="D126"/>
  <c r="D125"/>
  <c r="D124"/>
  <c r="Y124" s="1"/>
  <c r="D123"/>
  <c r="D122"/>
  <c r="X122" s="1"/>
  <c r="D121"/>
  <c r="D120"/>
  <c r="Y120" s="1"/>
  <c r="D119"/>
  <c r="D118"/>
  <c r="X118" s="1"/>
  <c r="D117"/>
  <c r="D116"/>
  <c r="Y116" s="1"/>
  <c r="D115"/>
  <c r="D114"/>
  <c r="X114" s="1"/>
  <c r="D113"/>
  <c r="D112"/>
  <c r="D111"/>
  <c r="D110"/>
  <c r="X110" s="1"/>
  <c r="D109"/>
  <c r="D108"/>
  <c r="Y108" s="1"/>
  <c r="D107"/>
  <c r="D106"/>
  <c r="X106" s="1"/>
  <c r="D105"/>
  <c r="D104"/>
  <c r="Y104" s="1"/>
  <c r="D103"/>
  <c r="D102"/>
  <c r="D101"/>
  <c r="D100"/>
  <c r="Y100" s="1"/>
  <c r="D99"/>
  <c r="D98"/>
  <c r="D97"/>
  <c r="D96"/>
  <c r="D95"/>
  <c r="D94"/>
  <c r="D93"/>
  <c r="D92"/>
  <c r="Y92" s="1"/>
  <c r="D91"/>
  <c r="D90"/>
  <c r="X90" s="1"/>
  <c r="D89"/>
  <c r="D88"/>
  <c r="Y88" s="1"/>
  <c r="D87"/>
  <c r="D86"/>
  <c r="X86" s="1"/>
  <c r="D85"/>
  <c r="D84"/>
  <c r="D83"/>
  <c r="D82"/>
  <c r="X82" s="1"/>
  <c r="D81"/>
  <c r="D80"/>
  <c r="Y80" s="1"/>
  <c r="D79"/>
  <c r="D78"/>
  <c r="X78" s="1"/>
  <c r="D77"/>
  <c r="D76"/>
  <c r="Y76" s="1"/>
  <c r="D75"/>
  <c r="D74"/>
  <c r="X74" s="1"/>
  <c r="D73"/>
  <c r="D72"/>
  <c r="D71"/>
  <c r="D70"/>
  <c r="D69"/>
  <c r="D68"/>
  <c r="Y68" s="1"/>
  <c r="D67"/>
  <c r="D66"/>
  <c r="X66" s="1"/>
  <c r="D65"/>
  <c r="D64"/>
  <c r="Y64" s="1"/>
  <c r="D63"/>
  <c r="D62"/>
  <c r="X62" s="1"/>
  <c r="D61"/>
  <c r="D60"/>
  <c r="Y60" s="1"/>
  <c r="D59"/>
  <c r="D58"/>
  <c r="X58" s="1"/>
  <c r="D57"/>
  <c r="D56"/>
  <c r="Y56" s="1"/>
  <c r="D55"/>
  <c r="D54"/>
  <c r="X54" s="1"/>
  <c r="D53"/>
  <c r="D52"/>
  <c r="Y52" s="1"/>
  <c r="D51"/>
  <c r="D50"/>
  <c r="X50" s="1"/>
  <c r="D49"/>
  <c r="D48"/>
  <c r="Y48" s="1"/>
  <c r="D47"/>
  <c r="D46"/>
  <c r="X46" s="1"/>
  <c r="D45"/>
  <c r="D44"/>
  <c r="D43"/>
  <c r="D42"/>
  <c r="X42" s="1"/>
  <c r="D41"/>
  <c r="D40"/>
  <c r="Y40" s="1"/>
  <c r="D39"/>
  <c r="D38"/>
  <c r="X38" s="1"/>
  <c r="D37"/>
  <c r="D36"/>
  <c r="Y36" s="1"/>
  <c r="D35"/>
  <c r="D34"/>
  <c r="X34" s="1"/>
  <c r="D33"/>
  <c r="D32"/>
  <c r="Y32" s="1"/>
  <c r="D31"/>
  <c r="D30"/>
  <c r="X30" s="1"/>
  <c r="D29"/>
  <c r="D28"/>
  <c r="D27"/>
  <c r="D26"/>
  <c r="X26" s="1"/>
  <c r="D25"/>
  <c r="D24"/>
  <c r="Y24" s="1"/>
  <c r="D23"/>
  <c r="D22"/>
  <c r="X22" s="1"/>
  <c r="D21"/>
  <c r="D20"/>
  <c r="Y20" s="1"/>
  <c r="U10" i="1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221"/>
  <c r="U222"/>
  <c r="U223"/>
  <c r="U224"/>
  <c r="U225"/>
  <c r="U226"/>
  <c r="U227"/>
  <c r="U228"/>
  <c r="U229"/>
  <c r="U230"/>
  <c r="U231"/>
  <c r="U232"/>
  <c r="U233"/>
  <c r="U234"/>
  <c r="U235"/>
  <c r="U236"/>
  <c r="U237"/>
  <c r="U238"/>
  <c r="U239"/>
  <c r="U240"/>
  <c r="U241"/>
  <c r="U242"/>
  <c r="U243"/>
  <c r="U244"/>
  <c r="U245"/>
  <c r="U246"/>
  <c r="U247"/>
  <c r="U248"/>
  <c r="U249"/>
  <c r="U250"/>
  <c r="U251"/>
  <c r="U252"/>
  <c r="U253"/>
  <c r="U254"/>
  <c r="U255"/>
  <c r="U256"/>
  <c r="U257"/>
  <c r="U258"/>
  <c r="U259"/>
  <c r="U260"/>
  <c r="U261"/>
  <c r="U262"/>
  <c r="U263"/>
  <c r="U264"/>
  <c r="U265"/>
  <c r="U266"/>
  <c r="U267"/>
  <c r="U268"/>
  <c r="U269"/>
  <c r="U270"/>
  <c r="U271"/>
  <c r="U272"/>
  <c r="U273"/>
  <c r="U274"/>
  <c r="U275"/>
  <c r="U276"/>
  <c r="U277"/>
  <c r="U278"/>
  <c r="U279"/>
  <c r="U280"/>
  <c r="U281"/>
  <c r="U282"/>
  <c r="U283"/>
  <c r="U284"/>
  <c r="U285"/>
  <c r="U286"/>
  <c r="U287"/>
  <c r="U288"/>
  <c r="U289"/>
  <c r="U290"/>
  <c r="U291"/>
  <c r="U292"/>
  <c r="U293"/>
  <c r="U294"/>
  <c r="U295"/>
  <c r="U296"/>
  <c r="U297"/>
  <c r="U298"/>
  <c r="U299"/>
  <c r="U300"/>
  <c r="U301"/>
  <c r="U302"/>
  <c r="U303"/>
  <c r="U304"/>
  <c r="U305"/>
  <c r="U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R100"/>
  <c r="R101"/>
  <c r="R102"/>
  <c r="R103"/>
  <c r="R104"/>
  <c r="R105"/>
  <c r="R106"/>
  <c r="R107"/>
  <c r="R108"/>
  <c r="R109"/>
  <c r="R110"/>
  <c r="R111"/>
  <c r="R112"/>
  <c r="R113"/>
  <c r="R114"/>
  <c r="R115"/>
  <c r="R116"/>
  <c r="R117"/>
  <c r="R118"/>
  <c r="R119"/>
  <c r="R120"/>
  <c r="R121"/>
  <c r="R122"/>
  <c r="R123"/>
  <c r="R124"/>
  <c r="R125"/>
  <c r="R126"/>
  <c r="R127"/>
  <c r="R128"/>
  <c r="R129"/>
  <c r="R130"/>
  <c r="R131"/>
  <c r="R132"/>
  <c r="R133"/>
  <c r="R134"/>
  <c r="R135"/>
  <c r="R136"/>
  <c r="R137"/>
  <c r="R138"/>
  <c r="R139"/>
  <c r="R140"/>
  <c r="R141"/>
  <c r="R142"/>
  <c r="R143"/>
  <c r="R144"/>
  <c r="R145"/>
  <c r="R146"/>
  <c r="R147"/>
  <c r="R148"/>
  <c r="R149"/>
  <c r="R150"/>
  <c r="R151"/>
  <c r="R152"/>
  <c r="R153"/>
  <c r="R154"/>
  <c r="R155"/>
  <c r="R156"/>
  <c r="R157"/>
  <c r="R158"/>
  <c r="R159"/>
  <c r="R160"/>
  <c r="R161"/>
  <c r="R162"/>
  <c r="R163"/>
  <c r="R164"/>
  <c r="R165"/>
  <c r="R166"/>
  <c r="R167"/>
  <c r="R168"/>
  <c r="R169"/>
  <c r="R170"/>
  <c r="R171"/>
  <c r="R172"/>
  <c r="R173"/>
  <c r="R174"/>
  <c r="R175"/>
  <c r="R176"/>
  <c r="R177"/>
  <c r="R178"/>
  <c r="R179"/>
  <c r="R180"/>
  <c r="R181"/>
  <c r="R182"/>
  <c r="R183"/>
  <c r="R184"/>
  <c r="R185"/>
  <c r="R186"/>
  <c r="R187"/>
  <c r="R188"/>
  <c r="R189"/>
  <c r="R190"/>
  <c r="R191"/>
  <c r="R192"/>
  <c r="R193"/>
  <c r="R194"/>
  <c r="R195"/>
  <c r="R196"/>
  <c r="R197"/>
  <c r="R198"/>
  <c r="R199"/>
  <c r="R200"/>
  <c r="R201"/>
  <c r="R202"/>
  <c r="R203"/>
  <c r="R204"/>
  <c r="R205"/>
  <c r="R206"/>
  <c r="R207"/>
  <c r="R208"/>
  <c r="R209"/>
  <c r="R210"/>
  <c r="R211"/>
  <c r="R212"/>
  <c r="R213"/>
  <c r="R214"/>
  <c r="R215"/>
  <c r="R216"/>
  <c r="R217"/>
  <c r="R218"/>
  <c r="R219"/>
  <c r="R220"/>
  <c r="R221"/>
  <c r="R222"/>
  <c r="R223"/>
  <c r="R224"/>
  <c r="R225"/>
  <c r="R226"/>
  <c r="R227"/>
  <c r="R228"/>
  <c r="R229"/>
  <c r="R230"/>
  <c r="R231"/>
  <c r="R232"/>
  <c r="R233"/>
  <c r="R234"/>
  <c r="R235"/>
  <c r="R236"/>
  <c r="R237"/>
  <c r="R238"/>
  <c r="R239"/>
  <c r="R240"/>
  <c r="R241"/>
  <c r="R242"/>
  <c r="R243"/>
  <c r="R244"/>
  <c r="R245"/>
  <c r="R246"/>
  <c r="R247"/>
  <c r="R248"/>
  <c r="R249"/>
  <c r="R250"/>
  <c r="R251"/>
  <c r="R252"/>
  <c r="R253"/>
  <c r="R254"/>
  <c r="R255"/>
  <c r="R256"/>
  <c r="R257"/>
  <c r="R258"/>
  <c r="R259"/>
  <c r="R260"/>
  <c r="R261"/>
  <c r="R262"/>
  <c r="R263"/>
  <c r="R264"/>
  <c r="R265"/>
  <c r="R266"/>
  <c r="R267"/>
  <c r="R268"/>
  <c r="R269"/>
  <c r="R270"/>
  <c r="R271"/>
  <c r="R272"/>
  <c r="R273"/>
  <c r="R274"/>
  <c r="R275"/>
  <c r="R276"/>
  <c r="R277"/>
  <c r="R278"/>
  <c r="R279"/>
  <c r="R280"/>
  <c r="R281"/>
  <c r="R282"/>
  <c r="R283"/>
  <c r="R284"/>
  <c r="R285"/>
  <c r="R286"/>
  <c r="R287"/>
  <c r="R288"/>
  <c r="R289"/>
  <c r="R290"/>
  <c r="R291"/>
  <c r="R292"/>
  <c r="R293"/>
  <c r="R294"/>
  <c r="R295"/>
  <c r="R296"/>
  <c r="R297"/>
  <c r="R298"/>
  <c r="R299"/>
  <c r="R300"/>
  <c r="R301"/>
  <c r="R302"/>
  <c r="R303"/>
  <c r="R304"/>
  <c r="R305"/>
  <c r="R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8"/>
  <c r="O189"/>
  <c r="O190"/>
  <c r="O191"/>
  <c r="O192"/>
  <c r="O193"/>
  <c r="O194"/>
  <c r="O195"/>
  <c r="O196"/>
  <c r="O197"/>
  <c r="O198"/>
  <c r="O199"/>
  <c r="O200"/>
  <c r="O201"/>
  <c r="O202"/>
  <c r="O203"/>
  <c r="O204"/>
  <c r="O205"/>
  <c r="O206"/>
  <c r="O207"/>
  <c r="O208"/>
  <c r="O209"/>
  <c r="O210"/>
  <c r="O211"/>
  <c r="O212"/>
  <c r="O213"/>
  <c r="O214"/>
  <c r="O215"/>
  <c r="O216"/>
  <c r="O217"/>
  <c r="O218"/>
  <c r="O219"/>
  <c r="O220"/>
  <c r="O221"/>
  <c r="O222"/>
  <c r="O223"/>
  <c r="O224"/>
  <c r="O225"/>
  <c r="O226"/>
  <c r="O227"/>
  <c r="O228"/>
  <c r="O229"/>
  <c r="O230"/>
  <c r="O231"/>
  <c r="O232"/>
  <c r="O233"/>
  <c r="O234"/>
  <c r="O235"/>
  <c r="O236"/>
  <c r="O237"/>
  <c r="O238"/>
  <c r="O239"/>
  <c r="O240"/>
  <c r="O241"/>
  <c r="O242"/>
  <c r="O243"/>
  <c r="O244"/>
  <c r="O245"/>
  <c r="O246"/>
  <c r="O247"/>
  <c r="O248"/>
  <c r="O249"/>
  <c r="O250"/>
  <c r="O251"/>
  <c r="O252"/>
  <c r="O253"/>
  <c r="O254"/>
  <c r="O255"/>
  <c r="O256"/>
  <c r="O257"/>
  <c r="O258"/>
  <c r="O259"/>
  <c r="O260"/>
  <c r="O261"/>
  <c r="O262"/>
  <c r="O263"/>
  <c r="O264"/>
  <c r="O265"/>
  <c r="O266"/>
  <c r="O267"/>
  <c r="O268"/>
  <c r="O269"/>
  <c r="O270"/>
  <c r="O271"/>
  <c r="O272"/>
  <c r="O273"/>
  <c r="O274"/>
  <c r="O275"/>
  <c r="O276"/>
  <c r="O277"/>
  <c r="O278"/>
  <c r="O279"/>
  <c r="O280"/>
  <c r="O281"/>
  <c r="O282"/>
  <c r="O283"/>
  <c r="O284"/>
  <c r="O285"/>
  <c r="O286"/>
  <c r="O287"/>
  <c r="O288"/>
  <c r="O289"/>
  <c r="O290"/>
  <c r="O291"/>
  <c r="O292"/>
  <c r="O293"/>
  <c r="O294"/>
  <c r="O295"/>
  <c r="O296"/>
  <c r="O297"/>
  <c r="O298"/>
  <c r="O299"/>
  <c r="O300"/>
  <c r="O301"/>
  <c r="O302"/>
  <c r="O303"/>
  <c r="O304"/>
  <c r="O305"/>
  <c r="O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N281"/>
  <c r="N282"/>
  <c r="N283"/>
  <c r="N284"/>
  <c r="N285"/>
  <c r="N286"/>
  <c r="N287"/>
  <c r="N288"/>
  <c r="N289"/>
  <c r="N290"/>
  <c r="N291"/>
  <c r="N292"/>
  <c r="N293"/>
  <c r="N294"/>
  <c r="N295"/>
  <c r="N296"/>
  <c r="N297"/>
  <c r="N298"/>
  <c r="N299"/>
  <c r="N300"/>
  <c r="N301"/>
  <c r="N302"/>
  <c r="N303"/>
  <c r="N304"/>
  <c r="N305"/>
  <c r="N20"/>
  <c r="AJ309"/>
  <c r="AJ310"/>
  <c r="AJ311"/>
  <c r="AJ312"/>
  <c r="AJ313"/>
  <c r="AI309"/>
  <c r="AI310"/>
  <c r="AI311"/>
  <c r="AI312"/>
  <c r="AI313"/>
  <c r="AJ308"/>
  <c r="AI308"/>
  <c r="G8" i="3"/>
  <c r="G11" s="1"/>
  <c r="C4"/>
  <c r="J4" i="2"/>
  <c r="J5"/>
  <c r="J6"/>
  <c r="J7"/>
  <c r="J8"/>
  <c r="J9"/>
  <c r="J10"/>
  <c r="W4" i="6" l="1"/>
  <c r="B3" s="1"/>
  <c r="T7" i="9"/>
  <c r="T7" i="8"/>
  <c r="T7" i="6"/>
  <c r="X20" i="5"/>
  <c r="X301"/>
  <c r="X299"/>
  <c r="X297"/>
  <c r="X295"/>
  <c r="X293"/>
  <c r="X291"/>
  <c r="X289"/>
  <c r="X287"/>
  <c r="X285"/>
  <c r="X283"/>
  <c r="X281"/>
  <c r="X279"/>
  <c r="X277"/>
  <c r="X275"/>
  <c r="X273"/>
  <c r="X271"/>
  <c r="X269"/>
  <c r="X267"/>
  <c r="X265"/>
  <c r="X263"/>
  <c r="X261"/>
  <c r="X259"/>
  <c r="X255"/>
  <c r="X253"/>
  <c r="X251"/>
  <c r="X249"/>
  <c r="X247"/>
  <c r="X245"/>
  <c r="X243"/>
  <c r="X240"/>
  <c r="X236"/>
  <c r="X228"/>
  <c r="X224"/>
  <c r="X220"/>
  <c r="X216"/>
  <c r="X212"/>
  <c r="X208"/>
  <c r="X200"/>
  <c r="X196"/>
  <c r="X192"/>
  <c r="X188"/>
  <c r="X184"/>
  <c r="X180"/>
  <c r="X176"/>
  <c r="X172"/>
  <c r="X168"/>
  <c r="X160"/>
  <c r="X156"/>
  <c r="X152"/>
  <c r="X148"/>
  <c r="X144"/>
  <c r="X140"/>
  <c r="X136"/>
  <c r="X128"/>
  <c r="X124"/>
  <c r="X120"/>
  <c r="X116"/>
  <c r="X108"/>
  <c r="X104"/>
  <c r="X100"/>
  <c r="X92"/>
  <c r="X88"/>
  <c r="X80"/>
  <c r="X76"/>
  <c r="X68"/>
  <c r="X64"/>
  <c r="X60"/>
  <c r="X56"/>
  <c r="X52"/>
  <c r="X48"/>
  <c r="X40"/>
  <c r="X36"/>
  <c r="X32"/>
  <c r="X24"/>
  <c r="Y302"/>
  <c r="Y298"/>
  <c r="Y294"/>
  <c r="Y290"/>
  <c r="Y286"/>
  <c r="Y282"/>
  <c r="Y278"/>
  <c r="Y274"/>
  <c r="Y270"/>
  <c r="Y266"/>
  <c r="Y262"/>
  <c r="Y258"/>
  <c r="Y254"/>
  <c r="Y250"/>
  <c r="Y246"/>
  <c r="Y242"/>
  <c r="Y238"/>
  <c r="Y234"/>
  <c r="Y230"/>
  <c r="Y226"/>
  <c r="Y222"/>
  <c r="Y218"/>
  <c r="Y214"/>
  <c r="Y210"/>
  <c r="Y206"/>
  <c r="Y202"/>
  <c r="Y198"/>
  <c r="Y194"/>
  <c r="Y186"/>
  <c r="Y182"/>
  <c r="Y178"/>
  <c r="Y174"/>
  <c r="Y170"/>
  <c r="Y166"/>
  <c r="Y162"/>
  <c r="Y158"/>
  <c r="Y154"/>
  <c r="Y150"/>
  <c r="Y138"/>
  <c r="Y134"/>
  <c r="Y130"/>
  <c r="Y122"/>
  <c r="Y118"/>
  <c r="Y114"/>
  <c r="Y110"/>
  <c r="Y106"/>
  <c r="Y90"/>
  <c r="Y86"/>
  <c r="Y82"/>
  <c r="Y78"/>
  <c r="Y74"/>
  <c r="Y66"/>
  <c r="Y62"/>
  <c r="Y58"/>
  <c r="Y54"/>
  <c r="Y50"/>
  <c r="Y46"/>
  <c r="Y42"/>
  <c r="Y38"/>
  <c r="Y34"/>
  <c r="Y30"/>
  <c r="Y26"/>
  <c r="Y22"/>
  <c r="Y21"/>
  <c r="X21"/>
  <c r="Y23"/>
  <c r="X23"/>
  <c r="Y25"/>
  <c r="X25"/>
  <c r="Y27"/>
  <c r="X27"/>
  <c r="Y29"/>
  <c r="X29"/>
  <c r="Y31"/>
  <c r="X31"/>
  <c r="Y33"/>
  <c r="X33"/>
  <c r="Y35"/>
  <c r="X35"/>
  <c r="Y37"/>
  <c r="X37"/>
  <c r="Y39"/>
  <c r="X39"/>
  <c r="Y41"/>
  <c r="X41"/>
  <c r="Y43"/>
  <c r="X43"/>
  <c r="Y45"/>
  <c r="X45"/>
  <c r="Y47"/>
  <c r="X47"/>
  <c r="Y49"/>
  <c r="X49"/>
  <c r="Y51"/>
  <c r="X51"/>
  <c r="Y53"/>
  <c r="X53"/>
  <c r="Y55"/>
  <c r="X55"/>
  <c r="Y57"/>
  <c r="X57"/>
  <c r="Y59"/>
  <c r="X59"/>
  <c r="Y61"/>
  <c r="X61"/>
  <c r="Y63"/>
  <c r="X63"/>
  <c r="Y65"/>
  <c r="X65"/>
  <c r="Y69"/>
  <c r="X69"/>
  <c r="Y71"/>
  <c r="X71"/>
  <c r="Y73"/>
  <c r="X73"/>
  <c r="Y75"/>
  <c r="X75"/>
  <c r="Y77"/>
  <c r="X77"/>
  <c r="Y79"/>
  <c r="X79"/>
  <c r="Y81"/>
  <c r="X81"/>
  <c r="Y83"/>
  <c r="X83"/>
  <c r="Y85"/>
  <c r="X85"/>
  <c r="Y87"/>
  <c r="X87"/>
  <c r="Y89"/>
  <c r="X89"/>
  <c r="Y91"/>
  <c r="X91"/>
  <c r="Y93"/>
  <c r="X93"/>
  <c r="Y95"/>
  <c r="X95"/>
  <c r="Y97"/>
  <c r="X97"/>
  <c r="Y99"/>
  <c r="X99"/>
  <c r="Y101"/>
  <c r="X101"/>
  <c r="Y103"/>
  <c r="X103"/>
  <c r="Y105"/>
  <c r="X105"/>
  <c r="Y107"/>
  <c r="X107"/>
  <c r="Y111"/>
  <c r="X111"/>
  <c r="Y113"/>
  <c r="X113"/>
  <c r="Y117"/>
  <c r="X117"/>
  <c r="Y119"/>
  <c r="X119"/>
  <c r="Y125"/>
  <c r="X125"/>
  <c r="Y127"/>
  <c r="X127"/>
  <c r="Y129"/>
  <c r="X129"/>
  <c r="Y133"/>
  <c r="X133"/>
  <c r="Y135"/>
  <c r="X135"/>
  <c r="Y137"/>
  <c r="X137"/>
  <c r="Y139"/>
  <c r="X139"/>
  <c r="Y141"/>
  <c r="X141"/>
  <c r="Y143"/>
  <c r="X143"/>
  <c r="Y145"/>
  <c r="X145"/>
  <c r="Y147"/>
  <c r="X147"/>
  <c r="Y149"/>
  <c r="X149"/>
  <c r="Y151"/>
  <c r="X151"/>
  <c r="Y153"/>
  <c r="X153"/>
  <c r="Y155"/>
  <c r="X155"/>
  <c r="Y157"/>
  <c r="X157"/>
  <c r="Y161"/>
  <c r="X161"/>
  <c r="Y163"/>
  <c r="X163"/>
  <c r="Y165"/>
  <c r="X165"/>
  <c r="Y167"/>
  <c r="X167"/>
  <c r="Y169"/>
  <c r="X169"/>
  <c r="Y171"/>
  <c r="X171"/>
  <c r="Y175"/>
  <c r="X175"/>
  <c r="Y177"/>
  <c r="X177"/>
  <c r="Y179"/>
  <c r="X179"/>
  <c r="Y183"/>
  <c r="X183"/>
  <c r="Y185"/>
  <c r="X185"/>
  <c r="Y187"/>
  <c r="X187"/>
  <c r="Y189"/>
  <c r="X189"/>
  <c r="Y191"/>
  <c r="X191"/>
  <c r="Y195"/>
  <c r="X195"/>
  <c r="Y197"/>
  <c r="X197"/>
  <c r="Y199"/>
  <c r="X199"/>
  <c r="Y201"/>
  <c r="X201"/>
  <c r="Y205"/>
  <c r="X205"/>
  <c r="Y207"/>
  <c r="X207"/>
  <c r="Y211"/>
  <c r="X211"/>
  <c r="Y213"/>
  <c r="X213"/>
  <c r="Y215"/>
  <c r="X215"/>
  <c r="Y217"/>
  <c r="X217"/>
  <c r="Y219"/>
  <c r="X219"/>
  <c r="Y221"/>
  <c r="X221"/>
  <c r="Y223"/>
  <c r="X223"/>
  <c r="Y227"/>
  <c r="X227"/>
  <c r="Y229"/>
  <c r="X229"/>
  <c r="Y231"/>
  <c r="X231"/>
  <c r="Y233"/>
  <c r="X233"/>
  <c r="Y235"/>
  <c r="X235"/>
  <c r="Y237"/>
  <c r="X237"/>
  <c r="Y239"/>
  <c r="X239"/>
  <c r="Y241"/>
  <c r="X241"/>
  <c r="X300"/>
  <c r="X296"/>
  <c r="X292"/>
  <c r="X288"/>
  <c r="X284"/>
  <c r="X280"/>
  <c r="X276"/>
  <c r="X272"/>
  <c r="X268"/>
  <c r="X264"/>
  <c r="X260"/>
  <c r="X256"/>
  <c r="X252"/>
  <c r="X248"/>
  <c r="X244"/>
  <c r="V20"/>
  <c r="T20"/>
  <c r="Q20"/>
  <c r="U20"/>
  <c r="S20"/>
  <c r="R20"/>
  <c r="P20"/>
  <c r="V22"/>
  <c r="U22"/>
  <c r="T22"/>
  <c r="S22"/>
  <c r="R22"/>
  <c r="P22"/>
  <c r="O22"/>
  <c r="Q22"/>
  <c r="N22"/>
  <c r="V24"/>
  <c r="U24"/>
  <c r="T24"/>
  <c r="S24"/>
  <c r="R24"/>
  <c r="P24"/>
  <c r="O24"/>
  <c r="Q24"/>
  <c r="N24"/>
  <c r="V26"/>
  <c r="U26"/>
  <c r="T26"/>
  <c r="S26"/>
  <c r="R26"/>
  <c r="P26"/>
  <c r="O26"/>
  <c r="Q26"/>
  <c r="N26"/>
  <c r="T28"/>
  <c r="Q28"/>
  <c r="N28"/>
  <c r="V30"/>
  <c r="U30"/>
  <c r="T30"/>
  <c r="S30"/>
  <c r="P30"/>
  <c r="R30"/>
  <c r="N30"/>
  <c r="O30"/>
  <c r="Q30"/>
  <c r="V32"/>
  <c r="U32"/>
  <c r="T32"/>
  <c r="S32"/>
  <c r="P32"/>
  <c r="R32"/>
  <c r="N32"/>
  <c r="O32"/>
  <c r="Q32"/>
  <c r="V34"/>
  <c r="U34"/>
  <c r="T34"/>
  <c r="S34"/>
  <c r="P34"/>
  <c r="R34"/>
  <c r="N34"/>
  <c r="O34"/>
  <c r="Q34"/>
  <c r="V36"/>
  <c r="U36"/>
  <c r="T36"/>
  <c r="S36"/>
  <c r="P36"/>
  <c r="R36"/>
  <c r="N36"/>
  <c r="O36"/>
  <c r="Q36"/>
  <c r="V38"/>
  <c r="U38"/>
  <c r="T38"/>
  <c r="S38"/>
  <c r="P38"/>
  <c r="R38"/>
  <c r="N38"/>
  <c r="O38"/>
  <c r="Q38"/>
  <c r="V40"/>
  <c r="U40"/>
  <c r="T40"/>
  <c r="S40"/>
  <c r="P40"/>
  <c r="R40"/>
  <c r="N40"/>
  <c r="O40"/>
  <c r="Q40"/>
  <c r="V42"/>
  <c r="U42"/>
  <c r="T42"/>
  <c r="S42"/>
  <c r="P42"/>
  <c r="R42"/>
  <c r="N42"/>
  <c r="O42"/>
  <c r="Q42"/>
  <c r="T44"/>
  <c r="N44"/>
  <c r="Q44"/>
  <c r="V46"/>
  <c r="U46"/>
  <c r="T46"/>
  <c r="S46"/>
  <c r="R46"/>
  <c r="P46"/>
  <c r="N46"/>
  <c r="O46"/>
  <c r="Q46"/>
  <c r="V48"/>
  <c r="U48"/>
  <c r="T48"/>
  <c r="S48"/>
  <c r="R48"/>
  <c r="P48"/>
  <c r="N48"/>
  <c r="O48"/>
  <c r="Q48"/>
  <c r="V50"/>
  <c r="U50"/>
  <c r="T50"/>
  <c r="S50"/>
  <c r="R50"/>
  <c r="P50"/>
  <c r="N50"/>
  <c r="O50"/>
  <c r="Q50"/>
  <c r="V52"/>
  <c r="U52"/>
  <c r="T52"/>
  <c r="S52"/>
  <c r="R52"/>
  <c r="P52"/>
  <c r="N52"/>
  <c r="O52"/>
  <c r="Q52"/>
  <c r="V54"/>
  <c r="U54"/>
  <c r="T54"/>
  <c r="S54"/>
  <c r="R54"/>
  <c r="P54"/>
  <c r="N54"/>
  <c r="O54"/>
  <c r="Q54"/>
  <c r="V56"/>
  <c r="U56"/>
  <c r="T56"/>
  <c r="S56"/>
  <c r="R56"/>
  <c r="P56"/>
  <c r="N56"/>
  <c r="O56"/>
  <c r="Q56"/>
  <c r="V58"/>
  <c r="U58"/>
  <c r="T58"/>
  <c r="S58"/>
  <c r="R58"/>
  <c r="P58"/>
  <c r="N58"/>
  <c r="O58"/>
  <c r="Q58"/>
  <c r="V60"/>
  <c r="U60"/>
  <c r="T60"/>
  <c r="S60"/>
  <c r="R60"/>
  <c r="P60"/>
  <c r="N60"/>
  <c r="O60"/>
  <c r="Q60"/>
  <c r="V62"/>
  <c r="U62"/>
  <c r="T62"/>
  <c r="S62"/>
  <c r="R62"/>
  <c r="P62"/>
  <c r="N62"/>
  <c r="O62"/>
  <c r="Q62"/>
  <c r="V64"/>
  <c r="U64"/>
  <c r="T64"/>
  <c r="S64"/>
  <c r="R64"/>
  <c r="P64"/>
  <c r="N64"/>
  <c r="O64"/>
  <c r="Q64"/>
  <c r="V66"/>
  <c r="U66"/>
  <c r="T66"/>
  <c r="S66"/>
  <c r="R66"/>
  <c r="P66"/>
  <c r="N66"/>
  <c r="O66"/>
  <c r="Q66"/>
  <c r="V68"/>
  <c r="U68"/>
  <c r="T68"/>
  <c r="S68"/>
  <c r="P68"/>
  <c r="R68"/>
  <c r="N68"/>
  <c r="O68"/>
  <c r="Q68"/>
  <c r="T70"/>
  <c r="N70"/>
  <c r="Q70"/>
  <c r="T72"/>
  <c r="N72"/>
  <c r="Q72"/>
  <c r="V74"/>
  <c r="U74"/>
  <c r="T74"/>
  <c r="S74"/>
  <c r="P74"/>
  <c r="R74"/>
  <c r="N74"/>
  <c r="O74"/>
  <c r="Q74"/>
  <c r="V76"/>
  <c r="U76"/>
  <c r="T76"/>
  <c r="S76"/>
  <c r="P76"/>
  <c r="R76"/>
  <c r="N76"/>
  <c r="O76"/>
  <c r="Q76"/>
  <c r="V78"/>
  <c r="U78"/>
  <c r="T78"/>
  <c r="S78"/>
  <c r="P78"/>
  <c r="R78"/>
  <c r="N78"/>
  <c r="O78"/>
  <c r="Q78"/>
  <c r="V80"/>
  <c r="U80"/>
  <c r="T80"/>
  <c r="S80"/>
  <c r="P80"/>
  <c r="R80"/>
  <c r="N80"/>
  <c r="O80"/>
  <c r="Q80"/>
  <c r="V82"/>
  <c r="U82"/>
  <c r="T82"/>
  <c r="S82"/>
  <c r="P82"/>
  <c r="R82"/>
  <c r="N82"/>
  <c r="O82"/>
  <c r="Q82"/>
  <c r="T84"/>
  <c r="N84"/>
  <c r="Q84"/>
  <c r="V86"/>
  <c r="U86"/>
  <c r="T86"/>
  <c r="S86"/>
  <c r="R86"/>
  <c r="P86"/>
  <c r="N86"/>
  <c r="O86"/>
  <c r="Q86"/>
  <c r="V88"/>
  <c r="U88"/>
  <c r="T88"/>
  <c r="S88"/>
  <c r="R88"/>
  <c r="P88"/>
  <c r="N88"/>
  <c r="O88"/>
  <c r="Q88"/>
  <c r="V90"/>
  <c r="U90"/>
  <c r="T90"/>
  <c r="S90"/>
  <c r="R90"/>
  <c r="P90"/>
  <c r="N90"/>
  <c r="O90"/>
  <c r="Q90"/>
  <c r="V92"/>
  <c r="U92"/>
  <c r="T92"/>
  <c r="S92"/>
  <c r="R92"/>
  <c r="P92"/>
  <c r="N92"/>
  <c r="O92"/>
  <c r="Q92"/>
  <c r="T94"/>
  <c r="N94"/>
  <c r="Q94"/>
  <c r="T96"/>
  <c r="N96"/>
  <c r="Q96"/>
  <c r="T98"/>
  <c r="N98"/>
  <c r="Q98"/>
  <c r="V100"/>
  <c r="U100"/>
  <c r="T100"/>
  <c r="S100"/>
  <c r="P100"/>
  <c r="R100"/>
  <c r="N100"/>
  <c r="O100"/>
  <c r="Q100"/>
  <c r="T102"/>
  <c r="N102"/>
  <c r="Q102"/>
  <c r="V104"/>
  <c r="U104"/>
  <c r="T104"/>
  <c r="S104"/>
  <c r="R104"/>
  <c r="P104"/>
  <c r="N104"/>
  <c r="O104"/>
  <c r="Q104"/>
  <c r="V106"/>
  <c r="U106"/>
  <c r="T106"/>
  <c r="S106"/>
  <c r="R106"/>
  <c r="P106"/>
  <c r="N106"/>
  <c r="O106"/>
  <c r="Q106"/>
  <c r="V108"/>
  <c r="U108"/>
  <c r="T108"/>
  <c r="S108"/>
  <c r="R108"/>
  <c r="P108"/>
  <c r="N108"/>
  <c r="O108"/>
  <c r="Q108"/>
  <c r="V110"/>
  <c r="U110"/>
  <c r="T110"/>
  <c r="S110"/>
  <c r="P110"/>
  <c r="R110"/>
  <c r="N110"/>
  <c r="O110"/>
  <c r="Q110"/>
  <c r="T112"/>
  <c r="N112"/>
  <c r="Q112"/>
  <c r="V114"/>
  <c r="U114"/>
  <c r="T114"/>
  <c r="S114"/>
  <c r="R114"/>
  <c r="P114"/>
  <c r="N114"/>
  <c r="O114"/>
  <c r="Q114"/>
  <c r="V116"/>
  <c r="U116"/>
  <c r="T116"/>
  <c r="S116"/>
  <c r="P116"/>
  <c r="R116"/>
  <c r="N116"/>
  <c r="O116"/>
  <c r="Q116"/>
  <c r="V118"/>
  <c r="U118"/>
  <c r="T118"/>
  <c r="S118"/>
  <c r="P118"/>
  <c r="R118"/>
  <c r="N118"/>
  <c r="O118"/>
  <c r="Q118"/>
  <c r="V120"/>
  <c r="U120"/>
  <c r="T120"/>
  <c r="S120"/>
  <c r="P120"/>
  <c r="R120"/>
  <c r="N120"/>
  <c r="O120"/>
  <c r="Q120"/>
  <c r="V122"/>
  <c r="U122"/>
  <c r="T122"/>
  <c r="S122"/>
  <c r="R122"/>
  <c r="P122"/>
  <c r="N122"/>
  <c r="O122"/>
  <c r="Q122"/>
  <c r="V124"/>
  <c r="U124"/>
  <c r="T124"/>
  <c r="S124"/>
  <c r="P124"/>
  <c r="R124"/>
  <c r="N124"/>
  <c r="O124"/>
  <c r="Q124"/>
  <c r="T126"/>
  <c r="N126"/>
  <c r="Q126"/>
  <c r="V128"/>
  <c r="U128"/>
  <c r="T128"/>
  <c r="S128"/>
  <c r="R128"/>
  <c r="P128"/>
  <c r="N128"/>
  <c r="O128"/>
  <c r="Q128"/>
  <c r="V130"/>
  <c r="U130"/>
  <c r="T130"/>
  <c r="S130"/>
  <c r="R130"/>
  <c r="P130"/>
  <c r="N130"/>
  <c r="O130"/>
  <c r="Q130"/>
  <c r="T132"/>
  <c r="N132"/>
  <c r="Q132"/>
  <c r="V134"/>
  <c r="U134"/>
  <c r="T134"/>
  <c r="S134"/>
  <c r="R134"/>
  <c r="P134"/>
  <c r="N134"/>
  <c r="O134"/>
  <c r="Q134"/>
  <c r="V136"/>
  <c r="U136"/>
  <c r="T136"/>
  <c r="S136"/>
  <c r="R136"/>
  <c r="P136"/>
  <c r="N136"/>
  <c r="O136"/>
  <c r="Q136"/>
  <c r="V138"/>
  <c r="U138"/>
  <c r="T138"/>
  <c r="S138"/>
  <c r="R138"/>
  <c r="P138"/>
  <c r="N138"/>
  <c r="O138"/>
  <c r="Q138"/>
  <c r="V140"/>
  <c r="U140"/>
  <c r="T140"/>
  <c r="S140"/>
  <c r="R140"/>
  <c r="P140"/>
  <c r="N140"/>
  <c r="O140"/>
  <c r="Q140"/>
  <c r="T142"/>
  <c r="N142"/>
  <c r="Q142"/>
  <c r="V144"/>
  <c r="U144"/>
  <c r="T144"/>
  <c r="S144"/>
  <c r="P144"/>
  <c r="R144"/>
  <c r="N144"/>
  <c r="O144"/>
  <c r="Q144"/>
  <c r="T146"/>
  <c r="N146"/>
  <c r="Q146"/>
  <c r="V148"/>
  <c r="U148"/>
  <c r="T148"/>
  <c r="S148"/>
  <c r="R148"/>
  <c r="P148"/>
  <c r="N148"/>
  <c r="O148"/>
  <c r="Q148"/>
  <c r="V150"/>
  <c r="U150"/>
  <c r="T150"/>
  <c r="S150"/>
  <c r="R150"/>
  <c r="P150"/>
  <c r="N150"/>
  <c r="O150"/>
  <c r="Q150"/>
  <c r="V152"/>
  <c r="U152"/>
  <c r="T152"/>
  <c r="S152"/>
  <c r="R152"/>
  <c r="P152"/>
  <c r="N152"/>
  <c r="O152"/>
  <c r="Q152"/>
  <c r="V154"/>
  <c r="U154"/>
  <c r="T154"/>
  <c r="S154"/>
  <c r="R154"/>
  <c r="P154"/>
  <c r="N154"/>
  <c r="O154"/>
  <c r="Q154"/>
  <c r="V156"/>
  <c r="U156"/>
  <c r="T156"/>
  <c r="S156"/>
  <c r="R156"/>
  <c r="N156"/>
  <c r="P156"/>
  <c r="O156"/>
  <c r="Q156"/>
  <c r="V158"/>
  <c r="U158"/>
  <c r="T158"/>
  <c r="S158"/>
  <c r="R158"/>
  <c r="N158"/>
  <c r="P158"/>
  <c r="O158"/>
  <c r="Q158"/>
  <c r="V160"/>
  <c r="U160"/>
  <c r="T160"/>
  <c r="S160"/>
  <c r="R160"/>
  <c r="N160"/>
  <c r="P160"/>
  <c r="O160"/>
  <c r="Q160"/>
  <c r="V162"/>
  <c r="U162"/>
  <c r="T162"/>
  <c r="S162"/>
  <c r="R162"/>
  <c r="N162"/>
  <c r="P162"/>
  <c r="O162"/>
  <c r="Q162"/>
  <c r="T164"/>
  <c r="N164"/>
  <c r="Q164"/>
  <c r="V166"/>
  <c r="U166"/>
  <c r="T166"/>
  <c r="S166"/>
  <c r="R166"/>
  <c r="N166"/>
  <c r="P166"/>
  <c r="O166"/>
  <c r="Q166"/>
  <c r="V168"/>
  <c r="U168"/>
  <c r="T168"/>
  <c r="S168"/>
  <c r="R168"/>
  <c r="N168"/>
  <c r="P168"/>
  <c r="O168"/>
  <c r="Q168"/>
  <c r="V170"/>
  <c r="U170"/>
  <c r="T170"/>
  <c r="S170"/>
  <c r="R170"/>
  <c r="N170"/>
  <c r="P170"/>
  <c r="O170"/>
  <c r="Q170"/>
  <c r="V172"/>
  <c r="U172"/>
  <c r="T172"/>
  <c r="S172"/>
  <c r="R172"/>
  <c r="N172"/>
  <c r="P172"/>
  <c r="O172"/>
  <c r="Q172"/>
  <c r="V174"/>
  <c r="U174"/>
  <c r="T174"/>
  <c r="S174"/>
  <c r="R174"/>
  <c r="N174"/>
  <c r="P174"/>
  <c r="O174"/>
  <c r="Q174"/>
  <c r="V176"/>
  <c r="U176"/>
  <c r="T176"/>
  <c r="S176"/>
  <c r="R176"/>
  <c r="N176"/>
  <c r="P176"/>
  <c r="O176"/>
  <c r="Q176"/>
  <c r="V178"/>
  <c r="U178"/>
  <c r="T178"/>
  <c r="S178"/>
  <c r="R178"/>
  <c r="N178"/>
  <c r="P178"/>
  <c r="O178"/>
  <c r="Q178"/>
  <c r="V180"/>
  <c r="U180"/>
  <c r="T180"/>
  <c r="S180"/>
  <c r="R180"/>
  <c r="N180"/>
  <c r="P180"/>
  <c r="O180"/>
  <c r="Q180"/>
  <c r="V182"/>
  <c r="U182"/>
  <c r="T182"/>
  <c r="S182"/>
  <c r="R182"/>
  <c r="N182"/>
  <c r="P182"/>
  <c r="O182"/>
  <c r="Q182"/>
  <c r="V184"/>
  <c r="U184"/>
  <c r="T184"/>
  <c r="S184"/>
  <c r="R184"/>
  <c r="N184"/>
  <c r="P184"/>
  <c r="O184"/>
  <c r="Q184"/>
  <c r="V186"/>
  <c r="U186"/>
  <c r="T186"/>
  <c r="S186"/>
  <c r="R186"/>
  <c r="N186"/>
  <c r="P186"/>
  <c r="O186"/>
  <c r="Q186"/>
  <c r="V188"/>
  <c r="U188"/>
  <c r="T188"/>
  <c r="S188"/>
  <c r="R188"/>
  <c r="N188"/>
  <c r="P188"/>
  <c r="O188"/>
  <c r="Q188"/>
  <c r="T190"/>
  <c r="N190"/>
  <c r="Q190"/>
  <c r="V192"/>
  <c r="U192"/>
  <c r="T192"/>
  <c r="S192"/>
  <c r="R192"/>
  <c r="N192"/>
  <c r="P192"/>
  <c r="O192"/>
  <c r="Q192"/>
  <c r="V194"/>
  <c r="U194"/>
  <c r="T194"/>
  <c r="S194"/>
  <c r="R194"/>
  <c r="N194"/>
  <c r="P194"/>
  <c r="O194"/>
  <c r="Q194"/>
  <c r="V196"/>
  <c r="U196"/>
  <c r="T196"/>
  <c r="S196"/>
  <c r="R196"/>
  <c r="N196"/>
  <c r="P196"/>
  <c r="O196"/>
  <c r="Q196"/>
  <c r="V198"/>
  <c r="U198"/>
  <c r="T198"/>
  <c r="S198"/>
  <c r="R198"/>
  <c r="N198"/>
  <c r="P198"/>
  <c r="O198"/>
  <c r="Q198"/>
  <c r="V200"/>
  <c r="U200"/>
  <c r="T200"/>
  <c r="S200"/>
  <c r="R200"/>
  <c r="N200"/>
  <c r="P200"/>
  <c r="O200"/>
  <c r="Q200"/>
  <c r="V202"/>
  <c r="U202"/>
  <c r="T202"/>
  <c r="S202"/>
  <c r="R202"/>
  <c r="N202"/>
  <c r="P202"/>
  <c r="O202"/>
  <c r="Q202"/>
  <c r="T204"/>
  <c r="N204"/>
  <c r="Q204"/>
  <c r="V206"/>
  <c r="U206"/>
  <c r="T206"/>
  <c r="S206"/>
  <c r="R206"/>
  <c r="N206"/>
  <c r="P206"/>
  <c r="O206"/>
  <c r="Q206"/>
  <c r="V208"/>
  <c r="U208"/>
  <c r="T208"/>
  <c r="S208"/>
  <c r="R208"/>
  <c r="N208"/>
  <c r="P208"/>
  <c r="O208"/>
  <c r="Q208"/>
  <c r="V210"/>
  <c r="U210"/>
  <c r="T210"/>
  <c r="S210"/>
  <c r="R210"/>
  <c r="N210"/>
  <c r="P210"/>
  <c r="O210"/>
  <c r="Q210"/>
  <c r="V212"/>
  <c r="U212"/>
  <c r="T212"/>
  <c r="S212"/>
  <c r="R212"/>
  <c r="N212"/>
  <c r="P212"/>
  <c r="O212"/>
  <c r="Q212"/>
  <c r="V214"/>
  <c r="U214"/>
  <c r="T214"/>
  <c r="S214"/>
  <c r="R214"/>
  <c r="N214"/>
  <c r="P214"/>
  <c r="O214"/>
  <c r="Q214"/>
  <c r="V216"/>
  <c r="U216"/>
  <c r="T216"/>
  <c r="S216"/>
  <c r="R216"/>
  <c r="N216"/>
  <c r="P216"/>
  <c r="O216"/>
  <c r="Q216"/>
  <c r="V218"/>
  <c r="U218"/>
  <c r="T218"/>
  <c r="S218"/>
  <c r="R218"/>
  <c r="N218"/>
  <c r="P218"/>
  <c r="O218"/>
  <c r="Q218"/>
  <c r="V220"/>
  <c r="U220"/>
  <c r="T220"/>
  <c r="S220"/>
  <c r="R220"/>
  <c r="N220"/>
  <c r="P220"/>
  <c r="O220"/>
  <c r="Q220"/>
  <c r="V222"/>
  <c r="U222"/>
  <c r="T222"/>
  <c r="S222"/>
  <c r="R222"/>
  <c r="N222"/>
  <c r="P222"/>
  <c r="O222"/>
  <c r="Q222"/>
  <c r="V224"/>
  <c r="U224"/>
  <c r="T224"/>
  <c r="S224"/>
  <c r="R224"/>
  <c r="N224"/>
  <c r="P224"/>
  <c r="O224"/>
  <c r="Q224"/>
  <c r="V226"/>
  <c r="U226"/>
  <c r="T226"/>
  <c r="S226"/>
  <c r="R226"/>
  <c r="N226"/>
  <c r="P226"/>
  <c r="O226"/>
  <c r="Q226"/>
  <c r="V228"/>
  <c r="U228"/>
  <c r="T228"/>
  <c r="S228"/>
  <c r="R228"/>
  <c r="N228"/>
  <c r="P228"/>
  <c r="O228"/>
  <c r="Q228"/>
  <c r="V230"/>
  <c r="U230"/>
  <c r="T230"/>
  <c r="S230"/>
  <c r="R230"/>
  <c r="N230"/>
  <c r="P230"/>
  <c r="O230"/>
  <c r="Q230"/>
  <c r="T232"/>
  <c r="N232"/>
  <c r="Q232"/>
  <c r="V234"/>
  <c r="U234"/>
  <c r="T234"/>
  <c r="S234"/>
  <c r="R234"/>
  <c r="N234"/>
  <c r="P234"/>
  <c r="O234"/>
  <c r="Q234"/>
  <c r="V236"/>
  <c r="U236"/>
  <c r="T236"/>
  <c r="S236"/>
  <c r="R236"/>
  <c r="N236"/>
  <c r="P236"/>
  <c r="O236"/>
  <c r="Q236"/>
  <c r="V238"/>
  <c r="U238"/>
  <c r="T238"/>
  <c r="S238"/>
  <c r="R238"/>
  <c r="N238"/>
  <c r="P238"/>
  <c r="O238"/>
  <c r="Q238"/>
  <c r="V240"/>
  <c r="U240"/>
  <c r="T240"/>
  <c r="S240"/>
  <c r="R240"/>
  <c r="N240"/>
  <c r="P240"/>
  <c r="O240"/>
  <c r="Q240"/>
  <c r="V242"/>
  <c r="U242"/>
  <c r="T242"/>
  <c r="S242"/>
  <c r="R242"/>
  <c r="N242"/>
  <c r="P242"/>
  <c r="O242"/>
  <c r="Q242"/>
  <c r="V244"/>
  <c r="U244"/>
  <c r="T244"/>
  <c r="S244"/>
  <c r="R244"/>
  <c r="N244"/>
  <c r="P244"/>
  <c r="O244"/>
  <c r="Q244"/>
  <c r="V246"/>
  <c r="T246"/>
  <c r="S246"/>
  <c r="U246"/>
  <c r="R246"/>
  <c r="N246"/>
  <c r="P246"/>
  <c r="O246"/>
  <c r="Q246"/>
  <c r="V248"/>
  <c r="T248"/>
  <c r="S248"/>
  <c r="U248"/>
  <c r="R248"/>
  <c r="N248"/>
  <c r="P248"/>
  <c r="O248"/>
  <c r="Q248"/>
  <c r="V250"/>
  <c r="T250"/>
  <c r="S250"/>
  <c r="U250"/>
  <c r="R250"/>
  <c r="N250"/>
  <c r="P250"/>
  <c r="O250"/>
  <c r="Q250"/>
  <c r="V252"/>
  <c r="T252"/>
  <c r="S252"/>
  <c r="U252"/>
  <c r="R252"/>
  <c r="N252"/>
  <c r="P252"/>
  <c r="O252"/>
  <c r="Q252"/>
  <c r="V254"/>
  <c r="T254"/>
  <c r="S254"/>
  <c r="U254"/>
  <c r="R254"/>
  <c r="N254"/>
  <c r="P254"/>
  <c r="O254"/>
  <c r="Q254"/>
  <c r="V256"/>
  <c r="T256"/>
  <c r="S256"/>
  <c r="U256"/>
  <c r="R256"/>
  <c r="N256"/>
  <c r="P256"/>
  <c r="O256"/>
  <c r="Q256"/>
  <c r="V258"/>
  <c r="T258"/>
  <c r="S258"/>
  <c r="R258"/>
  <c r="U258"/>
  <c r="N258"/>
  <c r="P258"/>
  <c r="O258"/>
  <c r="Q258"/>
  <c r="V260"/>
  <c r="T260"/>
  <c r="S260"/>
  <c r="R260"/>
  <c r="U260"/>
  <c r="N260"/>
  <c r="P260"/>
  <c r="O260"/>
  <c r="Q260"/>
  <c r="V262"/>
  <c r="T262"/>
  <c r="S262"/>
  <c r="R262"/>
  <c r="U262"/>
  <c r="N262"/>
  <c r="P262"/>
  <c r="O262"/>
  <c r="Q262"/>
  <c r="V264"/>
  <c r="T264"/>
  <c r="S264"/>
  <c r="R264"/>
  <c r="U264"/>
  <c r="N264"/>
  <c r="P264"/>
  <c r="O264"/>
  <c r="Q264"/>
  <c r="V266"/>
  <c r="T266"/>
  <c r="S266"/>
  <c r="R266"/>
  <c r="U266"/>
  <c r="P266"/>
  <c r="O266"/>
  <c r="Q266"/>
  <c r="V268"/>
  <c r="T268"/>
  <c r="S268"/>
  <c r="R268"/>
  <c r="U268"/>
  <c r="P268"/>
  <c r="O268"/>
  <c r="Q268"/>
  <c r="V270"/>
  <c r="T270"/>
  <c r="S270"/>
  <c r="R270"/>
  <c r="U270"/>
  <c r="P270"/>
  <c r="O270"/>
  <c r="Q270"/>
  <c r="V272"/>
  <c r="T272"/>
  <c r="S272"/>
  <c r="R272"/>
  <c r="U272"/>
  <c r="P272"/>
  <c r="O272"/>
  <c r="Q272"/>
  <c r="V274"/>
  <c r="T274"/>
  <c r="S274"/>
  <c r="R274"/>
  <c r="U274"/>
  <c r="P274"/>
  <c r="O274"/>
  <c r="Q274"/>
  <c r="V276"/>
  <c r="T276"/>
  <c r="S276"/>
  <c r="R276"/>
  <c r="U276"/>
  <c r="P276"/>
  <c r="O276"/>
  <c r="Q276"/>
  <c r="V278"/>
  <c r="T278"/>
  <c r="S278"/>
  <c r="R278"/>
  <c r="U278"/>
  <c r="P278"/>
  <c r="O278"/>
  <c r="Q278"/>
  <c r="V280"/>
  <c r="T280"/>
  <c r="S280"/>
  <c r="R280"/>
  <c r="U280"/>
  <c r="P280"/>
  <c r="O280"/>
  <c r="Q280"/>
  <c r="V282"/>
  <c r="T282"/>
  <c r="S282"/>
  <c r="R282"/>
  <c r="U282"/>
  <c r="P282"/>
  <c r="O282"/>
  <c r="Q282"/>
  <c r="V284"/>
  <c r="T284"/>
  <c r="S284"/>
  <c r="R284"/>
  <c r="U284"/>
  <c r="P284"/>
  <c r="O284"/>
  <c r="Q284"/>
  <c r="V286"/>
  <c r="T286"/>
  <c r="S286"/>
  <c r="R286"/>
  <c r="U286"/>
  <c r="P286"/>
  <c r="O286"/>
  <c r="Q286"/>
  <c r="V288"/>
  <c r="T288"/>
  <c r="S288"/>
  <c r="R288"/>
  <c r="U288"/>
  <c r="P288"/>
  <c r="O288"/>
  <c r="Q288"/>
  <c r="V290"/>
  <c r="T290"/>
  <c r="S290"/>
  <c r="R290"/>
  <c r="U290"/>
  <c r="P290"/>
  <c r="O290"/>
  <c r="Q290"/>
  <c r="V292"/>
  <c r="T292"/>
  <c r="S292"/>
  <c r="R292"/>
  <c r="U292"/>
  <c r="P292"/>
  <c r="O292"/>
  <c r="Q292"/>
  <c r="V294"/>
  <c r="T294"/>
  <c r="S294"/>
  <c r="R294"/>
  <c r="U294"/>
  <c r="P294"/>
  <c r="O294"/>
  <c r="Q294"/>
  <c r="V296"/>
  <c r="T296"/>
  <c r="S296"/>
  <c r="R296"/>
  <c r="U296"/>
  <c r="P296"/>
  <c r="O296"/>
  <c r="Q296"/>
  <c r="V298"/>
  <c r="T298"/>
  <c r="S298"/>
  <c r="R298"/>
  <c r="U298"/>
  <c r="P298"/>
  <c r="O298"/>
  <c r="Q298"/>
  <c r="V300"/>
  <c r="T300"/>
  <c r="S300"/>
  <c r="R300"/>
  <c r="U300"/>
  <c r="P300"/>
  <c r="O300"/>
  <c r="Q300"/>
  <c r="V302"/>
  <c r="T302"/>
  <c r="S302"/>
  <c r="R302"/>
  <c r="U302"/>
  <c r="P302"/>
  <c r="O302"/>
  <c r="Q302"/>
  <c r="T304"/>
  <c r="Q304"/>
  <c r="M20"/>
  <c r="M304"/>
  <c r="X304" s="1"/>
  <c r="M302"/>
  <c r="M300"/>
  <c r="M298"/>
  <c r="M296"/>
  <c r="M294"/>
  <c r="M292"/>
  <c r="M290"/>
  <c r="M288"/>
  <c r="M286"/>
  <c r="M284"/>
  <c r="M282"/>
  <c r="M280"/>
  <c r="M278"/>
  <c r="M276"/>
  <c r="M274"/>
  <c r="M272"/>
  <c r="M270"/>
  <c r="M268"/>
  <c r="M266"/>
  <c r="M264"/>
  <c r="M262"/>
  <c r="M260"/>
  <c r="M258"/>
  <c r="M256"/>
  <c r="M254"/>
  <c r="M252"/>
  <c r="M250"/>
  <c r="M248"/>
  <c r="M246"/>
  <c r="M244"/>
  <c r="M242"/>
  <c r="M240"/>
  <c r="M238"/>
  <c r="M236"/>
  <c r="M234"/>
  <c r="M232"/>
  <c r="M230"/>
  <c r="M228"/>
  <c r="M226"/>
  <c r="M224"/>
  <c r="M222"/>
  <c r="M220"/>
  <c r="M218"/>
  <c r="M216"/>
  <c r="M214"/>
  <c r="M212"/>
  <c r="M210"/>
  <c r="M208"/>
  <c r="M206"/>
  <c r="M204"/>
  <c r="X204" s="1"/>
  <c r="M202"/>
  <c r="M200"/>
  <c r="M198"/>
  <c r="M196"/>
  <c r="M194"/>
  <c r="M192"/>
  <c r="M190"/>
  <c r="X190" s="1"/>
  <c r="M188"/>
  <c r="M186"/>
  <c r="M184"/>
  <c r="M182"/>
  <c r="M180"/>
  <c r="M178"/>
  <c r="M176"/>
  <c r="M174"/>
  <c r="M172"/>
  <c r="M170"/>
  <c r="M168"/>
  <c r="M166"/>
  <c r="M164"/>
  <c r="X164" s="1"/>
  <c r="M162"/>
  <c r="M160"/>
  <c r="M158"/>
  <c r="M156"/>
  <c r="M154"/>
  <c r="M152"/>
  <c r="M150"/>
  <c r="M148"/>
  <c r="M146"/>
  <c r="X146" s="1"/>
  <c r="M144"/>
  <c r="M142"/>
  <c r="M140"/>
  <c r="M138"/>
  <c r="M136"/>
  <c r="M134"/>
  <c r="M132"/>
  <c r="M130"/>
  <c r="M128"/>
  <c r="M126"/>
  <c r="M124"/>
  <c r="M122"/>
  <c r="M120"/>
  <c r="M118"/>
  <c r="M116"/>
  <c r="M114"/>
  <c r="M112"/>
  <c r="M110"/>
  <c r="M108"/>
  <c r="M106"/>
  <c r="M104"/>
  <c r="M102"/>
  <c r="M100"/>
  <c r="M98"/>
  <c r="X98" s="1"/>
  <c r="M96"/>
  <c r="M94"/>
  <c r="X94" s="1"/>
  <c r="M92"/>
  <c r="M90"/>
  <c r="M88"/>
  <c r="M86"/>
  <c r="M84"/>
  <c r="X84" s="1"/>
  <c r="M82"/>
  <c r="M80"/>
  <c r="M78"/>
  <c r="M76"/>
  <c r="M74"/>
  <c r="M72"/>
  <c r="M70"/>
  <c r="M68"/>
  <c r="M66"/>
  <c r="M64"/>
  <c r="M62"/>
  <c r="M60"/>
  <c r="M58"/>
  <c r="M56"/>
  <c r="M54"/>
  <c r="M52"/>
  <c r="M50"/>
  <c r="M48"/>
  <c r="M46"/>
  <c r="M44"/>
  <c r="M42"/>
  <c r="M40"/>
  <c r="M38"/>
  <c r="M36"/>
  <c r="M34"/>
  <c r="M32"/>
  <c r="M30"/>
  <c r="M28"/>
  <c r="X28" s="1"/>
  <c r="M26"/>
  <c r="M24"/>
  <c r="M22"/>
  <c r="N20"/>
  <c r="N304"/>
  <c r="N302"/>
  <c r="N300"/>
  <c r="N298"/>
  <c r="N296"/>
  <c r="N294"/>
  <c r="N292"/>
  <c r="N290"/>
  <c r="N288"/>
  <c r="N286"/>
  <c r="N284"/>
  <c r="N282"/>
  <c r="N280"/>
  <c r="N278"/>
  <c r="N276"/>
  <c r="N274"/>
  <c r="N272"/>
  <c r="N270"/>
  <c r="N268"/>
  <c r="N266"/>
  <c r="U21"/>
  <c r="V21"/>
  <c r="T21"/>
  <c r="S21"/>
  <c r="R21"/>
  <c r="P21"/>
  <c r="O21"/>
  <c r="Q21"/>
  <c r="N21"/>
  <c r="U23"/>
  <c r="V23"/>
  <c r="T23"/>
  <c r="S23"/>
  <c r="R23"/>
  <c r="P23"/>
  <c r="O23"/>
  <c r="Q23"/>
  <c r="N23"/>
  <c r="U25"/>
  <c r="V25"/>
  <c r="T25"/>
  <c r="S25"/>
  <c r="R25"/>
  <c r="P25"/>
  <c r="O25"/>
  <c r="Q25"/>
  <c r="N25"/>
  <c r="U27"/>
  <c r="V27"/>
  <c r="T27"/>
  <c r="S27"/>
  <c r="R27"/>
  <c r="P27"/>
  <c r="O27"/>
  <c r="Q27"/>
  <c r="N27"/>
  <c r="U29"/>
  <c r="V29"/>
  <c r="R29"/>
  <c r="T29"/>
  <c r="S29"/>
  <c r="P29"/>
  <c r="O29"/>
  <c r="Q29"/>
  <c r="N29"/>
  <c r="U31"/>
  <c r="V31"/>
  <c r="R31"/>
  <c r="T31"/>
  <c r="S31"/>
  <c r="P31"/>
  <c r="O31"/>
  <c r="Q31"/>
  <c r="N31"/>
  <c r="U33"/>
  <c r="V33"/>
  <c r="R33"/>
  <c r="T33"/>
  <c r="S33"/>
  <c r="P33"/>
  <c r="O33"/>
  <c r="Q33"/>
  <c r="N33"/>
  <c r="U35"/>
  <c r="V35"/>
  <c r="R35"/>
  <c r="T35"/>
  <c r="S35"/>
  <c r="P35"/>
  <c r="O35"/>
  <c r="Q35"/>
  <c r="N35"/>
  <c r="U37"/>
  <c r="V37"/>
  <c r="R37"/>
  <c r="T37"/>
  <c r="S37"/>
  <c r="P37"/>
  <c r="O37"/>
  <c r="Q37"/>
  <c r="N37"/>
  <c r="U39"/>
  <c r="V39"/>
  <c r="R39"/>
  <c r="T39"/>
  <c r="S39"/>
  <c r="P39"/>
  <c r="O39"/>
  <c r="Q39"/>
  <c r="N39"/>
  <c r="U41"/>
  <c r="V41"/>
  <c r="R41"/>
  <c r="T41"/>
  <c r="S41"/>
  <c r="P41"/>
  <c r="O41"/>
  <c r="Q41"/>
  <c r="N41"/>
  <c r="U43"/>
  <c r="V43"/>
  <c r="R43"/>
  <c r="T43"/>
  <c r="S43"/>
  <c r="P43"/>
  <c r="O43"/>
  <c r="Q43"/>
  <c r="N43"/>
  <c r="U45"/>
  <c r="V45"/>
  <c r="T45"/>
  <c r="S45"/>
  <c r="R45"/>
  <c r="O45"/>
  <c r="Q45"/>
  <c r="P45"/>
  <c r="N45"/>
  <c r="U47"/>
  <c r="V47"/>
  <c r="T47"/>
  <c r="S47"/>
  <c r="R47"/>
  <c r="P47"/>
  <c r="O47"/>
  <c r="Q47"/>
  <c r="N47"/>
  <c r="U49"/>
  <c r="V49"/>
  <c r="T49"/>
  <c r="S49"/>
  <c r="R49"/>
  <c r="O49"/>
  <c r="Q49"/>
  <c r="P49"/>
  <c r="N49"/>
  <c r="U51"/>
  <c r="V51"/>
  <c r="T51"/>
  <c r="S51"/>
  <c r="R51"/>
  <c r="P51"/>
  <c r="O51"/>
  <c r="Q51"/>
  <c r="N51"/>
  <c r="U53"/>
  <c r="V53"/>
  <c r="T53"/>
  <c r="S53"/>
  <c r="R53"/>
  <c r="O53"/>
  <c r="Q53"/>
  <c r="P53"/>
  <c r="N53"/>
  <c r="U55"/>
  <c r="V55"/>
  <c r="T55"/>
  <c r="S55"/>
  <c r="R55"/>
  <c r="P55"/>
  <c r="O55"/>
  <c r="Q55"/>
  <c r="N55"/>
  <c r="U57"/>
  <c r="V57"/>
  <c r="T57"/>
  <c r="S57"/>
  <c r="R57"/>
  <c r="O57"/>
  <c r="Q57"/>
  <c r="P57"/>
  <c r="N57"/>
  <c r="U59"/>
  <c r="V59"/>
  <c r="T59"/>
  <c r="S59"/>
  <c r="R59"/>
  <c r="P59"/>
  <c r="O59"/>
  <c r="Q59"/>
  <c r="N59"/>
  <c r="U61"/>
  <c r="V61"/>
  <c r="T61"/>
  <c r="S61"/>
  <c r="R61"/>
  <c r="O61"/>
  <c r="Q61"/>
  <c r="P61"/>
  <c r="N61"/>
  <c r="U63"/>
  <c r="V63"/>
  <c r="T63"/>
  <c r="S63"/>
  <c r="R63"/>
  <c r="P63"/>
  <c r="O63"/>
  <c r="Q63"/>
  <c r="N63"/>
  <c r="U65"/>
  <c r="V65"/>
  <c r="T65"/>
  <c r="S65"/>
  <c r="R65"/>
  <c r="O65"/>
  <c r="Q65"/>
  <c r="P65"/>
  <c r="N65"/>
  <c r="T67"/>
  <c r="Q67"/>
  <c r="N67"/>
  <c r="U69"/>
  <c r="V69"/>
  <c r="R69"/>
  <c r="T69"/>
  <c r="S69"/>
  <c r="O69"/>
  <c r="Q69"/>
  <c r="P69"/>
  <c r="N69"/>
  <c r="U71"/>
  <c r="V71"/>
  <c r="T71"/>
  <c r="S71"/>
  <c r="R71"/>
  <c r="P71"/>
  <c r="O71"/>
  <c r="Q71"/>
  <c r="N71"/>
  <c r="U73"/>
  <c r="V73"/>
  <c r="R73"/>
  <c r="T73"/>
  <c r="S73"/>
  <c r="O73"/>
  <c r="Q73"/>
  <c r="P73"/>
  <c r="N73"/>
  <c r="U75"/>
  <c r="V75"/>
  <c r="R75"/>
  <c r="T75"/>
  <c r="S75"/>
  <c r="P75"/>
  <c r="O75"/>
  <c r="Q75"/>
  <c r="N75"/>
  <c r="U77"/>
  <c r="V77"/>
  <c r="R77"/>
  <c r="T77"/>
  <c r="S77"/>
  <c r="O77"/>
  <c r="Q77"/>
  <c r="P77"/>
  <c r="N77"/>
  <c r="U79"/>
  <c r="V79"/>
  <c r="R79"/>
  <c r="T79"/>
  <c r="S79"/>
  <c r="P79"/>
  <c r="O79"/>
  <c r="Q79"/>
  <c r="N79"/>
  <c r="U81"/>
  <c r="V81"/>
  <c r="R81"/>
  <c r="T81"/>
  <c r="S81"/>
  <c r="O81"/>
  <c r="Q81"/>
  <c r="P81"/>
  <c r="N81"/>
  <c r="U83"/>
  <c r="V83"/>
  <c r="R83"/>
  <c r="T83"/>
  <c r="S83"/>
  <c r="P83"/>
  <c r="O83"/>
  <c r="Q83"/>
  <c r="N83"/>
  <c r="U85"/>
  <c r="V85"/>
  <c r="T85"/>
  <c r="S85"/>
  <c r="R85"/>
  <c r="O85"/>
  <c r="Q85"/>
  <c r="P85"/>
  <c r="N85"/>
  <c r="U87"/>
  <c r="V87"/>
  <c r="T87"/>
  <c r="S87"/>
  <c r="R87"/>
  <c r="P87"/>
  <c r="O87"/>
  <c r="Q87"/>
  <c r="N87"/>
  <c r="U89"/>
  <c r="V89"/>
  <c r="T89"/>
  <c r="S89"/>
  <c r="R89"/>
  <c r="O89"/>
  <c r="Q89"/>
  <c r="P89"/>
  <c r="N89"/>
  <c r="U91"/>
  <c r="V91"/>
  <c r="T91"/>
  <c r="S91"/>
  <c r="R91"/>
  <c r="P91"/>
  <c r="O91"/>
  <c r="Q91"/>
  <c r="N91"/>
  <c r="U93"/>
  <c r="V93"/>
  <c r="T93"/>
  <c r="S93"/>
  <c r="R93"/>
  <c r="O93"/>
  <c r="Q93"/>
  <c r="P93"/>
  <c r="N93"/>
  <c r="U95"/>
  <c r="V95"/>
  <c r="R95"/>
  <c r="T95"/>
  <c r="S95"/>
  <c r="P95"/>
  <c r="O95"/>
  <c r="Q95"/>
  <c r="N95"/>
  <c r="U97"/>
  <c r="V97"/>
  <c r="T97"/>
  <c r="S97"/>
  <c r="R97"/>
  <c r="O97"/>
  <c r="Q97"/>
  <c r="P97"/>
  <c r="N97"/>
  <c r="U99"/>
  <c r="V99"/>
  <c r="R99"/>
  <c r="T99"/>
  <c r="S99"/>
  <c r="P99"/>
  <c r="O99"/>
  <c r="Q99"/>
  <c r="N99"/>
  <c r="U101"/>
  <c r="V101"/>
  <c r="R101"/>
  <c r="T101"/>
  <c r="S101"/>
  <c r="O101"/>
  <c r="Q101"/>
  <c r="P101"/>
  <c r="N101"/>
  <c r="U103"/>
  <c r="V103"/>
  <c r="T103"/>
  <c r="S103"/>
  <c r="R103"/>
  <c r="P103"/>
  <c r="O103"/>
  <c r="Q103"/>
  <c r="N103"/>
  <c r="U105"/>
  <c r="V105"/>
  <c r="T105"/>
  <c r="S105"/>
  <c r="R105"/>
  <c r="O105"/>
  <c r="Q105"/>
  <c r="P105"/>
  <c r="N105"/>
  <c r="U107"/>
  <c r="V107"/>
  <c r="T107"/>
  <c r="S107"/>
  <c r="R107"/>
  <c r="P107"/>
  <c r="O107"/>
  <c r="Q107"/>
  <c r="N107"/>
  <c r="T109"/>
  <c r="Q109"/>
  <c r="N109"/>
  <c r="U111"/>
  <c r="V111"/>
  <c r="R111"/>
  <c r="T111"/>
  <c r="S111"/>
  <c r="P111"/>
  <c r="O111"/>
  <c r="Q111"/>
  <c r="N111"/>
  <c r="U113"/>
  <c r="V113"/>
  <c r="T113"/>
  <c r="S113"/>
  <c r="R113"/>
  <c r="O113"/>
  <c r="Q113"/>
  <c r="P113"/>
  <c r="N113"/>
  <c r="T115"/>
  <c r="Q115"/>
  <c r="N115"/>
  <c r="U117"/>
  <c r="V117"/>
  <c r="R117"/>
  <c r="T117"/>
  <c r="S117"/>
  <c r="O117"/>
  <c r="Q117"/>
  <c r="P117"/>
  <c r="N117"/>
  <c r="U119"/>
  <c r="V119"/>
  <c r="R119"/>
  <c r="T119"/>
  <c r="S119"/>
  <c r="P119"/>
  <c r="O119"/>
  <c r="Q119"/>
  <c r="N119"/>
  <c r="T121"/>
  <c r="Q121"/>
  <c r="N121"/>
  <c r="T123"/>
  <c r="Q123"/>
  <c r="N123"/>
  <c r="U125"/>
  <c r="V125"/>
  <c r="R125"/>
  <c r="T125"/>
  <c r="S125"/>
  <c r="O125"/>
  <c r="Q125"/>
  <c r="P125"/>
  <c r="N125"/>
  <c r="U127"/>
  <c r="V127"/>
  <c r="T127"/>
  <c r="S127"/>
  <c r="R127"/>
  <c r="P127"/>
  <c r="O127"/>
  <c r="Q127"/>
  <c r="N127"/>
  <c r="U129"/>
  <c r="V129"/>
  <c r="T129"/>
  <c r="S129"/>
  <c r="R129"/>
  <c r="O129"/>
  <c r="Q129"/>
  <c r="P129"/>
  <c r="N129"/>
  <c r="T131"/>
  <c r="Q131"/>
  <c r="N131"/>
  <c r="U133"/>
  <c r="V133"/>
  <c r="T133"/>
  <c r="S133"/>
  <c r="R133"/>
  <c r="O133"/>
  <c r="Q133"/>
  <c r="P133"/>
  <c r="N133"/>
  <c r="U135"/>
  <c r="V135"/>
  <c r="T135"/>
  <c r="S135"/>
  <c r="R135"/>
  <c r="P135"/>
  <c r="O135"/>
  <c r="Q135"/>
  <c r="N135"/>
  <c r="U137"/>
  <c r="V137"/>
  <c r="T137"/>
  <c r="S137"/>
  <c r="R137"/>
  <c r="O137"/>
  <c r="Q137"/>
  <c r="P137"/>
  <c r="N137"/>
  <c r="U139"/>
  <c r="V139"/>
  <c r="T139"/>
  <c r="S139"/>
  <c r="R139"/>
  <c r="P139"/>
  <c r="O139"/>
  <c r="Q139"/>
  <c r="N139"/>
  <c r="U141"/>
  <c r="V141"/>
  <c r="T141"/>
  <c r="S141"/>
  <c r="R141"/>
  <c r="O141"/>
  <c r="Q141"/>
  <c r="P141"/>
  <c r="N141"/>
  <c r="U143"/>
  <c r="V143"/>
  <c r="R143"/>
  <c r="T143"/>
  <c r="S143"/>
  <c r="P143"/>
  <c r="O143"/>
  <c r="Q143"/>
  <c r="N143"/>
  <c r="U145"/>
  <c r="V145"/>
  <c r="R145"/>
  <c r="T145"/>
  <c r="S145"/>
  <c r="O145"/>
  <c r="Q145"/>
  <c r="P145"/>
  <c r="N145"/>
  <c r="U147"/>
  <c r="V147"/>
  <c r="T147"/>
  <c r="S147"/>
  <c r="R147"/>
  <c r="P147"/>
  <c r="O147"/>
  <c r="Q147"/>
  <c r="N147"/>
  <c r="U149"/>
  <c r="V149"/>
  <c r="T149"/>
  <c r="S149"/>
  <c r="R149"/>
  <c r="O149"/>
  <c r="Q149"/>
  <c r="P149"/>
  <c r="N149"/>
  <c r="U151"/>
  <c r="V151"/>
  <c r="T151"/>
  <c r="S151"/>
  <c r="R151"/>
  <c r="P151"/>
  <c r="O151"/>
  <c r="Q151"/>
  <c r="N151"/>
  <c r="U153"/>
  <c r="V153"/>
  <c r="T153"/>
  <c r="S153"/>
  <c r="R153"/>
  <c r="O153"/>
  <c r="Q153"/>
  <c r="P153"/>
  <c r="N153"/>
  <c r="U155"/>
  <c r="V155"/>
  <c r="T155"/>
  <c r="S155"/>
  <c r="R155"/>
  <c r="P155"/>
  <c r="O155"/>
  <c r="Q155"/>
  <c r="N155"/>
  <c r="U157"/>
  <c r="V157"/>
  <c r="T157"/>
  <c r="S157"/>
  <c r="R157"/>
  <c r="P157"/>
  <c r="O157"/>
  <c r="Q157"/>
  <c r="N157"/>
  <c r="T159"/>
  <c r="Q159"/>
  <c r="N159"/>
  <c r="U161"/>
  <c r="V161"/>
  <c r="R161"/>
  <c r="T161"/>
  <c r="S161"/>
  <c r="P161"/>
  <c r="O161"/>
  <c r="Q161"/>
  <c r="N161"/>
  <c r="U163"/>
  <c r="V163"/>
  <c r="R163"/>
  <c r="T163"/>
  <c r="S163"/>
  <c r="P163"/>
  <c r="O163"/>
  <c r="Q163"/>
  <c r="N163"/>
  <c r="U165"/>
  <c r="V165"/>
  <c r="T165"/>
  <c r="S165"/>
  <c r="R165"/>
  <c r="P165"/>
  <c r="O165"/>
  <c r="Q165"/>
  <c r="N165"/>
  <c r="U167"/>
  <c r="V167"/>
  <c r="T167"/>
  <c r="S167"/>
  <c r="R167"/>
  <c r="P167"/>
  <c r="O167"/>
  <c r="Q167"/>
  <c r="N167"/>
  <c r="U169"/>
  <c r="V169"/>
  <c r="T169"/>
  <c r="S169"/>
  <c r="R169"/>
  <c r="P169"/>
  <c r="O169"/>
  <c r="Q169"/>
  <c r="N169"/>
  <c r="U171"/>
  <c r="V171"/>
  <c r="T171"/>
  <c r="S171"/>
  <c r="R171"/>
  <c r="P171"/>
  <c r="O171"/>
  <c r="Q171"/>
  <c r="N171"/>
  <c r="T173"/>
  <c r="Q173"/>
  <c r="N173"/>
  <c r="U175"/>
  <c r="V175"/>
  <c r="R175"/>
  <c r="T175"/>
  <c r="S175"/>
  <c r="P175"/>
  <c r="O175"/>
  <c r="Q175"/>
  <c r="N175"/>
  <c r="U177"/>
  <c r="V177"/>
  <c r="R177"/>
  <c r="T177"/>
  <c r="S177"/>
  <c r="P177"/>
  <c r="O177"/>
  <c r="Q177"/>
  <c r="N177"/>
  <c r="U179"/>
  <c r="V179"/>
  <c r="R179"/>
  <c r="T179"/>
  <c r="S179"/>
  <c r="P179"/>
  <c r="O179"/>
  <c r="Q179"/>
  <c r="N179"/>
  <c r="T181"/>
  <c r="Q181"/>
  <c r="N181"/>
  <c r="U183"/>
  <c r="V183"/>
  <c r="T183"/>
  <c r="S183"/>
  <c r="R183"/>
  <c r="P183"/>
  <c r="O183"/>
  <c r="Q183"/>
  <c r="N183"/>
  <c r="U185"/>
  <c r="V185"/>
  <c r="T185"/>
  <c r="S185"/>
  <c r="R185"/>
  <c r="P185"/>
  <c r="O185"/>
  <c r="Q185"/>
  <c r="N185"/>
  <c r="U187"/>
  <c r="V187"/>
  <c r="T187"/>
  <c r="S187"/>
  <c r="R187"/>
  <c r="P187"/>
  <c r="O187"/>
  <c r="Q187"/>
  <c r="N187"/>
  <c r="U189"/>
  <c r="V189"/>
  <c r="T189"/>
  <c r="S189"/>
  <c r="R189"/>
  <c r="P189"/>
  <c r="O189"/>
  <c r="Q189"/>
  <c r="N189"/>
  <c r="U191"/>
  <c r="V191"/>
  <c r="R191"/>
  <c r="T191"/>
  <c r="S191"/>
  <c r="P191"/>
  <c r="O191"/>
  <c r="Q191"/>
  <c r="N191"/>
  <c r="T193"/>
  <c r="Q193"/>
  <c r="N193"/>
  <c r="U195"/>
  <c r="V195"/>
  <c r="T195"/>
  <c r="S195"/>
  <c r="R195"/>
  <c r="P195"/>
  <c r="O195"/>
  <c r="Q195"/>
  <c r="N195"/>
  <c r="U197"/>
  <c r="V197"/>
  <c r="T197"/>
  <c r="S197"/>
  <c r="R197"/>
  <c r="P197"/>
  <c r="O197"/>
  <c r="Q197"/>
  <c r="N197"/>
  <c r="U199"/>
  <c r="V199"/>
  <c r="T199"/>
  <c r="S199"/>
  <c r="R199"/>
  <c r="P199"/>
  <c r="O199"/>
  <c r="Q199"/>
  <c r="N199"/>
  <c r="U201"/>
  <c r="V201"/>
  <c r="T201"/>
  <c r="S201"/>
  <c r="R201"/>
  <c r="P201"/>
  <c r="O201"/>
  <c r="Q201"/>
  <c r="N201"/>
  <c r="T203"/>
  <c r="Q203"/>
  <c r="N203"/>
  <c r="U205"/>
  <c r="V205"/>
  <c r="T205"/>
  <c r="S205"/>
  <c r="R205"/>
  <c r="P205"/>
  <c r="O205"/>
  <c r="Q205"/>
  <c r="N205"/>
  <c r="U207"/>
  <c r="V207"/>
  <c r="T207"/>
  <c r="S207"/>
  <c r="R207"/>
  <c r="P207"/>
  <c r="O207"/>
  <c r="Q207"/>
  <c r="N207"/>
  <c r="T209"/>
  <c r="Q209"/>
  <c r="N209"/>
  <c r="U211"/>
  <c r="V211"/>
  <c r="R211"/>
  <c r="T211"/>
  <c r="S211"/>
  <c r="P211"/>
  <c r="O211"/>
  <c r="Q211"/>
  <c r="N211"/>
  <c r="U213"/>
  <c r="V213"/>
  <c r="R213"/>
  <c r="T213"/>
  <c r="S213"/>
  <c r="P213"/>
  <c r="O213"/>
  <c r="Q213"/>
  <c r="N213"/>
  <c r="U215"/>
  <c r="V215"/>
  <c r="R215"/>
  <c r="T215"/>
  <c r="S215"/>
  <c r="P215"/>
  <c r="O215"/>
  <c r="Q215"/>
  <c r="N215"/>
  <c r="U217"/>
  <c r="V217"/>
  <c r="R217"/>
  <c r="T217"/>
  <c r="S217"/>
  <c r="P217"/>
  <c r="O217"/>
  <c r="Q217"/>
  <c r="N217"/>
  <c r="U219"/>
  <c r="V219"/>
  <c r="R219"/>
  <c r="T219"/>
  <c r="S219"/>
  <c r="P219"/>
  <c r="O219"/>
  <c r="Q219"/>
  <c r="N219"/>
  <c r="U221"/>
  <c r="V221"/>
  <c r="R221"/>
  <c r="T221"/>
  <c r="S221"/>
  <c r="P221"/>
  <c r="O221"/>
  <c r="Q221"/>
  <c r="N221"/>
  <c r="U223"/>
  <c r="V223"/>
  <c r="R223"/>
  <c r="T223"/>
  <c r="S223"/>
  <c r="P223"/>
  <c r="O223"/>
  <c r="Q223"/>
  <c r="N223"/>
  <c r="T225"/>
  <c r="Q225"/>
  <c r="N225"/>
  <c r="U227"/>
  <c r="V227"/>
  <c r="T227"/>
  <c r="S227"/>
  <c r="R227"/>
  <c r="P227"/>
  <c r="O227"/>
  <c r="Q227"/>
  <c r="N227"/>
  <c r="U229"/>
  <c r="V229"/>
  <c r="T229"/>
  <c r="S229"/>
  <c r="R229"/>
  <c r="P229"/>
  <c r="O229"/>
  <c r="Q229"/>
  <c r="N229"/>
  <c r="U231"/>
  <c r="V231"/>
  <c r="T231"/>
  <c r="S231"/>
  <c r="R231"/>
  <c r="P231"/>
  <c r="O231"/>
  <c r="Q231"/>
  <c r="N231"/>
  <c r="U233"/>
  <c r="V233"/>
  <c r="R233"/>
  <c r="T233"/>
  <c r="S233"/>
  <c r="P233"/>
  <c r="O233"/>
  <c r="Q233"/>
  <c r="N233"/>
  <c r="U235"/>
  <c r="V235"/>
  <c r="R235"/>
  <c r="T235"/>
  <c r="S235"/>
  <c r="P235"/>
  <c r="O235"/>
  <c r="Q235"/>
  <c r="N235"/>
  <c r="U237"/>
  <c r="V237"/>
  <c r="R237"/>
  <c r="T237"/>
  <c r="S237"/>
  <c r="P237"/>
  <c r="O237"/>
  <c r="Q237"/>
  <c r="N237"/>
  <c r="U239"/>
  <c r="V239"/>
  <c r="R239"/>
  <c r="T239"/>
  <c r="S239"/>
  <c r="P239"/>
  <c r="O239"/>
  <c r="Q239"/>
  <c r="N239"/>
  <c r="U241"/>
  <c r="V241"/>
  <c r="R241"/>
  <c r="T241"/>
  <c r="S241"/>
  <c r="P241"/>
  <c r="O241"/>
  <c r="Q241"/>
  <c r="N241"/>
  <c r="U243"/>
  <c r="V243"/>
  <c r="R243"/>
  <c r="T243"/>
  <c r="S243"/>
  <c r="P243"/>
  <c r="O243"/>
  <c r="Q243"/>
  <c r="N243"/>
  <c r="U245"/>
  <c r="V245"/>
  <c r="R245"/>
  <c r="T245"/>
  <c r="S245"/>
  <c r="P245"/>
  <c r="O245"/>
  <c r="Q245"/>
  <c r="N245"/>
  <c r="V247"/>
  <c r="U247"/>
  <c r="R247"/>
  <c r="T247"/>
  <c r="S247"/>
  <c r="P247"/>
  <c r="O247"/>
  <c r="Q247"/>
  <c r="N247"/>
  <c r="V249"/>
  <c r="U249"/>
  <c r="R249"/>
  <c r="T249"/>
  <c r="S249"/>
  <c r="P249"/>
  <c r="O249"/>
  <c r="Q249"/>
  <c r="N249"/>
  <c r="V251"/>
  <c r="U251"/>
  <c r="R251"/>
  <c r="T251"/>
  <c r="S251"/>
  <c r="P251"/>
  <c r="O251"/>
  <c r="Q251"/>
  <c r="N251"/>
  <c r="V253"/>
  <c r="U253"/>
  <c r="R253"/>
  <c r="T253"/>
  <c r="S253"/>
  <c r="P253"/>
  <c r="O253"/>
  <c r="Q253"/>
  <c r="N253"/>
  <c r="V255"/>
  <c r="U255"/>
  <c r="R255"/>
  <c r="T255"/>
  <c r="S255"/>
  <c r="P255"/>
  <c r="O255"/>
  <c r="Q255"/>
  <c r="N255"/>
  <c r="T257"/>
  <c r="Q257"/>
  <c r="N257"/>
  <c r="V259"/>
  <c r="U259"/>
  <c r="T259"/>
  <c r="S259"/>
  <c r="R259"/>
  <c r="P259"/>
  <c r="O259"/>
  <c r="Q259"/>
  <c r="N259"/>
  <c r="V261"/>
  <c r="U261"/>
  <c r="T261"/>
  <c r="S261"/>
  <c r="R261"/>
  <c r="P261"/>
  <c r="O261"/>
  <c r="Q261"/>
  <c r="N261"/>
  <c r="V263"/>
  <c r="U263"/>
  <c r="T263"/>
  <c r="S263"/>
  <c r="R263"/>
  <c r="P263"/>
  <c r="O263"/>
  <c r="Q263"/>
  <c r="N263"/>
  <c r="V265"/>
  <c r="U265"/>
  <c r="T265"/>
  <c r="S265"/>
  <c r="R265"/>
  <c r="P265"/>
  <c r="O265"/>
  <c r="Q265"/>
  <c r="V267"/>
  <c r="U267"/>
  <c r="T267"/>
  <c r="S267"/>
  <c r="R267"/>
  <c r="P267"/>
  <c r="O267"/>
  <c r="Q267"/>
  <c r="V269"/>
  <c r="U269"/>
  <c r="T269"/>
  <c r="S269"/>
  <c r="R269"/>
  <c r="P269"/>
  <c r="O269"/>
  <c r="Q269"/>
  <c r="V271"/>
  <c r="U271"/>
  <c r="T271"/>
  <c r="S271"/>
  <c r="R271"/>
  <c r="P271"/>
  <c r="O271"/>
  <c r="Q271"/>
  <c r="V273"/>
  <c r="U273"/>
  <c r="T273"/>
  <c r="S273"/>
  <c r="R273"/>
  <c r="P273"/>
  <c r="O273"/>
  <c r="Q273"/>
  <c r="V275"/>
  <c r="U275"/>
  <c r="T275"/>
  <c r="S275"/>
  <c r="R275"/>
  <c r="P275"/>
  <c r="O275"/>
  <c r="Q275"/>
  <c r="V277"/>
  <c r="U277"/>
  <c r="T277"/>
  <c r="S277"/>
  <c r="R277"/>
  <c r="P277"/>
  <c r="O277"/>
  <c r="Q277"/>
  <c r="V279"/>
  <c r="U279"/>
  <c r="T279"/>
  <c r="S279"/>
  <c r="R279"/>
  <c r="P279"/>
  <c r="O279"/>
  <c r="Q279"/>
  <c r="V281"/>
  <c r="U281"/>
  <c r="T281"/>
  <c r="S281"/>
  <c r="R281"/>
  <c r="P281"/>
  <c r="O281"/>
  <c r="Q281"/>
  <c r="V283"/>
  <c r="U283"/>
  <c r="T283"/>
  <c r="S283"/>
  <c r="R283"/>
  <c r="P283"/>
  <c r="O283"/>
  <c r="Q283"/>
  <c r="V285"/>
  <c r="U285"/>
  <c r="T285"/>
  <c r="S285"/>
  <c r="R285"/>
  <c r="P285"/>
  <c r="O285"/>
  <c r="Q285"/>
  <c r="V287"/>
  <c r="U287"/>
  <c r="T287"/>
  <c r="S287"/>
  <c r="R287"/>
  <c r="P287"/>
  <c r="O287"/>
  <c r="Q287"/>
  <c r="V289"/>
  <c r="U289"/>
  <c r="T289"/>
  <c r="S289"/>
  <c r="R289"/>
  <c r="P289"/>
  <c r="O289"/>
  <c r="Q289"/>
  <c r="V291"/>
  <c r="U291"/>
  <c r="T291"/>
  <c r="S291"/>
  <c r="R291"/>
  <c r="P291"/>
  <c r="O291"/>
  <c r="Q291"/>
  <c r="V293"/>
  <c r="U293"/>
  <c r="T293"/>
  <c r="S293"/>
  <c r="R293"/>
  <c r="P293"/>
  <c r="O293"/>
  <c r="Q293"/>
  <c r="V295"/>
  <c r="U295"/>
  <c r="T295"/>
  <c r="S295"/>
  <c r="R295"/>
  <c r="P295"/>
  <c r="O295"/>
  <c r="Q295"/>
  <c r="V297"/>
  <c r="U297"/>
  <c r="T297"/>
  <c r="S297"/>
  <c r="R297"/>
  <c r="P297"/>
  <c r="O297"/>
  <c r="Q297"/>
  <c r="V299"/>
  <c r="U299"/>
  <c r="T299"/>
  <c r="S299"/>
  <c r="R299"/>
  <c r="P299"/>
  <c r="O299"/>
  <c r="Q299"/>
  <c r="V301"/>
  <c r="U301"/>
  <c r="T301"/>
  <c r="S301"/>
  <c r="R301"/>
  <c r="P301"/>
  <c r="O301"/>
  <c r="Q301"/>
  <c r="V303"/>
  <c r="U303"/>
  <c r="T303"/>
  <c r="S303"/>
  <c r="R303"/>
  <c r="P303"/>
  <c r="O303"/>
  <c r="Q303"/>
  <c r="V305"/>
  <c r="U305"/>
  <c r="R305"/>
  <c r="T305"/>
  <c r="S305"/>
  <c r="P305"/>
  <c r="O305"/>
  <c r="Q305"/>
  <c r="M305"/>
  <c r="M303"/>
  <c r="M301"/>
  <c r="M299"/>
  <c r="M297"/>
  <c r="M295"/>
  <c r="M293"/>
  <c r="M291"/>
  <c r="M289"/>
  <c r="M287"/>
  <c r="M285"/>
  <c r="M283"/>
  <c r="M281"/>
  <c r="M279"/>
  <c r="M277"/>
  <c r="M275"/>
  <c r="M273"/>
  <c r="M271"/>
  <c r="M269"/>
  <c r="M267"/>
  <c r="M265"/>
  <c r="M263"/>
  <c r="M261"/>
  <c r="M259"/>
  <c r="M257"/>
  <c r="X257" s="1"/>
  <c r="M255"/>
  <c r="M253"/>
  <c r="M251"/>
  <c r="M249"/>
  <c r="M247"/>
  <c r="M245"/>
  <c r="M243"/>
  <c r="M241"/>
  <c r="M239"/>
  <c r="M237"/>
  <c r="M235"/>
  <c r="M233"/>
  <c r="M231"/>
  <c r="M229"/>
  <c r="M227"/>
  <c r="M225"/>
  <c r="X225" s="1"/>
  <c r="M223"/>
  <c r="M221"/>
  <c r="M219"/>
  <c r="M217"/>
  <c r="M215"/>
  <c r="M213"/>
  <c r="M211"/>
  <c r="M209"/>
  <c r="X209" s="1"/>
  <c r="M207"/>
  <c r="M205"/>
  <c r="M203"/>
  <c r="X203" s="1"/>
  <c r="M201"/>
  <c r="M199"/>
  <c r="M197"/>
  <c r="M195"/>
  <c r="M193"/>
  <c r="X193" s="1"/>
  <c r="M191"/>
  <c r="M189"/>
  <c r="M187"/>
  <c r="M185"/>
  <c r="M183"/>
  <c r="M181"/>
  <c r="X181" s="1"/>
  <c r="M179"/>
  <c r="M177"/>
  <c r="M175"/>
  <c r="M173"/>
  <c r="X173" s="1"/>
  <c r="M171"/>
  <c r="M169"/>
  <c r="M167"/>
  <c r="M165"/>
  <c r="M163"/>
  <c r="M161"/>
  <c r="M159"/>
  <c r="X159" s="1"/>
  <c r="M157"/>
  <c r="M155"/>
  <c r="M153"/>
  <c r="M151"/>
  <c r="M149"/>
  <c r="M147"/>
  <c r="M145"/>
  <c r="M143"/>
  <c r="M141"/>
  <c r="M139"/>
  <c r="M137"/>
  <c r="M135"/>
  <c r="M133"/>
  <c r="M131"/>
  <c r="X131" s="1"/>
  <c r="M129"/>
  <c r="M127"/>
  <c r="M125"/>
  <c r="M123"/>
  <c r="X123" s="1"/>
  <c r="M121"/>
  <c r="X121" s="1"/>
  <c r="M119"/>
  <c r="M117"/>
  <c r="M115"/>
  <c r="X115" s="1"/>
  <c r="M113"/>
  <c r="M111"/>
  <c r="M109"/>
  <c r="X109" s="1"/>
  <c r="M107"/>
  <c r="M105"/>
  <c r="M103"/>
  <c r="M101"/>
  <c r="M99"/>
  <c r="M97"/>
  <c r="M95"/>
  <c r="M93"/>
  <c r="M91"/>
  <c r="M89"/>
  <c r="M87"/>
  <c r="M85"/>
  <c r="M83"/>
  <c r="M81"/>
  <c r="M79"/>
  <c r="M77"/>
  <c r="M75"/>
  <c r="M73"/>
  <c r="M71"/>
  <c r="M69"/>
  <c r="M67"/>
  <c r="X67" s="1"/>
  <c r="M65"/>
  <c r="M63"/>
  <c r="M61"/>
  <c r="M59"/>
  <c r="M57"/>
  <c r="M55"/>
  <c r="M53"/>
  <c r="M51"/>
  <c r="M49"/>
  <c r="M47"/>
  <c r="M45"/>
  <c r="M43"/>
  <c r="M41"/>
  <c r="M39"/>
  <c r="M37"/>
  <c r="M35"/>
  <c r="M33"/>
  <c r="M31"/>
  <c r="M29"/>
  <c r="M27"/>
  <c r="M25"/>
  <c r="M23"/>
  <c r="M21"/>
  <c r="N305"/>
  <c r="N303"/>
  <c r="N301"/>
  <c r="N299"/>
  <c r="N297"/>
  <c r="N295"/>
  <c r="N293"/>
  <c r="N291"/>
  <c r="N289"/>
  <c r="N287"/>
  <c r="N285"/>
  <c r="N283"/>
  <c r="N281"/>
  <c r="N279"/>
  <c r="N277"/>
  <c r="N275"/>
  <c r="N273"/>
  <c r="N271"/>
  <c r="N269"/>
  <c r="N267"/>
  <c r="N265"/>
  <c r="C318" i="1"/>
  <c r="U13"/>
  <c r="S20" s="1"/>
  <c r="S293"/>
  <c r="S277"/>
  <c r="S261"/>
  <c r="S245"/>
  <c r="S229"/>
  <c r="S213"/>
  <c r="S197"/>
  <c r="S181"/>
  <c r="S167"/>
  <c r="S156"/>
  <c r="S149"/>
  <c r="S141"/>
  <c r="S133"/>
  <c r="S125"/>
  <c r="S117"/>
  <c r="S109"/>
  <c r="S101"/>
  <c r="S93"/>
  <c r="S305"/>
  <c r="S302"/>
  <c r="S298"/>
  <c r="S294"/>
  <c r="S290"/>
  <c r="S286"/>
  <c r="S282"/>
  <c r="S278"/>
  <c r="S274"/>
  <c r="S270"/>
  <c r="S266"/>
  <c r="S262"/>
  <c r="S258"/>
  <c r="S254"/>
  <c r="S250"/>
  <c r="S246"/>
  <c r="S242"/>
  <c r="S238"/>
  <c r="S234"/>
  <c r="S230"/>
  <c r="S226"/>
  <c r="S222"/>
  <c r="S218"/>
  <c r="S214"/>
  <c r="S210"/>
  <c r="S206"/>
  <c r="S202"/>
  <c r="S198"/>
  <c r="S194"/>
  <c r="S190"/>
  <c r="S186"/>
  <c r="S182"/>
  <c r="S178"/>
  <c r="S174"/>
  <c r="S170"/>
  <c r="S166"/>
  <c r="S163"/>
  <c r="S159"/>
  <c r="S154"/>
  <c r="S150"/>
  <c r="S146"/>
  <c r="S142"/>
  <c r="S138"/>
  <c r="S134"/>
  <c r="S130"/>
  <c r="S126"/>
  <c r="S122"/>
  <c r="S118"/>
  <c r="S114"/>
  <c r="S110"/>
  <c r="S106"/>
  <c r="S102"/>
  <c r="S98"/>
  <c r="S94"/>
  <c r="P300"/>
  <c r="P292"/>
  <c r="P284"/>
  <c r="P276"/>
  <c r="P268"/>
  <c r="P260"/>
  <c r="P252"/>
  <c r="P244"/>
  <c r="P236"/>
  <c r="P228"/>
  <c r="P220"/>
  <c r="P212"/>
  <c r="P204"/>
  <c r="P196"/>
  <c r="P188"/>
  <c r="P180"/>
  <c r="P172"/>
  <c r="P164"/>
  <c r="P157"/>
  <c r="P150"/>
  <c r="P142"/>
  <c r="P134"/>
  <c r="P126"/>
  <c r="P118"/>
  <c r="P110"/>
  <c r="P102"/>
  <c r="P94"/>
  <c r="P86"/>
  <c r="P79"/>
  <c r="P71"/>
  <c r="P63"/>
  <c r="P55"/>
  <c r="P47"/>
  <c r="P40"/>
  <c r="P32"/>
  <c r="P24"/>
  <c r="P295"/>
  <c r="P287"/>
  <c r="P279"/>
  <c r="P271"/>
  <c r="P263"/>
  <c r="P255"/>
  <c r="P247"/>
  <c r="P239"/>
  <c r="P231"/>
  <c r="P223"/>
  <c r="P215"/>
  <c r="P207"/>
  <c r="P199"/>
  <c r="P191"/>
  <c r="P183"/>
  <c r="P175"/>
  <c r="P167"/>
  <c r="P160"/>
  <c r="P153"/>
  <c r="P145"/>
  <c r="P137"/>
  <c r="P129"/>
  <c r="P121"/>
  <c r="P113"/>
  <c r="P105"/>
  <c r="P97"/>
  <c r="P89"/>
  <c r="P82"/>
  <c r="P74"/>
  <c r="P66"/>
  <c r="P58"/>
  <c r="P50"/>
  <c r="P43"/>
  <c r="P35"/>
  <c r="P27"/>
  <c r="U16"/>
  <c r="S89"/>
  <c r="S84"/>
  <c r="S80"/>
  <c r="S76"/>
  <c r="S72"/>
  <c r="S68"/>
  <c r="S64"/>
  <c r="S60"/>
  <c r="S56"/>
  <c r="S52"/>
  <c r="S48"/>
  <c r="S43"/>
  <c r="S39"/>
  <c r="S35"/>
  <c r="S31"/>
  <c r="S27"/>
  <c r="S23"/>
  <c r="S92"/>
  <c r="S88"/>
  <c r="S85"/>
  <c r="S81"/>
  <c r="S77"/>
  <c r="S73"/>
  <c r="S69"/>
  <c r="S65"/>
  <c r="S61"/>
  <c r="S57"/>
  <c r="S53"/>
  <c r="S49"/>
  <c r="S46"/>
  <c r="S42"/>
  <c r="S38"/>
  <c r="S34"/>
  <c r="S30"/>
  <c r="S26"/>
  <c r="S22"/>
  <c r="X237"/>
  <c r="X235"/>
  <c r="X231"/>
  <c r="X227"/>
  <c r="X223"/>
  <c r="X219"/>
  <c r="X215"/>
  <c r="X211"/>
  <c r="X207"/>
  <c r="X203"/>
  <c r="X199"/>
  <c r="X195"/>
  <c r="X191"/>
  <c r="X187"/>
  <c r="X183"/>
  <c r="X179"/>
  <c r="X175"/>
  <c r="X171"/>
  <c r="X167"/>
  <c r="X305"/>
  <c r="X302"/>
  <c r="X298"/>
  <c r="X294"/>
  <c r="X290"/>
  <c r="X286"/>
  <c r="X282"/>
  <c r="X278"/>
  <c r="X274"/>
  <c r="X270"/>
  <c r="X266"/>
  <c r="X262"/>
  <c r="X258"/>
  <c r="X254"/>
  <c r="X250"/>
  <c r="X246"/>
  <c r="X242"/>
  <c r="X238"/>
  <c r="X234"/>
  <c r="X230"/>
  <c r="X226"/>
  <c r="X222"/>
  <c r="X218"/>
  <c r="X214"/>
  <c r="X210"/>
  <c r="X206"/>
  <c r="X202"/>
  <c r="X198"/>
  <c r="X194"/>
  <c r="X190"/>
  <c r="X186"/>
  <c r="X182"/>
  <c r="X178"/>
  <c r="X174"/>
  <c r="X170"/>
  <c r="X166"/>
  <c r="X163"/>
  <c r="X159"/>
  <c r="X152"/>
  <c r="X148"/>
  <c r="X144"/>
  <c r="X140"/>
  <c r="X136"/>
  <c r="X132"/>
  <c r="X128"/>
  <c r="X124"/>
  <c r="X120"/>
  <c r="X116"/>
  <c r="X112"/>
  <c r="X108"/>
  <c r="X104"/>
  <c r="X100"/>
  <c r="X96"/>
  <c r="X92"/>
  <c r="X88"/>
  <c r="X85"/>
  <c r="X81"/>
  <c r="X77"/>
  <c r="X73"/>
  <c r="X69"/>
  <c r="X65"/>
  <c r="X61"/>
  <c r="X57"/>
  <c r="X53"/>
  <c r="X49"/>
  <c r="X46"/>
  <c r="X42"/>
  <c r="X38"/>
  <c r="X34"/>
  <c r="X30"/>
  <c r="X26"/>
  <c r="X22"/>
  <c r="X162"/>
  <c r="X158"/>
  <c r="X155"/>
  <c r="X151"/>
  <c r="X147"/>
  <c r="X143"/>
  <c r="X139"/>
  <c r="X135"/>
  <c r="X131"/>
  <c r="X127"/>
  <c r="X123"/>
  <c r="X119"/>
  <c r="X115"/>
  <c r="X111"/>
  <c r="X107"/>
  <c r="X103"/>
  <c r="X99"/>
  <c r="X95"/>
  <c r="X91"/>
  <c r="X87"/>
  <c r="X84"/>
  <c r="X80"/>
  <c r="X76"/>
  <c r="X72"/>
  <c r="X68"/>
  <c r="X64"/>
  <c r="X60"/>
  <c r="X56"/>
  <c r="X52"/>
  <c r="X48"/>
  <c r="X45"/>
  <c r="X41"/>
  <c r="X37"/>
  <c r="X33"/>
  <c r="X29"/>
  <c r="X25"/>
  <c r="X21"/>
  <c r="G10" i="3"/>
  <c r="T11" i="6" l="1"/>
  <c r="W5"/>
  <c r="W4" i="9"/>
  <c r="T10"/>
  <c r="T4"/>
  <c r="T10" i="8"/>
  <c r="T4"/>
  <c r="T4" i="6"/>
  <c r="X72" i="5"/>
  <c r="X96"/>
  <c r="X112"/>
  <c r="X232"/>
  <c r="X142"/>
  <c r="X126"/>
  <c r="X102"/>
  <c r="X70"/>
  <c r="W11"/>
  <c r="W10"/>
  <c r="Y72" s="1"/>
  <c r="Y94"/>
  <c r="Y190"/>
  <c r="X44"/>
  <c r="X132"/>
  <c r="T13"/>
  <c r="T10"/>
  <c r="O257" s="1"/>
  <c r="T16"/>
  <c r="S24" i="1"/>
  <c r="S28"/>
  <c r="S32"/>
  <c r="S36"/>
  <c r="S40"/>
  <c r="S44"/>
  <c r="S47"/>
  <c r="S51"/>
  <c r="S55"/>
  <c r="S59"/>
  <c r="S63"/>
  <c r="S67"/>
  <c r="S71"/>
  <c r="S75"/>
  <c r="S79"/>
  <c r="S83"/>
  <c r="S86"/>
  <c r="S90"/>
  <c r="S21"/>
  <c r="S25"/>
  <c r="U14" s="1"/>
  <c r="S29"/>
  <c r="S33"/>
  <c r="S37"/>
  <c r="S41"/>
  <c r="S45"/>
  <c r="S50"/>
  <c r="S54"/>
  <c r="S58"/>
  <c r="S62"/>
  <c r="S66"/>
  <c r="S70"/>
  <c r="S74"/>
  <c r="S78"/>
  <c r="S82"/>
  <c r="S87"/>
  <c r="S91"/>
  <c r="S96"/>
  <c r="S100"/>
  <c r="S104"/>
  <c r="S108"/>
  <c r="S112"/>
  <c r="S116"/>
  <c r="S120"/>
  <c r="S124"/>
  <c r="S128"/>
  <c r="S132"/>
  <c r="S136"/>
  <c r="S140"/>
  <c r="S144"/>
  <c r="S148"/>
  <c r="S152"/>
  <c r="S157"/>
  <c r="S161"/>
  <c r="S164"/>
  <c r="S168"/>
  <c r="S172"/>
  <c r="S176"/>
  <c r="S180"/>
  <c r="S184"/>
  <c r="S188"/>
  <c r="S192"/>
  <c r="S196"/>
  <c r="S200"/>
  <c r="S204"/>
  <c r="S208"/>
  <c r="S212"/>
  <c r="S216"/>
  <c r="S220"/>
  <c r="S224"/>
  <c r="S228"/>
  <c r="S232"/>
  <c r="S236"/>
  <c r="S240"/>
  <c r="S244"/>
  <c r="S248"/>
  <c r="S252"/>
  <c r="S256"/>
  <c r="S260"/>
  <c r="S264"/>
  <c r="S268"/>
  <c r="S272"/>
  <c r="S276"/>
  <c r="S280"/>
  <c r="S284"/>
  <c r="S288"/>
  <c r="S292"/>
  <c r="S296"/>
  <c r="S300"/>
  <c r="S303"/>
  <c r="S97"/>
  <c r="S105"/>
  <c r="S113"/>
  <c r="S121"/>
  <c r="S129"/>
  <c r="S137"/>
  <c r="S145"/>
  <c r="S153"/>
  <c r="S160"/>
  <c r="S173"/>
  <c r="S189"/>
  <c r="S205"/>
  <c r="S221"/>
  <c r="S237"/>
  <c r="S253"/>
  <c r="S269"/>
  <c r="S285"/>
  <c r="S301"/>
  <c r="S95"/>
  <c r="S99"/>
  <c r="S103"/>
  <c r="S107"/>
  <c r="S111"/>
  <c r="S115"/>
  <c r="S119"/>
  <c r="S123"/>
  <c r="S127"/>
  <c r="S131"/>
  <c r="S135"/>
  <c r="S139"/>
  <c r="S143"/>
  <c r="S147"/>
  <c r="S151"/>
  <c r="S155"/>
  <c r="S158"/>
  <c r="S162"/>
  <c r="S165"/>
  <c r="S169"/>
  <c r="S177"/>
  <c r="S185"/>
  <c r="S193"/>
  <c r="S201"/>
  <c r="S209"/>
  <c r="S217"/>
  <c r="S225"/>
  <c r="S233"/>
  <c r="S241"/>
  <c r="S249"/>
  <c r="S257"/>
  <c r="S265"/>
  <c r="S273"/>
  <c r="S281"/>
  <c r="S289"/>
  <c r="S297"/>
  <c r="S304"/>
  <c r="S171"/>
  <c r="S175"/>
  <c r="S179"/>
  <c r="S183"/>
  <c r="S187"/>
  <c r="S191"/>
  <c r="S195"/>
  <c r="S199"/>
  <c r="S203"/>
  <c r="S207"/>
  <c r="S211"/>
  <c r="S215"/>
  <c r="S219"/>
  <c r="S223"/>
  <c r="S227"/>
  <c r="S231"/>
  <c r="S235"/>
  <c r="S239"/>
  <c r="S243"/>
  <c r="S247"/>
  <c r="S251"/>
  <c r="S255"/>
  <c r="S259"/>
  <c r="S263"/>
  <c r="S267"/>
  <c r="S271"/>
  <c r="S275"/>
  <c r="S279"/>
  <c r="S283"/>
  <c r="S287"/>
  <c r="S291"/>
  <c r="S295"/>
  <c r="S299"/>
  <c r="V303"/>
  <c r="V300"/>
  <c r="V296"/>
  <c r="V292"/>
  <c r="V288"/>
  <c r="V284"/>
  <c r="V280"/>
  <c r="V276"/>
  <c r="V272"/>
  <c r="V268"/>
  <c r="V264"/>
  <c r="V260"/>
  <c r="V256"/>
  <c r="V252"/>
  <c r="V248"/>
  <c r="V244"/>
  <c r="V240"/>
  <c r="V236"/>
  <c r="V232"/>
  <c r="V228"/>
  <c r="V224"/>
  <c r="V220"/>
  <c r="V216"/>
  <c r="V212"/>
  <c r="V208"/>
  <c r="V204"/>
  <c r="V200"/>
  <c r="V196"/>
  <c r="V192"/>
  <c r="V188"/>
  <c r="V184"/>
  <c r="V180"/>
  <c r="V176"/>
  <c r="V172"/>
  <c r="V168"/>
  <c r="V164"/>
  <c r="V161"/>
  <c r="V157"/>
  <c r="V154"/>
  <c r="V150"/>
  <c r="V146"/>
  <c r="V142"/>
  <c r="V138"/>
  <c r="V134"/>
  <c r="V130"/>
  <c r="V126"/>
  <c r="V122"/>
  <c r="V118"/>
  <c r="V114"/>
  <c r="V110"/>
  <c r="V106"/>
  <c r="V102"/>
  <c r="V98"/>
  <c r="V94"/>
  <c r="V90"/>
  <c r="V86"/>
  <c r="V83"/>
  <c r="V79"/>
  <c r="V75"/>
  <c r="V71"/>
  <c r="V67"/>
  <c r="V63"/>
  <c r="V59"/>
  <c r="V55"/>
  <c r="V51"/>
  <c r="V47"/>
  <c r="V44"/>
  <c r="V40"/>
  <c r="V36"/>
  <c r="V32"/>
  <c r="V28"/>
  <c r="V24"/>
  <c r="V304"/>
  <c r="V301"/>
  <c r="V297"/>
  <c r="V293"/>
  <c r="V289"/>
  <c r="V285"/>
  <c r="V281"/>
  <c r="V277"/>
  <c r="V273"/>
  <c r="V269"/>
  <c r="V265"/>
  <c r="V261"/>
  <c r="V257"/>
  <c r="V253"/>
  <c r="V249"/>
  <c r="V245"/>
  <c r="V241"/>
  <c r="V237"/>
  <c r="V233"/>
  <c r="V229"/>
  <c r="V225"/>
  <c r="V221"/>
  <c r="V217"/>
  <c r="V213"/>
  <c r="V209"/>
  <c r="V205"/>
  <c r="V201"/>
  <c r="V197"/>
  <c r="V193"/>
  <c r="V189"/>
  <c r="V185"/>
  <c r="V181"/>
  <c r="V177"/>
  <c r="V173"/>
  <c r="V169"/>
  <c r="V165"/>
  <c r="V162"/>
  <c r="V158"/>
  <c r="V155"/>
  <c r="V151"/>
  <c r="V147"/>
  <c r="V143"/>
  <c r="V139"/>
  <c r="V135"/>
  <c r="V131"/>
  <c r="V127"/>
  <c r="V123"/>
  <c r="V119"/>
  <c r="V115"/>
  <c r="V111"/>
  <c r="V107"/>
  <c r="V103"/>
  <c r="V99"/>
  <c r="V95"/>
  <c r="V91"/>
  <c r="V87"/>
  <c r="V84"/>
  <c r="V80"/>
  <c r="V76"/>
  <c r="V72"/>
  <c r="V68"/>
  <c r="V64"/>
  <c r="V60"/>
  <c r="V56"/>
  <c r="V52"/>
  <c r="V48"/>
  <c r="V45"/>
  <c r="V41"/>
  <c r="V37"/>
  <c r="V33"/>
  <c r="V29"/>
  <c r="V25"/>
  <c r="V21"/>
  <c r="P20"/>
  <c r="P305"/>
  <c r="P302"/>
  <c r="P298"/>
  <c r="P294"/>
  <c r="P290"/>
  <c r="P286"/>
  <c r="P282"/>
  <c r="P278"/>
  <c r="P274"/>
  <c r="P270"/>
  <c r="P266"/>
  <c r="P262"/>
  <c r="P258"/>
  <c r="P254"/>
  <c r="P250"/>
  <c r="P246"/>
  <c r="P242"/>
  <c r="P238"/>
  <c r="P234"/>
  <c r="P230"/>
  <c r="P226"/>
  <c r="P222"/>
  <c r="P218"/>
  <c r="P214"/>
  <c r="P210"/>
  <c r="P206"/>
  <c r="P202"/>
  <c r="P198"/>
  <c r="P194"/>
  <c r="P190"/>
  <c r="P186"/>
  <c r="P182"/>
  <c r="P178"/>
  <c r="P174"/>
  <c r="P170"/>
  <c r="P166"/>
  <c r="P163"/>
  <c r="P159"/>
  <c r="P152"/>
  <c r="P148"/>
  <c r="P144"/>
  <c r="P140"/>
  <c r="P136"/>
  <c r="P132"/>
  <c r="P128"/>
  <c r="P124"/>
  <c r="P120"/>
  <c r="P116"/>
  <c r="P112"/>
  <c r="P108"/>
  <c r="P104"/>
  <c r="P100"/>
  <c r="P96"/>
  <c r="P92"/>
  <c r="P88"/>
  <c r="P85"/>
  <c r="P81"/>
  <c r="P77"/>
  <c r="P73"/>
  <c r="P69"/>
  <c r="P65"/>
  <c r="P61"/>
  <c r="P57"/>
  <c r="P53"/>
  <c r="P49"/>
  <c r="P46"/>
  <c r="P42"/>
  <c r="P38"/>
  <c r="P34"/>
  <c r="P30"/>
  <c r="P26"/>
  <c r="P22"/>
  <c r="P304"/>
  <c r="P301"/>
  <c r="P297"/>
  <c r="P293"/>
  <c r="P289"/>
  <c r="P285"/>
  <c r="P281"/>
  <c r="P277"/>
  <c r="P273"/>
  <c r="P269"/>
  <c r="P265"/>
  <c r="P261"/>
  <c r="P257"/>
  <c r="P253"/>
  <c r="P249"/>
  <c r="P245"/>
  <c r="P241"/>
  <c r="P237"/>
  <c r="P233"/>
  <c r="P229"/>
  <c r="P225"/>
  <c r="P221"/>
  <c r="P217"/>
  <c r="P213"/>
  <c r="P209"/>
  <c r="P205"/>
  <c r="P201"/>
  <c r="P197"/>
  <c r="P193"/>
  <c r="P189"/>
  <c r="P185"/>
  <c r="P181"/>
  <c r="P177"/>
  <c r="P173"/>
  <c r="P169"/>
  <c r="P165"/>
  <c r="P162"/>
  <c r="P158"/>
  <c r="P155"/>
  <c r="P151"/>
  <c r="P147"/>
  <c r="P143"/>
  <c r="P139"/>
  <c r="P135"/>
  <c r="P131"/>
  <c r="P127"/>
  <c r="P123"/>
  <c r="P119"/>
  <c r="P115"/>
  <c r="P111"/>
  <c r="P107"/>
  <c r="P103"/>
  <c r="P99"/>
  <c r="P95"/>
  <c r="P91"/>
  <c r="P87"/>
  <c r="P84"/>
  <c r="P80"/>
  <c r="P76"/>
  <c r="P72"/>
  <c r="P68"/>
  <c r="P64"/>
  <c r="P60"/>
  <c r="P56"/>
  <c r="P52"/>
  <c r="P48"/>
  <c r="P45"/>
  <c r="P41"/>
  <c r="P37"/>
  <c r="P33"/>
  <c r="P29"/>
  <c r="P25"/>
  <c r="P21"/>
  <c r="V23"/>
  <c r="V31"/>
  <c r="V39"/>
  <c r="V54"/>
  <c r="V62"/>
  <c r="V70"/>
  <c r="V78"/>
  <c r="V93"/>
  <c r="V101"/>
  <c r="V109"/>
  <c r="V117"/>
  <c r="V125"/>
  <c r="V133"/>
  <c r="V141"/>
  <c r="V149"/>
  <c r="V156"/>
  <c r="V171"/>
  <c r="V179"/>
  <c r="V187"/>
  <c r="V195"/>
  <c r="V203"/>
  <c r="V211"/>
  <c r="V219"/>
  <c r="V227"/>
  <c r="V235"/>
  <c r="V243"/>
  <c r="V251"/>
  <c r="V259"/>
  <c r="V267"/>
  <c r="V275"/>
  <c r="V283"/>
  <c r="V291"/>
  <c r="V299"/>
  <c r="V20"/>
  <c r="V26"/>
  <c r="V34"/>
  <c r="V42"/>
  <c r="V49"/>
  <c r="V57"/>
  <c r="V65"/>
  <c r="V73"/>
  <c r="V81"/>
  <c r="V88"/>
  <c r="V96"/>
  <c r="V104"/>
  <c r="V112"/>
  <c r="V120"/>
  <c r="V128"/>
  <c r="V136"/>
  <c r="V144"/>
  <c r="V152"/>
  <c r="V159"/>
  <c r="V166"/>
  <c r="V174"/>
  <c r="V182"/>
  <c r="V190"/>
  <c r="V198"/>
  <c r="V206"/>
  <c r="V214"/>
  <c r="V222"/>
  <c r="V230"/>
  <c r="V238"/>
  <c r="V246"/>
  <c r="V254"/>
  <c r="V262"/>
  <c r="V270"/>
  <c r="V278"/>
  <c r="V286"/>
  <c r="V294"/>
  <c r="V302"/>
  <c r="X23"/>
  <c r="X27"/>
  <c r="X31"/>
  <c r="X35"/>
  <c r="X39"/>
  <c r="X43"/>
  <c r="X50"/>
  <c r="X54"/>
  <c r="X58"/>
  <c r="X62"/>
  <c r="X66"/>
  <c r="X70"/>
  <c r="X74"/>
  <c r="X78"/>
  <c r="X82"/>
  <c r="X89"/>
  <c r="X93"/>
  <c r="X97"/>
  <c r="X101"/>
  <c r="X105"/>
  <c r="X109"/>
  <c r="X113"/>
  <c r="X117"/>
  <c r="X121"/>
  <c r="X125"/>
  <c r="X129"/>
  <c r="X133"/>
  <c r="X137"/>
  <c r="X141"/>
  <c r="X145"/>
  <c r="X149"/>
  <c r="X153"/>
  <c r="X156"/>
  <c r="X160"/>
  <c r="X24"/>
  <c r="X28"/>
  <c r="X32"/>
  <c r="X36"/>
  <c r="X40"/>
  <c r="X44"/>
  <c r="X47"/>
  <c r="X51"/>
  <c r="X55"/>
  <c r="X59"/>
  <c r="X63"/>
  <c r="X67"/>
  <c r="X71"/>
  <c r="X75"/>
  <c r="X79"/>
  <c r="X83"/>
  <c r="X86"/>
  <c r="X90"/>
  <c r="X94"/>
  <c r="X98"/>
  <c r="X102"/>
  <c r="X106"/>
  <c r="X110"/>
  <c r="X114"/>
  <c r="X118"/>
  <c r="X122"/>
  <c r="X126"/>
  <c r="X130"/>
  <c r="X134"/>
  <c r="X138"/>
  <c r="X142"/>
  <c r="X146"/>
  <c r="X150"/>
  <c r="X154"/>
  <c r="X157"/>
  <c r="X161"/>
  <c r="X164"/>
  <c r="X168"/>
  <c r="X172"/>
  <c r="X176"/>
  <c r="X180"/>
  <c r="X184"/>
  <c r="X188"/>
  <c r="X192"/>
  <c r="X196"/>
  <c r="X200"/>
  <c r="X204"/>
  <c r="X208"/>
  <c r="X212"/>
  <c r="X216"/>
  <c r="X220"/>
  <c r="X224"/>
  <c r="X228"/>
  <c r="X232"/>
  <c r="X236"/>
  <c r="X240"/>
  <c r="X244"/>
  <c r="X248"/>
  <c r="X252"/>
  <c r="X256"/>
  <c r="X260"/>
  <c r="X264"/>
  <c r="X268"/>
  <c r="X272"/>
  <c r="X276"/>
  <c r="X280"/>
  <c r="X284"/>
  <c r="X288"/>
  <c r="X292"/>
  <c r="X296"/>
  <c r="X300"/>
  <c r="X303"/>
  <c r="X165"/>
  <c r="X169"/>
  <c r="X173"/>
  <c r="X177"/>
  <c r="X181"/>
  <c r="X185"/>
  <c r="X189"/>
  <c r="X193"/>
  <c r="X197"/>
  <c r="X201"/>
  <c r="X205"/>
  <c r="X209"/>
  <c r="X213"/>
  <c r="X217"/>
  <c r="X221"/>
  <c r="X225"/>
  <c r="X229"/>
  <c r="X233"/>
  <c r="V27"/>
  <c r="V35"/>
  <c r="V43"/>
  <c r="V50"/>
  <c r="V58"/>
  <c r="V66"/>
  <c r="V74"/>
  <c r="V82"/>
  <c r="V89"/>
  <c r="V97"/>
  <c r="V105"/>
  <c r="V113"/>
  <c r="V121"/>
  <c r="V129"/>
  <c r="V137"/>
  <c r="V145"/>
  <c r="V153"/>
  <c r="V160"/>
  <c r="V167"/>
  <c r="V175"/>
  <c r="V183"/>
  <c r="V191"/>
  <c r="V199"/>
  <c r="V207"/>
  <c r="V215"/>
  <c r="V223"/>
  <c r="V231"/>
  <c r="V239"/>
  <c r="V247"/>
  <c r="V255"/>
  <c r="V263"/>
  <c r="V271"/>
  <c r="V279"/>
  <c r="V287"/>
  <c r="V295"/>
  <c r="P23"/>
  <c r="P31"/>
  <c r="P39"/>
  <c r="P54"/>
  <c r="P62"/>
  <c r="P70"/>
  <c r="P78"/>
  <c r="P93"/>
  <c r="P101"/>
  <c r="P109"/>
  <c r="P117"/>
  <c r="P125"/>
  <c r="P133"/>
  <c r="P141"/>
  <c r="P149"/>
  <c r="P156"/>
  <c r="P171"/>
  <c r="P179"/>
  <c r="P187"/>
  <c r="P195"/>
  <c r="P203"/>
  <c r="P211"/>
  <c r="P219"/>
  <c r="P227"/>
  <c r="P235"/>
  <c r="P243"/>
  <c r="P251"/>
  <c r="P259"/>
  <c r="P267"/>
  <c r="P275"/>
  <c r="P283"/>
  <c r="P291"/>
  <c r="P299"/>
  <c r="V22"/>
  <c r="V30"/>
  <c r="V38"/>
  <c r="V46"/>
  <c r="V53"/>
  <c r="V61"/>
  <c r="V69"/>
  <c r="V77"/>
  <c r="V85"/>
  <c r="V92"/>
  <c r="V100"/>
  <c r="V108"/>
  <c r="V116"/>
  <c r="V124"/>
  <c r="V132"/>
  <c r="V140"/>
  <c r="V148"/>
  <c r="V163"/>
  <c r="V170"/>
  <c r="V178"/>
  <c r="V186"/>
  <c r="V194"/>
  <c r="V202"/>
  <c r="V210"/>
  <c r="V218"/>
  <c r="V226"/>
  <c r="V234"/>
  <c r="V242"/>
  <c r="V250"/>
  <c r="V258"/>
  <c r="V266"/>
  <c r="V274"/>
  <c r="V282"/>
  <c r="V290"/>
  <c r="V298"/>
  <c r="V305"/>
  <c r="P28"/>
  <c r="P36"/>
  <c r="P44"/>
  <c r="P51"/>
  <c r="P59"/>
  <c r="P67"/>
  <c r="P75"/>
  <c r="P83"/>
  <c r="P90"/>
  <c r="P98"/>
  <c r="P106"/>
  <c r="P114"/>
  <c r="P122"/>
  <c r="P130"/>
  <c r="P138"/>
  <c r="P146"/>
  <c r="P154"/>
  <c r="P161"/>
  <c r="P168"/>
  <c r="P176"/>
  <c r="P184"/>
  <c r="P192"/>
  <c r="P200"/>
  <c r="P208"/>
  <c r="P216"/>
  <c r="P224"/>
  <c r="P232"/>
  <c r="P240"/>
  <c r="P248"/>
  <c r="P256"/>
  <c r="P264"/>
  <c r="P272"/>
  <c r="P280"/>
  <c r="P288"/>
  <c r="P296"/>
  <c r="P303"/>
  <c r="X20"/>
  <c r="X239"/>
  <c r="X241"/>
  <c r="X243"/>
  <c r="X245"/>
  <c r="X247"/>
  <c r="X249"/>
  <c r="X251"/>
  <c r="X253"/>
  <c r="X255"/>
  <c r="X257"/>
  <c r="X259"/>
  <c r="X261"/>
  <c r="X263"/>
  <c r="X265"/>
  <c r="X267"/>
  <c r="X269"/>
  <c r="X271"/>
  <c r="X273"/>
  <c r="X275"/>
  <c r="X277"/>
  <c r="X279"/>
  <c r="X281"/>
  <c r="X283"/>
  <c r="X285"/>
  <c r="X287"/>
  <c r="X289"/>
  <c r="X291"/>
  <c r="X293"/>
  <c r="X295"/>
  <c r="X297"/>
  <c r="X299"/>
  <c r="X301"/>
  <c r="X304"/>
  <c r="T8" i="6" l="1"/>
  <c r="T5"/>
  <c r="B3" i="9"/>
  <c r="T8" s="1"/>
  <c r="O98" i="5"/>
  <c r="Y204"/>
  <c r="Y146"/>
  <c r="Y67"/>
  <c r="Y115"/>
  <c r="Y123"/>
  <c r="Y159"/>
  <c r="Y181"/>
  <c r="Y203"/>
  <c r="Y225"/>
  <c r="Y126"/>
  <c r="Y70"/>
  <c r="Y132"/>
  <c r="Y96"/>
  <c r="Y44"/>
  <c r="Y28"/>
  <c r="Y84"/>
  <c r="Y164"/>
  <c r="Y304"/>
  <c r="Y98"/>
  <c r="Y109"/>
  <c r="Y121"/>
  <c r="Y131"/>
  <c r="Y173"/>
  <c r="Y193"/>
  <c r="Y209"/>
  <c r="Y257"/>
  <c r="Y142"/>
  <c r="Y102"/>
  <c r="Y232"/>
  <c r="Y112"/>
  <c r="U44"/>
  <c r="U70"/>
  <c r="U72"/>
  <c r="U304"/>
  <c r="U98"/>
  <c r="U146"/>
  <c r="U164"/>
  <c r="U190"/>
  <c r="U204"/>
  <c r="O96"/>
  <c r="O146"/>
  <c r="U193"/>
  <c r="U209"/>
  <c r="U28"/>
  <c r="O44"/>
  <c r="O72"/>
  <c r="U94"/>
  <c r="U67"/>
  <c r="U115"/>
  <c r="U123"/>
  <c r="U159"/>
  <c r="O181"/>
  <c r="U232"/>
  <c r="O67"/>
  <c r="O123"/>
  <c r="O159"/>
  <c r="O203"/>
  <c r="U102"/>
  <c r="U126"/>
  <c r="U142"/>
  <c r="U181"/>
  <c r="O209"/>
  <c r="O84"/>
  <c r="O94"/>
  <c r="O164"/>
  <c r="O190"/>
  <c r="O204"/>
  <c r="O102"/>
  <c r="O112"/>
  <c r="O126"/>
  <c r="O132"/>
  <c r="O142"/>
  <c r="O232"/>
  <c r="O109"/>
  <c r="O121"/>
  <c r="U203"/>
  <c r="O225"/>
  <c r="O28"/>
  <c r="O70"/>
  <c r="U84"/>
  <c r="U96"/>
  <c r="U109"/>
  <c r="U121"/>
  <c r="O131"/>
  <c r="U173"/>
  <c r="U112"/>
  <c r="U132"/>
  <c r="O115"/>
  <c r="U131"/>
  <c r="O304"/>
  <c r="O173"/>
  <c r="O193"/>
  <c r="U225"/>
  <c r="U257"/>
  <c r="T304" i="1"/>
  <c r="T301"/>
  <c r="T297"/>
  <c r="T293"/>
  <c r="T289"/>
  <c r="T285"/>
  <c r="T281"/>
  <c r="T277"/>
  <c r="T273"/>
  <c r="T269"/>
  <c r="T265"/>
  <c r="T261"/>
  <c r="T257"/>
  <c r="T253"/>
  <c r="T249"/>
  <c r="T245"/>
  <c r="T241"/>
  <c r="T237"/>
  <c r="T233"/>
  <c r="T229"/>
  <c r="T225"/>
  <c r="T221"/>
  <c r="T217"/>
  <c r="T213"/>
  <c r="T209"/>
  <c r="T205"/>
  <c r="T201"/>
  <c r="T197"/>
  <c r="T193"/>
  <c r="T189"/>
  <c r="T185"/>
  <c r="T181"/>
  <c r="T177"/>
  <c r="T173"/>
  <c r="T305"/>
  <c r="T302"/>
  <c r="T298"/>
  <c r="T294"/>
  <c r="T290"/>
  <c r="T286"/>
  <c r="T282"/>
  <c r="T278"/>
  <c r="T274"/>
  <c r="T270"/>
  <c r="T266"/>
  <c r="T262"/>
  <c r="T258"/>
  <c r="T254"/>
  <c r="T250"/>
  <c r="T246"/>
  <c r="T242"/>
  <c r="T238"/>
  <c r="T234"/>
  <c r="T230"/>
  <c r="T226"/>
  <c r="T222"/>
  <c r="T218"/>
  <c r="T214"/>
  <c r="T210"/>
  <c r="T206"/>
  <c r="T202"/>
  <c r="T198"/>
  <c r="T194"/>
  <c r="T190"/>
  <c r="T186"/>
  <c r="T182"/>
  <c r="T178"/>
  <c r="T174"/>
  <c r="T170"/>
  <c r="T169"/>
  <c r="T165"/>
  <c r="T162"/>
  <c r="T158"/>
  <c r="T155"/>
  <c r="T151"/>
  <c r="T147"/>
  <c r="T143"/>
  <c r="T139"/>
  <c r="T135"/>
  <c r="T131"/>
  <c r="T127"/>
  <c r="T123"/>
  <c r="T119"/>
  <c r="T115"/>
  <c r="T111"/>
  <c r="T107"/>
  <c r="T103"/>
  <c r="T99"/>
  <c r="T95"/>
  <c r="T91"/>
  <c r="T87"/>
  <c r="T84"/>
  <c r="T80"/>
  <c r="T76"/>
  <c r="T72"/>
  <c r="T68"/>
  <c r="T64"/>
  <c r="T60"/>
  <c r="T56"/>
  <c r="T52"/>
  <c r="T48"/>
  <c r="T45"/>
  <c r="T41"/>
  <c r="T37"/>
  <c r="T33"/>
  <c r="T29"/>
  <c r="T25"/>
  <c r="T21"/>
  <c r="T168"/>
  <c r="T164"/>
  <c r="T161"/>
  <c r="T157"/>
  <c r="T154"/>
  <c r="T150"/>
  <c r="T142"/>
  <c r="T134"/>
  <c r="T126"/>
  <c r="T118"/>
  <c r="T110"/>
  <c r="T102"/>
  <c r="T94"/>
  <c r="T86"/>
  <c r="T79"/>
  <c r="T71"/>
  <c r="T63"/>
  <c r="T55"/>
  <c r="T47"/>
  <c r="T40"/>
  <c r="T32"/>
  <c r="T24"/>
  <c r="T146"/>
  <c r="T138"/>
  <c r="T130"/>
  <c r="T122"/>
  <c r="T114"/>
  <c r="T106"/>
  <c r="T98"/>
  <c r="T90"/>
  <c r="T83"/>
  <c r="T75"/>
  <c r="T67"/>
  <c r="T59"/>
  <c r="T51"/>
  <c r="T44"/>
  <c r="T36"/>
  <c r="T28"/>
  <c r="T299"/>
  <c r="T291"/>
  <c r="T283"/>
  <c r="T275"/>
  <c r="T267"/>
  <c r="T259"/>
  <c r="T251"/>
  <c r="T243"/>
  <c r="T235"/>
  <c r="T227"/>
  <c r="T219"/>
  <c r="T211"/>
  <c r="T203"/>
  <c r="T195"/>
  <c r="T187"/>
  <c r="T179"/>
  <c r="T171"/>
  <c r="T300"/>
  <c r="T292"/>
  <c r="T284"/>
  <c r="T276"/>
  <c r="T268"/>
  <c r="T260"/>
  <c r="T252"/>
  <c r="T244"/>
  <c r="T236"/>
  <c r="T228"/>
  <c r="T220"/>
  <c r="T212"/>
  <c r="T204"/>
  <c r="T196"/>
  <c r="T188"/>
  <c r="T180"/>
  <c r="T172"/>
  <c r="T156"/>
  <c r="T149"/>
  <c r="T141"/>
  <c r="T133"/>
  <c r="T125"/>
  <c r="T117"/>
  <c r="T109"/>
  <c r="T101"/>
  <c r="T93"/>
  <c r="T78"/>
  <c r="T70"/>
  <c r="T62"/>
  <c r="T54"/>
  <c r="T39"/>
  <c r="T31"/>
  <c r="T23"/>
  <c r="T163"/>
  <c r="T148"/>
  <c r="T140"/>
  <c r="T132"/>
  <c r="T124"/>
  <c r="T116"/>
  <c r="T108"/>
  <c r="T100"/>
  <c r="T92"/>
  <c r="T85"/>
  <c r="T77"/>
  <c r="T69"/>
  <c r="T61"/>
  <c r="T53"/>
  <c r="T46"/>
  <c r="T38"/>
  <c r="T30"/>
  <c r="T22"/>
  <c r="T295"/>
  <c r="T287"/>
  <c r="T279"/>
  <c r="T271"/>
  <c r="T263"/>
  <c r="T255"/>
  <c r="T247"/>
  <c r="T239"/>
  <c r="T231"/>
  <c r="T223"/>
  <c r="T215"/>
  <c r="T207"/>
  <c r="T199"/>
  <c r="T191"/>
  <c r="T183"/>
  <c r="T175"/>
  <c r="T303"/>
  <c r="T296"/>
  <c r="T288"/>
  <c r="T280"/>
  <c r="T272"/>
  <c r="T264"/>
  <c r="T256"/>
  <c r="T248"/>
  <c r="T240"/>
  <c r="T232"/>
  <c r="T224"/>
  <c r="T216"/>
  <c r="T208"/>
  <c r="T200"/>
  <c r="T192"/>
  <c r="T184"/>
  <c r="T176"/>
  <c r="T167"/>
  <c r="T160"/>
  <c r="T153"/>
  <c r="T145"/>
  <c r="T137"/>
  <c r="T129"/>
  <c r="T121"/>
  <c r="T113"/>
  <c r="T105"/>
  <c r="T97"/>
  <c r="T89"/>
  <c r="T82"/>
  <c r="T74"/>
  <c r="T66"/>
  <c r="T58"/>
  <c r="T50"/>
  <c r="T43"/>
  <c r="T35"/>
  <c r="T27"/>
  <c r="T166"/>
  <c r="T159"/>
  <c r="T152"/>
  <c r="T144"/>
  <c r="T136"/>
  <c r="T128"/>
  <c r="T120"/>
  <c r="T112"/>
  <c r="T104"/>
  <c r="T96"/>
  <c r="T88"/>
  <c r="T81"/>
  <c r="T73"/>
  <c r="T65"/>
  <c r="T57"/>
  <c r="T49"/>
  <c r="T42"/>
  <c r="T34"/>
  <c r="T26"/>
  <c r="T20"/>
  <c r="U11"/>
  <c r="U17"/>
  <c r="G318"/>
  <c r="C319" s="1"/>
  <c r="T5" i="9" l="1"/>
  <c r="W5"/>
  <c r="T11"/>
  <c r="T11" i="5"/>
  <c r="T17"/>
  <c r="Q50" i="1"/>
  <c r="Q82"/>
  <c r="Q113"/>
  <c r="Q145"/>
  <c r="Q175"/>
  <c r="Q207"/>
  <c r="Q239"/>
  <c r="Q271"/>
  <c r="Q47"/>
  <c r="Q79"/>
  <c r="Q110"/>
  <c r="Q142"/>
  <c r="Q172"/>
  <c r="Q204"/>
  <c r="Q236"/>
  <c r="Q268"/>
  <c r="Q300"/>
  <c r="Q43"/>
  <c r="Q74"/>
  <c r="Q105"/>
  <c r="Q137"/>
  <c r="Q167"/>
  <c r="Q199"/>
  <c r="Q231"/>
  <c r="Q263"/>
  <c r="Q295"/>
  <c r="Q40"/>
  <c r="Q71"/>
  <c r="Q102"/>
  <c r="Q134"/>
  <c r="Q164"/>
  <c r="Q196"/>
  <c r="Q228"/>
  <c r="Q260"/>
  <c r="Q292"/>
  <c r="Q35"/>
  <c r="Q66"/>
  <c r="Q97"/>
  <c r="Q129"/>
  <c r="Q160"/>
  <c r="Q191"/>
  <c r="Q223"/>
  <c r="Q255"/>
  <c r="Q287"/>
  <c r="Q32"/>
  <c r="Q63"/>
  <c r="Q94"/>
  <c r="Q126"/>
  <c r="Q157"/>
  <c r="Q188"/>
  <c r="Q220"/>
  <c r="Q252"/>
  <c r="Q284"/>
  <c r="Q27"/>
  <c r="Q58"/>
  <c r="Q89"/>
  <c r="Q121"/>
  <c r="Q153"/>
  <c r="Q183"/>
  <c r="Q215"/>
  <c r="Q247"/>
  <c r="Q279"/>
  <c r="Q24"/>
  <c r="Q55"/>
  <c r="Q86"/>
  <c r="Q118"/>
  <c r="Q150"/>
  <c r="Q180"/>
  <c r="Q212"/>
  <c r="Q244"/>
  <c r="Q276"/>
  <c r="Q298"/>
  <c r="Q282"/>
  <c r="Q266"/>
  <c r="Q250"/>
  <c r="Q234"/>
  <c r="Q218"/>
  <c r="Q202"/>
  <c r="Q186"/>
  <c r="Q170"/>
  <c r="Q140"/>
  <c r="Q124"/>
  <c r="Q108"/>
  <c r="Q92"/>
  <c r="Q77"/>
  <c r="Q61"/>
  <c r="Q46"/>
  <c r="Q30"/>
  <c r="Q301"/>
  <c r="Q285"/>
  <c r="Q269"/>
  <c r="Q253"/>
  <c r="Q237"/>
  <c r="Q221"/>
  <c r="Q205"/>
  <c r="Q189"/>
  <c r="Q173"/>
  <c r="Q158"/>
  <c r="Q143"/>
  <c r="Q127"/>
  <c r="Q111"/>
  <c r="Q95"/>
  <c r="Q80"/>
  <c r="Q64"/>
  <c r="Q48"/>
  <c r="Q33"/>
  <c r="Q23"/>
  <c r="Q54"/>
  <c r="Q117"/>
  <c r="Q149"/>
  <c r="Q179"/>
  <c r="Q211"/>
  <c r="Q243"/>
  <c r="Q275"/>
  <c r="Q36"/>
  <c r="Q67"/>
  <c r="Q98"/>
  <c r="Q130"/>
  <c r="Q161"/>
  <c r="Q192"/>
  <c r="Q224"/>
  <c r="Q256"/>
  <c r="Q288"/>
  <c r="Q302"/>
  <c r="Q286"/>
  <c r="Q270"/>
  <c r="Q254"/>
  <c r="Q238"/>
  <c r="Q222"/>
  <c r="Q206"/>
  <c r="Q190"/>
  <c r="Q174"/>
  <c r="Q159"/>
  <c r="Q144"/>
  <c r="Q128"/>
  <c r="Q112"/>
  <c r="Q96"/>
  <c r="Q81"/>
  <c r="Q65"/>
  <c r="Q49"/>
  <c r="Q34"/>
  <c r="Q304"/>
  <c r="Q289"/>
  <c r="Q273"/>
  <c r="Q257"/>
  <c r="Q241"/>
  <c r="Q225"/>
  <c r="Q209"/>
  <c r="Q193"/>
  <c r="Q177"/>
  <c r="Q162"/>
  <c r="Q147"/>
  <c r="Q131"/>
  <c r="Q115"/>
  <c r="Q99"/>
  <c r="Q84"/>
  <c r="Q68"/>
  <c r="Q52"/>
  <c r="Q37"/>
  <c r="Q21"/>
  <c r="Q78"/>
  <c r="Q109"/>
  <c r="Q141"/>
  <c r="Q171"/>
  <c r="Q203"/>
  <c r="Q235"/>
  <c r="Q267"/>
  <c r="Q299"/>
  <c r="Q44"/>
  <c r="Q75"/>
  <c r="Q106"/>
  <c r="Q138"/>
  <c r="Q168"/>
  <c r="Q200"/>
  <c r="Q232"/>
  <c r="Q264"/>
  <c r="Q296"/>
  <c r="W305"/>
  <c r="W298"/>
  <c r="W290"/>
  <c r="W282"/>
  <c r="W274"/>
  <c r="W266"/>
  <c r="W258"/>
  <c r="W250"/>
  <c r="W242"/>
  <c r="W234"/>
  <c r="W226"/>
  <c r="W218"/>
  <c r="W210"/>
  <c r="W202"/>
  <c r="W194"/>
  <c r="W186"/>
  <c r="W178"/>
  <c r="W170"/>
  <c r="W163"/>
  <c r="W148"/>
  <c r="W140"/>
  <c r="W132"/>
  <c r="W124"/>
  <c r="W116"/>
  <c r="W108"/>
  <c r="W100"/>
  <c r="W92"/>
  <c r="W85"/>
  <c r="W77"/>
  <c r="W69"/>
  <c r="W61"/>
  <c r="W53"/>
  <c r="W46"/>
  <c r="W38"/>
  <c r="W30"/>
  <c r="W22"/>
  <c r="W299"/>
  <c r="W291"/>
  <c r="W283"/>
  <c r="W275"/>
  <c r="W267"/>
  <c r="W259"/>
  <c r="W251"/>
  <c r="W243"/>
  <c r="W235"/>
  <c r="W227"/>
  <c r="W219"/>
  <c r="W211"/>
  <c r="W203"/>
  <c r="W195"/>
  <c r="W187"/>
  <c r="W179"/>
  <c r="W171"/>
  <c r="W156"/>
  <c r="W149"/>
  <c r="W141"/>
  <c r="W133"/>
  <c r="W125"/>
  <c r="W117"/>
  <c r="W109"/>
  <c r="W101"/>
  <c r="W93"/>
  <c r="W78"/>
  <c r="W70"/>
  <c r="W62"/>
  <c r="W54"/>
  <c r="W39"/>
  <c r="W31"/>
  <c r="W23"/>
  <c r="W300"/>
  <c r="W292"/>
  <c r="W284"/>
  <c r="W276"/>
  <c r="W268"/>
  <c r="W260"/>
  <c r="W252"/>
  <c r="W244"/>
  <c r="W236"/>
  <c r="W228"/>
  <c r="W220"/>
  <c r="W212"/>
  <c r="W204"/>
  <c r="W196"/>
  <c r="W188"/>
  <c r="W180"/>
  <c r="W172"/>
  <c r="W164"/>
  <c r="W157"/>
  <c r="W150"/>
  <c r="W142"/>
  <c r="W134"/>
  <c r="W126"/>
  <c r="W118"/>
  <c r="W110"/>
  <c r="W102"/>
  <c r="W94"/>
  <c r="W86"/>
  <c r="W79"/>
  <c r="W71"/>
  <c r="W63"/>
  <c r="W55"/>
  <c r="W47"/>
  <c r="W40"/>
  <c r="W32"/>
  <c r="W24"/>
  <c r="W29"/>
  <c r="W45"/>
  <c r="W60"/>
  <c r="W76"/>
  <c r="W91"/>
  <c r="W107"/>
  <c r="W123"/>
  <c r="W139"/>
  <c r="W155"/>
  <c r="W169"/>
  <c r="W185"/>
  <c r="W201"/>
  <c r="W217"/>
  <c r="W233"/>
  <c r="W249"/>
  <c r="W265"/>
  <c r="W281"/>
  <c r="W297"/>
  <c r="W33"/>
  <c r="W48"/>
  <c r="W64"/>
  <c r="W80"/>
  <c r="W95"/>
  <c r="W111"/>
  <c r="W127"/>
  <c r="W143"/>
  <c r="W158"/>
  <c r="W173"/>
  <c r="W189"/>
  <c r="W205"/>
  <c r="W221"/>
  <c r="W237"/>
  <c r="W253"/>
  <c r="W269"/>
  <c r="W285"/>
  <c r="W301"/>
  <c r="W20"/>
  <c r="W302"/>
  <c r="W294"/>
  <c r="W286"/>
  <c r="W278"/>
  <c r="W270"/>
  <c r="W262"/>
  <c r="W254"/>
  <c r="W246"/>
  <c r="W238"/>
  <c r="W230"/>
  <c r="W222"/>
  <c r="W214"/>
  <c r="W206"/>
  <c r="W198"/>
  <c r="W190"/>
  <c r="W182"/>
  <c r="W174"/>
  <c r="W166"/>
  <c r="W159"/>
  <c r="W152"/>
  <c r="W144"/>
  <c r="W136"/>
  <c r="W128"/>
  <c r="W120"/>
  <c r="W112"/>
  <c r="W104"/>
  <c r="W96"/>
  <c r="W88"/>
  <c r="W81"/>
  <c r="W73"/>
  <c r="W65"/>
  <c r="W57"/>
  <c r="W49"/>
  <c r="W42"/>
  <c r="W34"/>
  <c r="W26"/>
  <c r="W295"/>
  <c r="W287"/>
  <c r="W279"/>
  <c r="W271"/>
  <c r="W263"/>
  <c r="W255"/>
  <c r="W247"/>
  <c r="W239"/>
  <c r="W231"/>
  <c r="W223"/>
  <c r="W215"/>
  <c r="W207"/>
  <c r="W199"/>
  <c r="W191"/>
  <c r="W183"/>
  <c r="W175"/>
  <c r="W167"/>
  <c r="W160"/>
  <c r="W153"/>
  <c r="W145"/>
  <c r="W137"/>
  <c r="W129"/>
  <c r="W121"/>
  <c r="W113"/>
  <c r="W105"/>
  <c r="W97"/>
  <c r="W89"/>
  <c r="W82"/>
  <c r="W74"/>
  <c r="W66"/>
  <c r="W58"/>
  <c r="W50"/>
  <c r="W43"/>
  <c r="W35"/>
  <c r="W27"/>
  <c r="W303"/>
  <c r="W296"/>
  <c r="W288"/>
  <c r="W280"/>
  <c r="W272"/>
  <c r="W264"/>
  <c r="W256"/>
  <c r="W248"/>
  <c r="W240"/>
  <c r="W232"/>
  <c r="W224"/>
  <c r="W216"/>
  <c r="W208"/>
  <c r="W200"/>
  <c r="W192"/>
  <c r="W184"/>
  <c r="W176"/>
  <c r="W168"/>
  <c r="W161"/>
  <c r="W154"/>
  <c r="W146"/>
  <c r="W138"/>
  <c r="W130"/>
  <c r="W122"/>
  <c r="W114"/>
  <c r="W106"/>
  <c r="W98"/>
  <c r="W90"/>
  <c r="W83"/>
  <c r="W75"/>
  <c r="W67"/>
  <c r="W59"/>
  <c r="W51"/>
  <c r="W44"/>
  <c r="W36"/>
  <c r="W28"/>
  <c r="W21"/>
  <c r="W37"/>
  <c r="W52"/>
  <c r="W68"/>
  <c r="W84"/>
  <c r="W99"/>
  <c r="W115"/>
  <c r="W131"/>
  <c r="W147"/>
  <c r="W162"/>
  <c r="W177"/>
  <c r="W193"/>
  <c r="W209"/>
  <c r="W225"/>
  <c r="W241"/>
  <c r="W257"/>
  <c r="W273"/>
  <c r="W289"/>
  <c r="W304"/>
  <c r="W25"/>
  <c r="W41"/>
  <c r="W56"/>
  <c r="W72"/>
  <c r="W87"/>
  <c r="W103"/>
  <c r="W119"/>
  <c r="W135"/>
  <c r="W151"/>
  <c r="W165"/>
  <c r="W181"/>
  <c r="W197"/>
  <c r="W213"/>
  <c r="W229"/>
  <c r="W245"/>
  <c r="W261"/>
  <c r="W277"/>
  <c r="W293"/>
  <c r="Q20"/>
  <c r="Q305"/>
  <c r="Q290"/>
  <c r="Q274"/>
  <c r="Q258"/>
  <c r="Q242"/>
  <c r="Q226"/>
  <c r="Q210"/>
  <c r="Q194"/>
  <c r="Q178"/>
  <c r="Q163"/>
  <c r="Q148"/>
  <c r="Q132"/>
  <c r="Q116"/>
  <c r="Q100"/>
  <c r="Q85"/>
  <c r="Q69"/>
  <c r="Q53"/>
  <c r="Q38"/>
  <c r="Q22"/>
  <c r="Q293"/>
  <c r="Q277"/>
  <c r="Q261"/>
  <c r="Q245"/>
  <c r="Q229"/>
  <c r="Q213"/>
  <c r="Q197"/>
  <c r="Q181"/>
  <c r="Q165"/>
  <c r="Q151"/>
  <c r="Q135"/>
  <c r="Q119"/>
  <c r="Q103"/>
  <c r="Q87"/>
  <c r="Q72"/>
  <c r="Q56"/>
  <c r="Q41"/>
  <c r="Q25"/>
  <c r="Q39"/>
  <c r="Q70"/>
  <c r="Q101"/>
  <c r="Q133"/>
  <c r="Q195"/>
  <c r="Q227"/>
  <c r="Q259"/>
  <c r="Q291"/>
  <c r="Q51"/>
  <c r="Q83"/>
  <c r="Q114"/>
  <c r="Q146"/>
  <c r="Q176"/>
  <c r="Q208"/>
  <c r="Q240"/>
  <c r="Q272"/>
  <c r="Q303"/>
  <c r="Q294"/>
  <c r="Q278"/>
  <c r="Q262"/>
  <c r="Q246"/>
  <c r="Q230"/>
  <c r="Q214"/>
  <c r="Q198"/>
  <c r="Q182"/>
  <c r="Q166"/>
  <c r="Q152"/>
  <c r="Q136"/>
  <c r="Q120"/>
  <c r="Q104"/>
  <c r="Q88"/>
  <c r="Q73"/>
  <c r="Q57"/>
  <c r="Q42"/>
  <c r="Q26"/>
  <c r="Q297"/>
  <c r="Q281"/>
  <c r="Q265"/>
  <c r="Q249"/>
  <c r="Q233"/>
  <c r="Q217"/>
  <c r="Q201"/>
  <c r="Q185"/>
  <c r="Q169"/>
  <c r="Q155"/>
  <c r="Q139"/>
  <c r="Q123"/>
  <c r="Q107"/>
  <c r="Q91"/>
  <c r="Q76"/>
  <c r="Q60"/>
  <c r="Q45"/>
  <c r="Q29"/>
  <c r="Q31"/>
  <c r="Q62"/>
  <c r="Q93"/>
  <c r="Q125"/>
  <c r="Q156"/>
  <c r="Q187"/>
  <c r="Q219"/>
  <c r="Q251"/>
  <c r="Q283"/>
  <c r="Q28"/>
  <c r="Q59"/>
  <c r="Q90"/>
  <c r="Q122"/>
  <c r="Q154"/>
  <c r="Q184"/>
  <c r="Q216"/>
  <c r="Q248"/>
  <c r="Q280"/>
  <c r="Y235"/>
  <c r="Z235" s="1"/>
  <c r="Y233"/>
  <c r="Z233" s="1"/>
  <c r="Y231"/>
  <c r="Z231" s="1"/>
  <c r="Y229"/>
  <c r="Z229" s="1"/>
  <c r="Y227"/>
  <c r="Z227" s="1"/>
  <c r="Y225"/>
  <c r="Z225" s="1"/>
  <c r="Y223"/>
  <c r="Z223" s="1"/>
  <c r="Y221"/>
  <c r="Z221" s="1"/>
  <c r="Y219"/>
  <c r="Z219" s="1"/>
  <c r="Y217"/>
  <c r="Z217" s="1"/>
  <c r="Y215"/>
  <c r="Z215" s="1"/>
  <c r="Y213"/>
  <c r="Z213" s="1"/>
  <c r="Y211"/>
  <c r="Z211" s="1"/>
  <c r="Y209"/>
  <c r="Z209" s="1"/>
  <c r="Y207"/>
  <c r="Z207" s="1"/>
  <c r="Y205"/>
  <c r="Z205" s="1"/>
  <c r="Y203"/>
  <c r="Z203" s="1"/>
  <c r="Y201"/>
  <c r="Z201" s="1"/>
  <c r="Y199"/>
  <c r="Z199" s="1"/>
  <c r="Y197"/>
  <c r="Z197" s="1"/>
  <c r="Y195"/>
  <c r="Z195" s="1"/>
  <c r="Y193"/>
  <c r="Z193" s="1"/>
  <c r="Y191"/>
  <c r="Z191" s="1"/>
  <c r="Y189"/>
  <c r="Z189" s="1"/>
  <c r="Y187"/>
  <c r="Z187" s="1"/>
  <c r="Y185"/>
  <c r="Z185" s="1"/>
  <c r="Y183"/>
  <c r="Z183" s="1"/>
  <c r="Y181"/>
  <c r="Z181" s="1"/>
  <c r="Y179"/>
  <c r="Z179" s="1"/>
  <c r="Y177"/>
  <c r="Z177" s="1"/>
  <c r="Y175"/>
  <c r="Z175" s="1"/>
  <c r="Y173"/>
  <c r="Z173" s="1"/>
  <c r="Y171"/>
  <c r="Z171" s="1"/>
  <c r="Y169"/>
  <c r="Z169" s="1"/>
  <c r="Y167"/>
  <c r="Z167" s="1"/>
  <c r="Y165"/>
  <c r="Z165" s="1"/>
  <c r="Y161"/>
  <c r="Z161" s="1"/>
  <c r="Y157"/>
  <c r="Z157" s="1"/>
  <c r="Y154"/>
  <c r="Z154" s="1"/>
  <c r="Y150"/>
  <c r="Z150" s="1"/>
  <c r="Y146"/>
  <c r="Z146" s="1"/>
  <c r="Y142"/>
  <c r="Z142" s="1"/>
  <c r="Y138"/>
  <c r="Z138" s="1"/>
  <c r="Y134"/>
  <c r="Z134" s="1"/>
  <c r="Y130"/>
  <c r="Z130" s="1"/>
  <c r="Y126"/>
  <c r="Z126" s="1"/>
  <c r="Y122"/>
  <c r="Z122" s="1"/>
  <c r="Y118"/>
  <c r="Z118" s="1"/>
  <c r="Y114"/>
  <c r="Z114" s="1"/>
  <c r="Y110"/>
  <c r="Z110" s="1"/>
  <c r="Y106"/>
  <c r="Z106" s="1"/>
  <c r="Y102"/>
  <c r="Z102" s="1"/>
  <c r="Y98"/>
  <c r="Z98" s="1"/>
  <c r="Y94"/>
  <c r="Z94" s="1"/>
  <c r="Y90"/>
  <c r="Z90" s="1"/>
  <c r="Y86"/>
  <c r="Z86" s="1"/>
  <c r="Y83"/>
  <c r="Z83" s="1"/>
  <c r="Y79"/>
  <c r="Z79" s="1"/>
  <c r="Y75"/>
  <c r="Z75" s="1"/>
  <c r="Y71"/>
  <c r="Z71" s="1"/>
  <c r="Y67"/>
  <c r="Z67" s="1"/>
  <c r="Y63"/>
  <c r="Z63" s="1"/>
  <c r="Y59"/>
  <c r="Z59" s="1"/>
  <c r="Y55"/>
  <c r="Z55" s="1"/>
  <c r="Y51"/>
  <c r="Z51" s="1"/>
  <c r="Y47"/>
  <c r="Z47" s="1"/>
  <c r="Y44"/>
  <c r="Z44" s="1"/>
  <c r="Y40"/>
  <c r="Z40" s="1"/>
  <c r="Y36"/>
  <c r="Z36" s="1"/>
  <c r="Y32"/>
  <c r="Z32" s="1"/>
  <c r="Y28"/>
  <c r="Z28" s="1"/>
  <c r="Y24"/>
  <c r="Z24" s="1"/>
  <c r="Y160"/>
  <c r="Z160" s="1"/>
  <c r="Y156"/>
  <c r="Z156" s="1"/>
  <c r="Y153"/>
  <c r="Z153" s="1"/>
  <c r="Y149"/>
  <c r="Z149" s="1"/>
  <c r="Y145"/>
  <c r="Z145" s="1"/>
  <c r="Y141"/>
  <c r="Z141" s="1"/>
  <c r="Y137"/>
  <c r="Z137" s="1"/>
  <c r="Y133"/>
  <c r="Z133" s="1"/>
  <c r="Y129"/>
  <c r="Z129" s="1"/>
  <c r="Y125"/>
  <c r="Z125" s="1"/>
  <c r="Y121"/>
  <c r="Z121" s="1"/>
  <c r="Y117"/>
  <c r="Z117" s="1"/>
  <c r="Y113"/>
  <c r="Z113" s="1"/>
  <c r="Y109"/>
  <c r="Z109" s="1"/>
  <c r="Y105"/>
  <c r="Z105" s="1"/>
  <c r="Y101"/>
  <c r="Z101" s="1"/>
  <c r="Y97"/>
  <c r="Z97" s="1"/>
  <c r="Y93"/>
  <c r="Z93" s="1"/>
  <c r="Y89"/>
  <c r="Z89" s="1"/>
  <c r="Y82"/>
  <c r="Z82" s="1"/>
  <c r="Y78"/>
  <c r="Z78" s="1"/>
  <c r="Y74"/>
  <c r="Z74" s="1"/>
  <c r="Y70"/>
  <c r="Z70" s="1"/>
  <c r="Y66"/>
  <c r="Z66" s="1"/>
  <c r="Y62"/>
  <c r="Z62" s="1"/>
  <c r="Y58"/>
  <c r="Z58" s="1"/>
  <c r="Y54"/>
  <c r="Z54" s="1"/>
  <c r="Y50"/>
  <c r="Z50" s="1"/>
  <c r="Y43"/>
  <c r="Z43" s="1"/>
  <c r="Y39"/>
  <c r="Z39" s="1"/>
  <c r="Y35"/>
  <c r="Z35" s="1"/>
  <c r="Y31"/>
  <c r="Z31" s="1"/>
  <c r="Y27"/>
  <c r="Z27" s="1"/>
  <c r="Y23"/>
  <c r="Z23" s="1"/>
  <c r="Y304"/>
  <c r="Z304" s="1"/>
  <c r="Y301"/>
  <c r="Z301" s="1"/>
  <c r="Y299"/>
  <c r="Z299" s="1"/>
  <c r="Y297"/>
  <c r="Z297" s="1"/>
  <c r="Y295"/>
  <c r="Z295" s="1"/>
  <c r="Y293"/>
  <c r="Z293" s="1"/>
  <c r="Y291"/>
  <c r="Z291" s="1"/>
  <c r="Y289"/>
  <c r="Z289" s="1"/>
  <c r="Y287"/>
  <c r="Z287" s="1"/>
  <c r="Y285"/>
  <c r="Z285" s="1"/>
  <c r="Y283"/>
  <c r="Z283" s="1"/>
  <c r="Y281"/>
  <c r="Z281" s="1"/>
  <c r="Y279"/>
  <c r="Z279" s="1"/>
  <c r="Y277"/>
  <c r="Z277" s="1"/>
  <c r="Y275"/>
  <c r="Z275" s="1"/>
  <c r="Y273"/>
  <c r="Z273" s="1"/>
  <c r="Y271"/>
  <c r="Z271" s="1"/>
  <c r="Y269"/>
  <c r="Z269" s="1"/>
  <c r="Y267"/>
  <c r="Z267" s="1"/>
  <c r="Y265"/>
  <c r="Z265" s="1"/>
  <c r="Y263"/>
  <c r="Z263" s="1"/>
  <c r="Y261"/>
  <c r="Z261" s="1"/>
  <c r="Y259"/>
  <c r="Z259" s="1"/>
  <c r="Y257"/>
  <c r="Z257" s="1"/>
  <c r="Y255"/>
  <c r="Z255" s="1"/>
  <c r="Y253"/>
  <c r="Z253" s="1"/>
  <c r="Y251"/>
  <c r="Z251" s="1"/>
  <c r="Y249"/>
  <c r="Z249" s="1"/>
  <c r="Y247"/>
  <c r="Z247" s="1"/>
  <c r="Y245"/>
  <c r="Z245" s="1"/>
  <c r="Y243"/>
  <c r="Z243" s="1"/>
  <c r="Y241"/>
  <c r="Z241" s="1"/>
  <c r="Y239"/>
  <c r="Z239" s="1"/>
  <c r="Y305"/>
  <c r="Z305" s="1"/>
  <c r="Y303"/>
  <c r="Z303" s="1"/>
  <c r="Y302"/>
  <c r="Z302" s="1"/>
  <c r="Y300"/>
  <c r="Z300" s="1"/>
  <c r="Y298"/>
  <c r="Z298" s="1"/>
  <c r="Y296"/>
  <c r="Z296" s="1"/>
  <c r="Y294"/>
  <c r="Z294" s="1"/>
  <c r="Y292"/>
  <c r="Z292" s="1"/>
  <c r="Y290"/>
  <c r="Z290" s="1"/>
  <c r="Y288"/>
  <c r="Z288" s="1"/>
  <c r="Y286"/>
  <c r="Z286" s="1"/>
  <c r="Y284"/>
  <c r="Z284" s="1"/>
  <c r="Y282"/>
  <c r="Z282" s="1"/>
  <c r="Y280"/>
  <c r="Z280" s="1"/>
  <c r="Y278"/>
  <c r="Z278" s="1"/>
  <c r="Y276"/>
  <c r="Z276" s="1"/>
  <c r="Y274"/>
  <c r="Z274" s="1"/>
  <c r="Y272"/>
  <c r="Z272" s="1"/>
  <c r="Y270"/>
  <c r="Z270" s="1"/>
  <c r="Y268"/>
  <c r="Z268" s="1"/>
  <c r="Y266"/>
  <c r="Z266" s="1"/>
  <c r="Y264"/>
  <c r="Z264" s="1"/>
  <c r="Y262"/>
  <c r="Z262" s="1"/>
  <c r="Y260"/>
  <c r="Z260" s="1"/>
  <c r="Y258"/>
  <c r="Z258" s="1"/>
  <c r="Y256"/>
  <c r="Z256" s="1"/>
  <c r="Y254"/>
  <c r="Z254" s="1"/>
  <c r="Y252"/>
  <c r="Z252" s="1"/>
  <c r="Y250"/>
  <c r="Z250" s="1"/>
  <c r="Y248"/>
  <c r="Z248" s="1"/>
  <c r="Y246"/>
  <c r="Z246" s="1"/>
  <c r="Y244"/>
  <c r="Z244" s="1"/>
  <c r="Y242"/>
  <c r="Z242" s="1"/>
  <c r="Y240"/>
  <c r="Z240" s="1"/>
  <c r="Y238"/>
  <c r="Z238" s="1"/>
  <c r="Y236"/>
  <c r="Z236" s="1"/>
  <c r="Y234"/>
  <c r="Z234" s="1"/>
  <c r="Y232"/>
  <c r="Z232" s="1"/>
  <c r="Y230"/>
  <c r="Z230" s="1"/>
  <c r="Y228"/>
  <c r="Z228" s="1"/>
  <c r="Y226"/>
  <c r="Z226" s="1"/>
  <c r="Y224"/>
  <c r="Z224" s="1"/>
  <c r="Y222"/>
  <c r="Z222" s="1"/>
  <c r="Y220"/>
  <c r="Z220" s="1"/>
  <c r="Y218"/>
  <c r="Z218" s="1"/>
  <c r="Y216"/>
  <c r="Z216" s="1"/>
  <c r="Y214"/>
  <c r="Z214" s="1"/>
  <c r="Y212"/>
  <c r="Z212" s="1"/>
  <c r="Y210"/>
  <c r="Z210" s="1"/>
  <c r="Y208"/>
  <c r="Z208" s="1"/>
  <c r="Y206"/>
  <c r="Z206" s="1"/>
  <c r="Y204"/>
  <c r="Z204" s="1"/>
  <c r="Y202"/>
  <c r="Z202" s="1"/>
  <c r="Y200"/>
  <c r="Z200" s="1"/>
  <c r="Y198"/>
  <c r="Z198" s="1"/>
  <c r="Y196"/>
  <c r="Z196" s="1"/>
  <c r="Y194"/>
  <c r="Z194" s="1"/>
  <c r="Y192"/>
  <c r="Z192" s="1"/>
  <c r="Y190"/>
  <c r="Z190" s="1"/>
  <c r="Y188"/>
  <c r="Z188" s="1"/>
  <c r="Y186"/>
  <c r="Z186" s="1"/>
  <c r="Y184"/>
  <c r="Z184" s="1"/>
  <c r="Y182"/>
  <c r="Z182" s="1"/>
  <c r="Y180"/>
  <c r="Z180" s="1"/>
  <c r="Y178"/>
  <c r="Z178" s="1"/>
  <c r="Y176"/>
  <c r="Z176" s="1"/>
  <c r="Y174"/>
  <c r="Z174" s="1"/>
  <c r="Y172"/>
  <c r="Z172" s="1"/>
  <c r="Y170"/>
  <c r="Z170" s="1"/>
  <c r="Y168"/>
  <c r="Z168" s="1"/>
  <c r="Y166"/>
  <c r="Z166" s="1"/>
  <c r="Y164"/>
  <c r="Z164" s="1"/>
  <c r="Y163"/>
  <c r="Z163" s="1"/>
  <c r="Y159"/>
  <c r="Z159" s="1"/>
  <c r="Y152"/>
  <c r="Z152" s="1"/>
  <c r="Y148"/>
  <c r="Z148" s="1"/>
  <c r="Y144"/>
  <c r="Z144" s="1"/>
  <c r="Y140"/>
  <c r="Z140" s="1"/>
  <c r="Y136"/>
  <c r="Z136" s="1"/>
  <c r="Y132"/>
  <c r="Z132" s="1"/>
  <c r="Y128"/>
  <c r="Z128" s="1"/>
  <c r="Y124"/>
  <c r="Z124" s="1"/>
  <c r="Y120"/>
  <c r="Z120" s="1"/>
  <c r="Y116"/>
  <c r="Z116" s="1"/>
  <c r="Y112"/>
  <c r="Z112" s="1"/>
  <c r="Y108"/>
  <c r="Z108" s="1"/>
  <c r="Y104"/>
  <c r="Z104" s="1"/>
  <c r="Y100"/>
  <c r="Z100" s="1"/>
  <c r="Y96"/>
  <c r="Z96" s="1"/>
  <c r="Y92"/>
  <c r="Z92" s="1"/>
  <c r="Y88"/>
  <c r="Z88" s="1"/>
  <c r="Y85"/>
  <c r="Z85" s="1"/>
  <c r="Y81"/>
  <c r="Z81" s="1"/>
  <c r="Y77"/>
  <c r="Z77" s="1"/>
  <c r="Y73"/>
  <c r="Z73" s="1"/>
  <c r="Y69"/>
  <c r="Z69" s="1"/>
  <c r="Y65"/>
  <c r="Z65" s="1"/>
  <c r="Y61"/>
  <c r="Z61" s="1"/>
  <c r="Y57"/>
  <c r="Z57" s="1"/>
  <c r="Y53"/>
  <c r="Z53" s="1"/>
  <c r="Y49"/>
  <c r="Z49" s="1"/>
  <c r="Y46"/>
  <c r="Z46" s="1"/>
  <c r="Y42"/>
  <c r="Z42" s="1"/>
  <c r="Y38"/>
  <c r="Z38" s="1"/>
  <c r="Y34"/>
  <c r="Z34" s="1"/>
  <c r="Y30"/>
  <c r="Z30" s="1"/>
  <c r="Y26"/>
  <c r="Z26" s="1"/>
  <c r="Y22"/>
  <c r="Z22" s="1"/>
  <c r="Y162"/>
  <c r="Z162" s="1"/>
  <c r="Y158"/>
  <c r="Z158" s="1"/>
  <c r="Y155"/>
  <c r="Z155" s="1"/>
  <c r="Y151"/>
  <c r="Z151" s="1"/>
  <c r="Y147"/>
  <c r="Z147" s="1"/>
  <c r="Y143"/>
  <c r="Z143" s="1"/>
  <c r="Y139"/>
  <c r="Z139" s="1"/>
  <c r="Y135"/>
  <c r="Z135" s="1"/>
  <c r="Y131"/>
  <c r="Z131" s="1"/>
  <c r="Y127"/>
  <c r="Z127" s="1"/>
  <c r="Y123"/>
  <c r="Z123" s="1"/>
  <c r="Y119"/>
  <c r="Z119" s="1"/>
  <c r="Y115"/>
  <c r="Z115" s="1"/>
  <c r="Y111"/>
  <c r="Z111" s="1"/>
  <c r="Y107"/>
  <c r="Z107" s="1"/>
  <c r="Y103"/>
  <c r="Z103" s="1"/>
  <c r="Y99"/>
  <c r="Z99" s="1"/>
  <c r="Y95"/>
  <c r="Z95" s="1"/>
  <c r="Y91"/>
  <c r="Z91" s="1"/>
  <c r="Y87"/>
  <c r="Z87" s="1"/>
  <c r="Y84"/>
  <c r="Z84" s="1"/>
  <c r="Y80"/>
  <c r="Z80" s="1"/>
  <c r="Y76"/>
  <c r="Z76" s="1"/>
  <c r="Y72"/>
  <c r="Z72" s="1"/>
  <c r="Y68"/>
  <c r="Z68" s="1"/>
  <c r="Y64"/>
  <c r="Z64" s="1"/>
  <c r="Y60"/>
  <c r="Z60" s="1"/>
  <c r="Y56"/>
  <c r="Z56" s="1"/>
  <c r="Y52"/>
  <c r="Z52" s="1"/>
  <c r="Y48"/>
  <c r="Z48" s="1"/>
  <c r="Y45"/>
  <c r="Z45" s="1"/>
  <c r="Y41"/>
  <c r="Z41" s="1"/>
  <c r="Y37"/>
  <c r="Z37" s="1"/>
  <c r="Y33"/>
  <c r="Z33" s="1"/>
  <c r="Y29"/>
  <c r="Z29" s="1"/>
  <c r="Y25"/>
  <c r="Z25" s="1"/>
  <c r="Y21"/>
  <c r="Z21" s="1"/>
  <c r="Y20"/>
  <c r="Z20" s="1"/>
  <c r="Y237"/>
  <c r="Z237" s="1"/>
  <c r="R109" i="5"/>
  <c r="R121"/>
  <c r="R131"/>
  <c r="R173"/>
  <c r="R193"/>
  <c r="R209"/>
  <c r="R257"/>
  <c r="R70"/>
  <c r="R84"/>
  <c r="R96"/>
  <c r="R102"/>
  <c r="R126"/>
  <c r="R142"/>
  <c r="R164"/>
  <c r="R204"/>
  <c r="R304"/>
  <c r="R67"/>
  <c r="R115"/>
  <c r="R123"/>
  <c r="R159"/>
  <c r="R203"/>
  <c r="R225"/>
  <c r="R72"/>
  <c r="R98"/>
  <c r="R132"/>
  <c r="R190"/>
  <c r="R181"/>
  <c r="R44"/>
  <c r="R94"/>
  <c r="R112"/>
  <c r="R146"/>
  <c r="R232"/>
  <c r="R28"/>
  <c r="T14" s="1"/>
  <c r="S112" l="1"/>
  <c r="S121"/>
  <c r="S193"/>
  <c r="S257"/>
  <c r="S70"/>
  <c r="S94"/>
  <c r="S67"/>
  <c r="S123"/>
  <c r="S131"/>
  <c r="S225"/>
  <c r="S72"/>
  <c r="S96"/>
  <c r="S164"/>
  <c r="S232"/>
  <c r="S109"/>
  <c r="S28"/>
  <c r="S102"/>
  <c r="S142"/>
  <c r="S190"/>
  <c r="S159"/>
  <c r="S203"/>
  <c r="S44"/>
  <c r="S132"/>
  <c r="S304"/>
  <c r="S115"/>
  <c r="S181"/>
  <c r="S84"/>
  <c r="S204"/>
  <c r="S173"/>
  <c r="S209"/>
  <c r="S98"/>
  <c r="S126"/>
  <c r="S146"/>
  <c r="P28"/>
  <c r="P131"/>
  <c r="P102"/>
  <c r="P112"/>
  <c r="P126"/>
  <c r="P132"/>
  <c r="P142"/>
  <c r="P164"/>
  <c r="P204"/>
  <c r="P304"/>
  <c r="P203"/>
  <c r="P115"/>
  <c r="P121"/>
  <c r="P159"/>
  <c r="P209"/>
  <c r="P72"/>
  <c r="P96"/>
  <c r="P181"/>
  <c r="P98"/>
  <c r="P44"/>
  <c r="P84"/>
  <c r="P232"/>
  <c r="P225"/>
  <c r="P94"/>
  <c r="P190"/>
  <c r="P193"/>
  <c r="P67"/>
  <c r="P109"/>
  <c r="P123"/>
  <c r="P173"/>
  <c r="P257"/>
  <c r="P70"/>
  <c r="P146"/>
  <c r="V142"/>
  <c r="V126"/>
  <c r="V102"/>
  <c r="V225"/>
  <c r="V181"/>
  <c r="V132"/>
  <c r="V257"/>
  <c r="V72"/>
  <c r="V96"/>
  <c r="V164"/>
  <c r="V190"/>
  <c r="V44"/>
  <c r="V123"/>
  <c r="V159"/>
  <c r="V203"/>
  <c r="V109"/>
  <c r="V209"/>
  <c r="V304"/>
  <c r="V131"/>
  <c r="V112"/>
  <c r="V232"/>
  <c r="V84"/>
  <c r="V204"/>
  <c r="V115"/>
  <c r="V98"/>
  <c r="V146"/>
  <c r="V173"/>
  <c r="V193"/>
  <c r="V28"/>
  <c r="V67"/>
  <c r="V70"/>
  <c r="V94"/>
  <c r="V121"/>
</calcChain>
</file>

<file path=xl/sharedStrings.xml><?xml version="1.0" encoding="utf-8"?>
<sst xmlns="http://schemas.openxmlformats.org/spreadsheetml/2006/main" count="1811" uniqueCount="318">
  <si>
    <t>Test:</t>
  </si>
  <si>
    <t>Název:</t>
  </si>
  <si>
    <t>Škála iluze transparentnosti</t>
  </si>
  <si>
    <t>Autoři:</t>
  </si>
  <si>
    <t>Václav Kalvoda</t>
  </si>
  <si>
    <t>Náhled:</t>
  </si>
  <si>
    <t>www.pmlab.vyzkum-psychologie.cz/vitejte.php?nahled=24</t>
  </si>
  <si>
    <t>Stupně a položky:</t>
  </si>
  <si>
    <t>Zcela souhlasím</t>
  </si>
  <si>
    <t>Spíše souhlasím</t>
  </si>
  <si>
    <t>Spíše nesouhlasím</t>
  </si>
  <si>
    <t>Zcela nesouhlasím</t>
  </si>
  <si>
    <t>Často mi připadá, že ostatní lidé tuší, jak se cítím, a na co myslím.</t>
  </si>
  <si>
    <t>Kdybych měl někomu říci nepravdivé tvrzení, určitě by poznal, že lžu.</t>
  </si>
  <si>
    <t>Kdybych měla někomu říci nepravdivé tvrzení, určitě by poznal, že lžu.</t>
  </si>
  <si>
    <t>Když jsem ve společnosti ostatních lidí, jsem považovaný za zábavného.</t>
  </si>
  <si>
    <t>Když jsem ve společnosti ostatních lidí, většinou nejsem považována za zábavnou.</t>
  </si>
  <si>
    <t>Dokud někdo nepochválí moji práci, nejsem si jistý, že jsem ji vykonal dobře.</t>
  </si>
  <si>
    <t>Dokud někdo nepochválí moji práci, nejsem si jistá, že jsem ji vykonala dobře.</t>
  </si>
  <si>
    <t>Většina lidí se chová tak, aby byla lepší v očích ostatních.</t>
  </si>
  <si>
    <t>Většina lidí pozná i beze slov, jak se druzí cítí.</t>
  </si>
  <si>
    <t>respondent</t>
  </si>
  <si>
    <t>pohlavi</t>
  </si>
  <si>
    <t>rocnik</t>
  </si>
  <si>
    <t>timestamp</t>
  </si>
  <si>
    <t>text</t>
  </si>
  <si>
    <t>p1</t>
  </si>
  <si>
    <t>p2</t>
  </si>
  <si>
    <t>p3</t>
  </si>
  <si>
    <t>p4</t>
  </si>
  <si>
    <t>p5</t>
  </si>
  <si>
    <t>p6</t>
  </si>
  <si>
    <t>t1</t>
  </si>
  <si>
    <t>t2</t>
  </si>
  <si>
    <t>t3</t>
  </si>
  <si>
    <t>t4</t>
  </si>
  <si>
    <t>t5</t>
  </si>
  <si>
    <t>t6</t>
  </si>
  <si>
    <t>n1</t>
  </si>
  <si>
    <t>n2</t>
  </si>
  <si>
    <t>n3</t>
  </si>
  <si>
    <t>n4</t>
  </si>
  <si>
    <t>n5</t>
  </si>
  <si>
    <t>n6</t>
  </si>
  <si>
    <t>nekompatibilita</t>
  </si>
  <si>
    <t xml:space="preserve"> se chovám asi dost divně.</t>
  </si>
  <si>
    <t xml:space="preserve"> </t>
  </si>
  <si>
    <t xml:space="preserve"> mě sledují</t>
  </si>
  <si>
    <t xml:space="preserve"> mě asi poslouchají.</t>
  </si>
  <si>
    <t xml:space="preserve"> udržují oční kontakt</t>
  </si>
  <si>
    <t xml:space="preserve"> jsem hezká. </t>
  </si>
  <si>
    <t xml:space="preserve"> by ma zaujímalo čo si o mne myslia </t>
  </si>
  <si>
    <t xml:space="preserve"> mě pozorně poslouchají</t>
  </si>
  <si>
    <t xml:space="preserve"> že mě řeší</t>
  </si>
  <si>
    <t xml:space="preserve"> Co si o mně myslí, zda na ně působím pozitivně, či negativně a hledám důvody pro první či druhou možnost.</t>
  </si>
  <si>
    <t xml:space="preserve"> mám něco na obličeji, jsem někde špinavá a jestli nesmrdím. </t>
  </si>
  <si>
    <t xml:space="preserve"> mě hodnotí.</t>
  </si>
  <si>
    <t xml:space="preserve"> O mě ví něco víc.</t>
  </si>
  <si>
    <t xml:space="preserve"> nejcasteji ze na nej delam dojem, ale jen diky tomu, ze me nezna moc dobre a ja na prvni pohled pusobim dobre (jako vetsina lidi) :D</t>
  </si>
  <si>
    <t xml:space="preserve"> Si mám dávat pozor co řeknu, abych se neztrapnila.</t>
  </si>
  <si>
    <t xml:space="preserve"> vypadám neupravená</t>
  </si>
  <si>
    <t xml:space="preserve"> nevim</t>
  </si>
  <si>
    <t xml:space="preserve"> Se opravdu zajimaji o to, co rikam</t>
  </si>
  <si>
    <t xml:space="preserve"> by mě zajímalo, co se mu/jim honí hlavou.</t>
  </si>
  <si>
    <t xml:space="preserve"> Se mam upravit </t>
  </si>
  <si>
    <t xml:space="preserve"> si o mě musí myslet něco špatného</t>
  </si>
  <si>
    <t xml:space="preserve"> Jim přijdu zajímavá </t>
  </si>
  <si>
    <t xml:space="preserve"> bych se měla zeptat, proč na mě hledí.</t>
  </si>
  <si>
    <t xml:space="preserve"> si rikaji - ta je ale nafoukana.</t>
  </si>
  <si>
    <t xml:space="preserve"> si myslí, že je na mě něco špatně</t>
  </si>
  <si>
    <t xml:space="preserve"> co si o mne asi myslí</t>
  </si>
  <si>
    <t xml:space="preserve"> se snaží odhadnout, na co myslím.</t>
  </si>
  <si>
    <t xml:space="preserve"> Mě vidí jinak, než Já samu sebe </t>
  </si>
  <si>
    <t xml:space="preserve"> jim záleží na mém názoru a budou na něm stavět.</t>
  </si>
  <si>
    <t xml:space="preserve"> si myslí, že jsem hloupá.</t>
  </si>
  <si>
    <t xml:space="preserve"> že oční kontakt je prostě součástí komunikace. Z neverbální komunikace se dá mnoho vyčíst. Také je pozoruji a čtu ve výrazu a gestech.</t>
  </si>
  <si>
    <t xml:space="preserve"> jsem asi zajímavá </t>
  </si>
  <si>
    <t xml:space="preserve"> Říkám něco zajímavého</t>
  </si>
  <si>
    <t xml:space="preserve"> nevím, dál</t>
  </si>
  <si>
    <t xml:space="preserve"> mě v duchu rozebírá do posledního detailu</t>
  </si>
  <si>
    <t xml:space="preserve"> ... mám na sobě něco divného, čímž poutam pozornost ostatních. </t>
  </si>
  <si>
    <t xml:space="preserve"> vůbec neví kdo jsem.</t>
  </si>
  <si>
    <t xml:space="preserve"> se jim zdám být něčím zajímavá.</t>
  </si>
  <si>
    <t xml:space="preserve"> spíše naslouchám, než hovořím.</t>
  </si>
  <si>
    <t xml:space="preserve"> Chci utéct.</t>
  </si>
  <si>
    <t xml:space="preserve"> chci odejít.</t>
  </si>
  <si>
    <t xml:space="preserve"> netuším, co si o mně myslí.:-)</t>
  </si>
  <si>
    <t xml:space="preserve"> možná říkám něco špatně nebo naopak v něčem vynikám</t>
  </si>
  <si>
    <t xml:space="preserve"> jak na ně asi působím, co si o mě asi myslí, jak mě doopravdy vnímají</t>
  </si>
  <si>
    <t xml:space="preserve"> řeknu něco špatně a přemýšlím, jaká by byla jejich reakce.</t>
  </si>
  <si>
    <t xml:space="preserve"> moje vlasy vypadají fakt dobře.</t>
  </si>
  <si>
    <t xml:space="preserve"> nesvá..a přemýšlím,jestli nemám “špenát, mák, brokolici“ mezi zuby...</t>
  </si>
  <si>
    <t xml:space="preserve"> co si o mně asi myslí?</t>
  </si>
  <si>
    <t xml:space="preserve"> nenapadá mě nic,věnuji se tématu</t>
  </si>
  <si>
    <t xml:space="preserve"> mluví jen o sobě</t>
  </si>
  <si>
    <t xml:space="preserve"> nevím, proč mě pozorují</t>
  </si>
  <si>
    <t xml:space="preserve"> Mě pomlouvaji</t>
  </si>
  <si>
    <t xml:space="preserve"> Neví o co jde. </t>
  </si>
  <si>
    <t xml:space="preserve"> je všechno v pořádku</t>
  </si>
  <si>
    <t xml:space="preserve"> ho zajíma kto jsem</t>
  </si>
  <si>
    <t xml:space="preserve"> mám na obličeji rozmazanou šmouhu?Pokud sledují mé chování, nejspíše mě testují,odhadují, orientují se, ve vztahu s dalšími  co jsem zač? co mohou čekat...</t>
  </si>
  <si>
    <t xml:space="preserve"> jsem prostě skvělá :-)</t>
  </si>
  <si>
    <t xml:space="preserve"> ...nezanechám dobrý dojem.</t>
  </si>
  <si>
    <t xml:space="preserve"> mě vnímá a zajímá se o mě.</t>
  </si>
  <si>
    <t xml:space="preserve"> mě chápou</t>
  </si>
  <si>
    <t xml:space="preserve"> je na mně něco divného.:-)</t>
  </si>
  <si>
    <t xml:space="preserve"> nechápou, co říkám.</t>
  </si>
  <si>
    <t xml:space="preserve"> taky si mě představují nahatou jako já je? </t>
  </si>
  <si>
    <t xml:space="preserve"> jim připadám zajímavá nebo známá.</t>
  </si>
  <si>
    <t xml:space="preserve"> netuší, co jsem zač</t>
  </si>
  <si>
    <t xml:space="preserve"> si o mně nemyslí nic dobrého.</t>
  </si>
  <si>
    <t xml:space="preserve"> mluvím nesmysly</t>
  </si>
  <si>
    <t xml:space="preserve"> By mohli přestat </t>
  </si>
  <si>
    <t xml:space="preserve"> Je na mě něco špatně.</t>
  </si>
  <si>
    <t xml:space="preserve"> si mně prohlíží</t>
  </si>
  <si>
    <t xml:space="preserve"> mě hodnotí</t>
  </si>
  <si>
    <t xml:space="preserve"> pokud bych se bavila s člověkem, který by mě nepozoroval, ba přímo ignoroval, vadilo by mi to. U skupiny osob bych to očekávala v momentě, kdy se neznáme a všímala bych si, na co se zaměřují. </t>
  </si>
  <si>
    <t xml:space="preserve"> bych si měla vzít brýle.</t>
  </si>
  <si>
    <t xml:space="preserve"> nechci být středem pozornosti.</t>
  </si>
  <si>
    <t xml:space="preserve"> si prdnu...</t>
  </si>
  <si>
    <t xml:space="preserve"> si snad všimli, jak jsem skvělá, hebká, svěží, žádoucí, veselá:)</t>
  </si>
  <si>
    <t xml:space="preserve"> si o mě musí myslet, že jsem blbá.  </t>
  </si>
  <si>
    <t xml:space="preserve"> si o mě vytváří dojem.</t>
  </si>
  <si>
    <t xml:space="preserve"> bych si měl kontrolovat co říkám.</t>
  </si>
  <si>
    <t xml:space="preserve"> co si tak o mně muže myslet</t>
  </si>
  <si>
    <t xml:space="preserve"> Nic</t>
  </si>
  <si>
    <t xml:space="preserve"> jim jsem sympatická / něco jim na mě nevoní :D záleží na úhlu poledu</t>
  </si>
  <si>
    <t xml:space="preserve"> můj vzhled není dokonalý.</t>
  </si>
  <si>
    <t xml:space="preserve"> jsem trochu nervózní</t>
  </si>
  <si>
    <t xml:space="preserve"> mě soudí, hodnotí</t>
  </si>
  <si>
    <t xml:space="preserve"> je na mě asi něco zvláštního</t>
  </si>
  <si>
    <t xml:space="preserve"> řeknu nějakou blbost</t>
  </si>
  <si>
    <t xml:space="preserve"> se s ním/nimi zase ráda setkám</t>
  </si>
  <si>
    <t xml:space="preserve"> se jim nelíbí můj účes</t>
  </si>
  <si>
    <t xml:space="preserve"> bych se měla chovat tak, abych i navenek vypadala, že dávám pozor co říkají.</t>
  </si>
  <si>
    <t xml:space="preserve"> Je absolutne nemůže zajímat co jim říkám. Nebo cítím stres potim se a jsem nervózní.</t>
  </si>
  <si>
    <t xml:space="preserve"> mají zájem</t>
  </si>
  <si>
    <t xml:space="preserve"> Je mi s nimi dobre</t>
  </si>
  <si>
    <t xml:space="preserve"> Si o mne povidaji</t>
  </si>
  <si>
    <t xml:space="preserve"> Mám.někde nějaký flek</t>
  </si>
  <si>
    <t xml:space="preserve"> Urcite vypadam dobre a jsem zabavna.</t>
  </si>
  <si>
    <t xml:space="preserve"> nic</t>
  </si>
  <si>
    <t xml:space="preserve"> mě vlastně nic nenapadá:D.</t>
  </si>
  <si>
    <t xml:space="preserve"> je fajn, že se mnou mluví.</t>
  </si>
  <si>
    <t xml:space="preserve"> by měl o mě zájem.</t>
  </si>
  <si>
    <t xml:space="preserve"> říkám něco divně?</t>
  </si>
  <si>
    <t xml:space="preserve"> se o mě zajímají.</t>
  </si>
  <si>
    <t xml:space="preserve"> jsme si vzájemně sympatičtí</t>
  </si>
  <si>
    <t xml:space="preserve"> vím na co myslí </t>
  </si>
  <si>
    <t xml:space="preserve"> je fajn být s lidmi.</t>
  </si>
  <si>
    <t xml:space="preserve"> se baví o mě</t>
  </si>
  <si>
    <t xml:space="preserve"> ...nezlobte se, mě často nic nenapadá, s osobou se bavím a soustředím se na rozhovor a nemám tudíž čas přemýšlet o sobě a nějak co hodnotit.</t>
  </si>
  <si>
    <t xml:space="preserve"> ?</t>
  </si>
  <si>
    <t xml:space="preserve"> mi rozumí</t>
  </si>
  <si>
    <t xml:space="preserve"> si myslí, že mám přehled.</t>
  </si>
  <si>
    <t xml:space="preserve"> třeba vůbec neposlouchají co říkám.</t>
  </si>
  <si>
    <t xml:space="preserve"> Je něco špatně. Proč mě sakra pozorují?! </t>
  </si>
  <si>
    <t xml:space="preserve"> Ho něco zaujalo</t>
  </si>
  <si>
    <t xml:space="preserve"> Co se jim asi honí hlavou?</t>
  </si>
  <si>
    <t xml:space="preserve"> jsem amatér</t>
  </si>
  <si>
    <t xml:space="preserve">  mě poslouchají</t>
  </si>
  <si>
    <t xml:space="preserve"> vnímají co říkám</t>
  </si>
  <si>
    <t xml:space="preserve"> se na mě moc koukají a z toho začnu být nervozní</t>
  </si>
  <si>
    <t xml:space="preserve"> Si myslí, že jsem divná</t>
  </si>
  <si>
    <t xml:space="preserve"> bych ráda věděla, co si o mně myslí.</t>
  </si>
  <si>
    <t xml:space="preserve"> bych radši dělala něco zajímavějšího</t>
  </si>
  <si>
    <t xml:space="preserve"> nejsem dost hezká</t>
  </si>
  <si>
    <t xml:space="preserve"> se ztrapním.</t>
  </si>
  <si>
    <t xml:space="preserve"> Jaké je to asi být v jejich kůži?</t>
  </si>
  <si>
    <t xml:space="preserve"> nenapadá mě nic, soustředím sem na to o čem se s daným člověkem bavím.</t>
  </si>
  <si>
    <t xml:space="preserve"> si myslí, že jsem příliš tichá.</t>
  </si>
  <si>
    <t xml:space="preserve"> se jim přiju směšná</t>
  </si>
  <si>
    <t xml:space="preserve"> co si vůbec myslí?</t>
  </si>
  <si>
    <t xml:space="preserve"> je na mn2 neco vadnyho</t>
  </si>
  <si>
    <t xml:space="preserve"> by bylo občas fajn hodit nějaký vtípek na rozptýlení</t>
  </si>
  <si>
    <t xml:space="preserve"> že o tématu ,o kterém se mluví nic neví a přesto mluví jako by věděli</t>
  </si>
  <si>
    <t xml:space="preserve"> jsem někde zaprasenej.</t>
  </si>
  <si>
    <t xml:space="preserve"> by mě zajímalo, co si o mně myslí.</t>
  </si>
  <si>
    <t xml:space="preserve"> snažím se aby nenastalo trapné ticho.</t>
  </si>
  <si>
    <t xml:space="preserve"> nic mě v tu chvíli nenapadá, prostě se s nimi bavím</t>
  </si>
  <si>
    <t xml:space="preserve"> že jsme od sebe daleko</t>
  </si>
  <si>
    <t xml:space="preserve"> jsem pro ně asi něčím zajímavá.</t>
  </si>
  <si>
    <t xml:space="preserve"> Mam asi niekde vo vlasoch popel</t>
  </si>
  <si>
    <t xml:space="preserve"> na mne hledají chyby.</t>
  </si>
  <si>
    <t xml:space="preserve"> nechci vypadat hloupě</t>
  </si>
  <si>
    <t xml:space="preserve"> mě opravdu vnímá.</t>
  </si>
  <si>
    <t xml:space="preserve"> Si mě přeměřuje, porovnává</t>
  </si>
  <si>
    <t xml:space="preserve"> mě poslouchají</t>
  </si>
  <si>
    <t xml:space="preserve"> Ví co si myslím a jak se cítím</t>
  </si>
  <si>
    <t xml:space="preserve"> něco chtějí.</t>
  </si>
  <si>
    <t xml:space="preserve"> Se baví o me</t>
  </si>
  <si>
    <t xml:space="preserve"> je na mě něco divného</t>
  </si>
  <si>
    <t xml:space="preserve"> bych se měla držet zkrátka, dokud je lépe nepoznám.</t>
  </si>
  <si>
    <t xml:space="preserve"> Nic </t>
  </si>
  <si>
    <t xml:space="preserve"> Cosi asi mysli</t>
  </si>
  <si>
    <t xml:space="preserve"> se nesmím zadrhnout.</t>
  </si>
  <si>
    <t xml:space="preserve"> přemýšlí jaka asi jsem</t>
  </si>
  <si>
    <t xml:space="preserve"> Zajímá je to co říkám?</t>
  </si>
  <si>
    <t xml:space="preserve"> ho zajímá, co říkám!</t>
  </si>
  <si>
    <t xml:space="preserve"> Nemůžu přijít na nic, co bych doplnila. Jako fakt vůbec.    Tak jsem tomu dala ještě chvilku a vydolovala jsem jediné... (ale jen, pokud jsem předtím jedla mák) “nezůstalo mi něco mezi zubama“?</t>
  </si>
  <si>
    <t xml:space="preserve"> vůbec netuší, že mě něco trápí</t>
  </si>
  <si>
    <t xml:space="preserve"> Jsem hloupa</t>
  </si>
  <si>
    <t xml:space="preserve"> snad nemám rozeplý zip na kalhotech</t>
  </si>
  <si>
    <t xml:space="preserve"> Ze sem pro něho důležita</t>
  </si>
  <si>
    <t xml:space="preserve"> jestli mě doopravdy poslouchají</t>
  </si>
  <si>
    <t xml:space="preserve"> ...mě nějakým způsobem soudí, odhadují a dělají si o mě představu. </t>
  </si>
  <si>
    <t xml:space="preserve"> neviem o čom sa mám s nimi baviť a radšej by som robila niečo produktívnejšie. </t>
  </si>
  <si>
    <t xml:space="preserve"> jsem pokusný králík</t>
  </si>
  <si>
    <t xml:space="preserve"> Jsem zvědavá, jak to vnímají oni.</t>
  </si>
  <si>
    <t xml:space="preserve"> se asi baví o mě.“</t>
  </si>
  <si>
    <t xml:space="preserve"> Je na mně něco špatně/divně.</t>
  </si>
  <si>
    <t xml:space="preserve"> nenapadá mě nic</t>
  </si>
  <si>
    <t xml:space="preserve"> ho/je zajímá co zrovna povídám.</t>
  </si>
  <si>
    <t xml:space="preserve"> Nic mne nenapadá nezavyvam se tím </t>
  </si>
  <si>
    <t xml:space="preserve"> že je nepříjemné před nimi vystupovat.</t>
  </si>
  <si>
    <t xml:space="preserve"> tohle je ale blbá otázka.</t>
  </si>
  <si>
    <t xml:space="preserve"> mě právě odsuzuje za to, co říkám</t>
  </si>
  <si>
    <t xml:space="preserve"> se něco děje.. je na mě něco špatné, jiné..</t>
  </si>
  <si>
    <t xml:space="preserve"> bych měla přestat tolik mluvit.</t>
  </si>
  <si>
    <t xml:space="preserve"> Jsou to pozorovatelé</t>
  </si>
  <si>
    <t xml:space="preserve"> netuší, že propast zírá do nich, ne oni do ní.</t>
  </si>
  <si>
    <t xml:space="preserve"> musím dělat chyby, nebo je něco špatně,  jinak by mě nikdo nepozoroval zas až tak bedlivě</t>
  </si>
  <si>
    <t xml:space="preserve"> jsem asi srandovní</t>
  </si>
  <si>
    <t xml:space="preserve"> se o mne bavi</t>
  </si>
  <si>
    <t xml:space="preserve"> je to v pořádku, protože právě hovořím a bylo by zvláštní, kdyby se dívali jinam</t>
  </si>
  <si>
    <t xml:space="preserve"> Jsem v obraze</t>
  </si>
  <si>
    <t xml:space="preserve"> si o mne právě dělají obrázek.</t>
  </si>
  <si>
    <t xml:space="preserve"> Nic, taky na ně přece koukám. Někdy si říkám, jestli nejsem rozcuchaná.</t>
  </si>
  <si>
    <t xml:space="preserve"> moje projevy hodnotí.</t>
  </si>
  <si>
    <t xml:space="preserve"> Nevím, když se bavím s člověkem, tak se asi spíše soustředím na to, co říká.</t>
  </si>
  <si>
    <t xml:space="preserve"> mě nerozumí.</t>
  </si>
  <si>
    <t xml:space="preserve"> co si o mě myslí.</t>
  </si>
  <si>
    <t xml:space="preserve"> zkoumají.</t>
  </si>
  <si>
    <t xml:space="preserve"> zda mi rozumí</t>
  </si>
  <si>
    <t>cas_1</t>
  </si>
  <si>
    <t>cas_2</t>
  </si>
  <si>
    <t>odpoved_1</t>
  </si>
  <si>
    <t>odpoved_2</t>
  </si>
  <si>
    <t>p1_1</t>
  </si>
  <si>
    <t>p2_1</t>
  </si>
  <si>
    <t>p3_1</t>
  </si>
  <si>
    <t>p4_1</t>
  </si>
  <si>
    <t>p5_1</t>
  </si>
  <si>
    <t>p6_1</t>
  </si>
  <si>
    <t>p1_2</t>
  </si>
  <si>
    <t>p2_2</t>
  </si>
  <si>
    <t>p3_2</t>
  </si>
  <si>
    <t>p4_2</t>
  </si>
  <si>
    <t>p5_2</t>
  </si>
  <si>
    <t>p6_2</t>
  </si>
  <si>
    <t xml:space="preserve"> že udržují oční kontakt</t>
  </si>
  <si>
    <t xml:space="preserve"> jsem asi dobra :)</t>
  </si>
  <si>
    <t xml:space="preserve"> co si o mně myslí</t>
  </si>
  <si>
    <t xml:space="preserve"> neví o čem mluvím.....</t>
  </si>
  <si>
    <t xml:space="preserve"> Ví na co myslím a jak se cítím</t>
  </si>
  <si>
    <t>polozka</t>
  </si>
  <si>
    <t>vzkaz</t>
  </si>
  <si>
    <t xml:space="preserve"> ne</t>
  </si>
  <si>
    <t>Prom1</t>
  </si>
  <si>
    <t>Prom2</t>
  </si>
  <si>
    <t>Prom3</t>
  </si>
  <si>
    <t>Prom4</t>
  </si>
  <si>
    <t>Prom5</t>
  </si>
  <si>
    <t>Prom6</t>
  </si>
  <si>
    <t>Výkl.roz</t>
  </si>
  <si>
    <t>Prp.celk</t>
  </si>
  <si>
    <t>Faktor 3</t>
  </si>
  <si>
    <t>Faktor 2</t>
  </si>
  <si>
    <t>Faktor 1</t>
  </si>
  <si>
    <t>sx =</t>
  </si>
  <si>
    <t xml:space="preserve">rx = </t>
  </si>
  <si>
    <t xml:space="preserve">se = </t>
  </si>
  <si>
    <t>Směrodatná chyba měření</t>
  </si>
  <si>
    <t>standardní odchylka</t>
  </si>
  <si>
    <t>reliabilita</t>
  </si>
  <si>
    <t xml:space="preserve">alfa = </t>
  </si>
  <si>
    <t>CI_l</t>
  </si>
  <si>
    <t>CI_u</t>
  </si>
  <si>
    <t xml:space="preserve">HS = </t>
  </si>
  <si>
    <t>směrodatná chyba měření</t>
  </si>
  <si>
    <t>Stanovení intervalového odhadu pro HS na základě reliability</t>
  </si>
  <si>
    <t>HS_1</t>
  </si>
  <si>
    <t>HS_2</t>
  </si>
  <si>
    <t>HS</t>
  </si>
  <si>
    <t>PRŮMĚR</t>
  </si>
  <si>
    <t>SM. ODCH.</t>
  </si>
  <si>
    <t>kv. X - XM</t>
  </si>
  <si>
    <t>VAR (X)</t>
  </si>
  <si>
    <t>Z-skór</t>
  </si>
  <si>
    <t>T-skór</t>
  </si>
  <si>
    <t>Iluze transparentnosti</t>
  </si>
  <si>
    <t>Soc. seb.</t>
  </si>
  <si>
    <t>Osobní sebevědomí</t>
  </si>
  <si>
    <t>Il. transp.</t>
  </si>
  <si>
    <t>HS Il. transp.</t>
  </si>
  <si>
    <t>HS Soc. seb.</t>
  </si>
  <si>
    <t>Průměry a sm. Odchylky pro jednotlivé subškály</t>
  </si>
  <si>
    <t>M =</t>
  </si>
  <si>
    <t>SD =</t>
  </si>
  <si>
    <t>Osob. seb.</t>
  </si>
  <si>
    <t>T-skór SS</t>
  </si>
  <si>
    <t>T-skór IT</t>
  </si>
  <si>
    <t>T-skór OS</t>
  </si>
  <si>
    <t>Věk</t>
  </si>
  <si>
    <t>Průměr a SD celkově</t>
  </si>
  <si>
    <t>Průměr =</t>
  </si>
  <si>
    <t>Validizační kritérium</t>
  </si>
  <si>
    <t>Počet respondentů</t>
  </si>
  <si>
    <t>Muži 18-29 let</t>
  </si>
  <si>
    <t>T</t>
  </si>
  <si>
    <t>Muži 30 a více let</t>
  </si>
  <si>
    <t>Ženy 18-29 let</t>
  </si>
  <si>
    <t>Ženy 30 a více let</t>
  </si>
  <si>
    <t>Metoda hlavních komponent</t>
  </si>
  <si>
    <t>Názvy faktorů</t>
  </si>
  <si>
    <t>Znění položek</t>
  </si>
  <si>
    <t>Sociální sebevědomí</t>
  </si>
  <si>
    <t>Faktorová analýza - metoda hlavní osy</t>
  </si>
</sst>
</file>

<file path=xl/styles.xml><?xml version="1.0" encoding="utf-8"?>
<styleSheet xmlns="http://schemas.openxmlformats.org/spreadsheetml/2006/main">
  <numFmts count="3">
    <numFmt numFmtId="164" formatCode="0.00000"/>
    <numFmt numFmtId="165" formatCode="0.000"/>
    <numFmt numFmtId="166" formatCode="0.0"/>
  </numFmts>
  <fonts count="2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charset val="238"/>
    </font>
    <font>
      <b/>
      <sz val="12"/>
      <color theme="1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22" fontId="0" fillId="0" borderId="0" xfId="0" applyNumberFormat="1"/>
    <xf numFmtId="0" fontId="18" fillId="0" borderId="0" xfId="0" applyFont="1"/>
    <xf numFmtId="0" fontId="19" fillId="0" borderId="0" xfId="0" applyFont="1" applyAlignment="1">
      <alignment horizontal="center" vertical="top"/>
    </xf>
    <xf numFmtId="0" fontId="19" fillId="0" borderId="0" xfId="0" applyFont="1" applyAlignment="1">
      <alignment horizontal="left" vertical="center"/>
    </xf>
    <xf numFmtId="2" fontId="0" fillId="0" borderId="0" xfId="0" applyNumberFormat="1"/>
    <xf numFmtId="164" fontId="0" fillId="0" borderId="0" xfId="0" applyNumberFormat="1"/>
    <xf numFmtId="2" fontId="19" fillId="0" borderId="0" xfId="0" applyNumberFormat="1" applyFont="1" applyAlignment="1">
      <alignment horizontal="right" vertical="center"/>
    </xf>
    <xf numFmtId="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vertical="center"/>
    </xf>
    <xf numFmtId="2" fontId="19" fillId="0" borderId="0" xfId="0" applyNumberFormat="1" applyFont="1" applyAlignment="1">
      <alignment vertical="center"/>
    </xf>
    <xf numFmtId="0" fontId="0" fillId="33" borderId="0" xfId="0" applyFill="1"/>
    <xf numFmtId="0" fontId="0" fillId="0" borderId="0" xfId="0" applyFill="1"/>
    <xf numFmtId="0" fontId="0" fillId="34" borderId="0" xfId="0" applyFill="1"/>
    <xf numFmtId="0" fontId="0" fillId="35" borderId="0" xfId="0" applyFill="1"/>
    <xf numFmtId="0" fontId="0" fillId="36" borderId="0" xfId="0" applyFill="1"/>
    <xf numFmtId="1" fontId="0" fillId="0" borderId="0" xfId="0" applyNumberFormat="1"/>
    <xf numFmtId="165" fontId="0" fillId="0" borderId="0" xfId="0" applyNumberFormat="1"/>
    <xf numFmtId="0" fontId="0" fillId="0" borderId="0" xfId="0" applyFont="1" applyFill="1"/>
    <xf numFmtId="2" fontId="0" fillId="0" borderId="0" xfId="0" applyNumberFormat="1" applyFill="1"/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6" fontId="0" fillId="0" borderId="18" xfId="0" applyNumberFormat="1" applyBorder="1" applyAlignment="1">
      <alignment horizontal="center" vertical="center"/>
    </xf>
    <xf numFmtId="166" fontId="0" fillId="0" borderId="12" xfId="0" applyNumberFormat="1" applyBorder="1" applyAlignment="1">
      <alignment horizontal="center" vertical="center"/>
    </xf>
    <xf numFmtId="166" fontId="0" fillId="0" borderId="14" xfId="0" applyNumberFormat="1" applyBorder="1" applyAlignment="1">
      <alignment horizontal="center" vertical="center"/>
    </xf>
    <xf numFmtId="166" fontId="0" fillId="0" borderId="0" xfId="0" applyNumberFormat="1"/>
    <xf numFmtId="166" fontId="0" fillId="0" borderId="10" xfId="0" applyNumberFormat="1" applyBorder="1"/>
    <xf numFmtId="166" fontId="0" fillId="0" borderId="12" xfId="0" applyNumberFormat="1" applyBorder="1"/>
    <xf numFmtId="166" fontId="0" fillId="0" borderId="14" xfId="0" applyNumberFormat="1" applyBorder="1"/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2" fontId="20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9" fontId="20" fillId="0" borderId="0" xfId="0" applyNumberFormat="1" applyFont="1" applyAlignment="1">
      <alignment horizontal="right" vertical="center"/>
    </xf>
    <xf numFmtId="9" fontId="20" fillId="0" borderId="0" xfId="42" applyFont="1" applyAlignment="1">
      <alignment horizontal="right" vertical="center"/>
    </xf>
    <xf numFmtId="9" fontId="19" fillId="0" borderId="0" xfId="42" applyFont="1" applyAlignment="1">
      <alignment horizontal="right" vertical="center"/>
    </xf>
  </cellXfs>
  <cellStyles count="43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cent" xfId="42" builtinId="5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47"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19"/>
  <sheetViews>
    <sheetView tabSelected="1" topLeftCell="A10" zoomScale="70" zoomScaleNormal="70" workbookViewId="0">
      <selection activeCell="D305" sqref="D20:D305"/>
    </sheetView>
  </sheetViews>
  <sheetFormatPr defaultRowHeight="15"/>
  <cols>
    <col min="15" max="17" width="11.5703125" customWidth="1"/>
    <col min="18" max="20" width="11.85546875" customWidth="1"/>
    <col min="21" max="23" width="10.7109375" customWidth="1"/>
  </cols>
  <sheetData>
    <row r="1" spans="1:23">
      <c r="A1" t="s">
        <v>0</v>
      </c>
      <c r="B1">
        <v>24</v>
      </c>
    </row>
    <row r="2" spans="1:23">
      <c r="A2" t="s">
        <v>1</v>
      </c>
      <c r="B2" t="s">
        <v>2</v>
      </c>
    </row>
    <row r="3" spans="1:23">
      <c r="A3" t="s">
        <v>3</v>
      </c>
      <c r="B3" t="s">
        <v>4</v>
      </c>
    </row>
    <row r="4" spans="1:23">
      <c r="A4" t="s">
        <v>5</v>
      </c>
      <c r="B4" t="s">
        <v>6</v>
      </c>
    </row>
    <row r="5" spans="1:23">
      <c r="A5" t="s">
        <v>7</v>
      </c>
    </row>
    <row r="7" spans="1:23">
      <c r="A7">
        <v>1</v>
      </c>
      <c r="B7" t="s">
        <v>8</v>
      </c>
    </row>
    <row r="8" spans="1:23">
      <c r="A8">
        <v>2</v>
      </c>
      <c r="B8" t="s">
        <v>9</v>
      </c>
      <c r="O8" t="s">
        <v>296</v>
      </c>
    </row>
    <row r="9" spans="1:23">
      <c r="A9">
        <v>3</v>
      </c>
      <c r="B9" t="s">
        <v>10</v>
      </c>
    </row>
    <row r="10" spans="1:23">
      <c r="A10">
        <v>4</v>
      </c>
      <c r="B10" t="s">
        <v>11</v>
      </c>
      <c r="O10" s="12" t="s">
        <v>294</v>
      </c>
      <c r="P10" s="12"/>
      <c r="Q10" s="12"/>
      <c r="R10" t="s">
        <v>297</v>
      </c>
      <c r="U10" s="5">
        <f>SUM(O20:O305)/291</f>
        <v>7.9415807560137459</v>
      </c>
      <c r="V10" s="5"/>
      <c r="W10" s="5"/>
    </row>
    <row r="11" spans="1:23">
      <c r="R11" t="s">
        <v>298</v>
      </c>
      <c r="U11" s="5">
        <f>SQRT(SUM(P20:P305)/291)</f>
        <v>1.6294786005737574</v>
      </c>
    </row>
    <row r="12" spans="1:23">
      <c r="A12">
        <v>1</v>
      </c>
      <c r="B12" t="s">
        <v>12</v>
      </c>
      <c r="C12" t="s">
        <v>12</v>
      </c>
    </row>
    <row r="13" spans="1:23">
      <c r="A13">
        <v>2</v>
      </c>
      <c r="B13" t="s">
        <v>13</v>
      </c>
      <c r="C13" t="s">
        <v>14</v>
      </c>
      <c r="O13" s="12" t="s">
        <v>295</v>
      </c>
      <c r="P13" s="12"/>
      <c r="Q13" s="12"/>
      <c r="R13" t="s">
        <v>297</v>
      </c>
      <c r="U13" s="5">
        <f>SUM(R20:R305)/291</f>
        <v>2.5567010309278349</v>
      </c>
      <c r="V13" s="5"/>
      <c r="W13" s="5"/>
    </row>
    <row r="14" spans="1:23">
      <c r="A14">
        <v>3</v>
      </c>
      <c r="B14" t="s">
        <v>15</v>
      </c>
      <c r="C14" t="s">
        <v>16</v>
      </c>
      <c r="R14" t="s">
        <v>298</v>
      </c>
      <c r="U14" s="5">
        <f>SQRT(SUM(S20:S305)/291)</f>
        <v>0.76686273941714689</v>
      </c>
    </row>
    <row r="15" spans="1:23">
      <c r="A15">
        <v>4</v>
      </c>
      <c r="B15" t="s">
        <v>17</v>
      </c>
      <c r="C15" t="s">
        <v>18</v>
      </c>
    </row>
    <row r="16" spans="1:23">
      <c r="A16">
        <v>5</v>
      </c>
      <c r="B16" t="s">
        <v>19</v>
      </c>
      <c r="C16" t="s">
        <v>19</v>
      </c>
      <c r="O16" s="12" t="s">
        <v>299</v>
      </c>
      <c r="P16" s="12"/>
      <c r="Q16" s="12"/>
      <c r="R16" t="s">
        <v>297</v>
      </c>
      <c r="U16" s="5">
        <f>SUM(U20:U305)/291</f>
        <v>4.1683848797250862</v>
      </c>
      <c r="V16" s="5"/>
      <c r="W16" s="5"/>
    </row>
    <row r="17" spans="1:39">
      <c r="A17">
        <v>6</v>
      </c>
      <c r="B17" t="s">
        <v>20</v>
      </c>
      <c r="C17" t="s">
        <v>20</v>
      </c>
      <c r="R17" t="s">
        <v>298</v>
      </c>
      <c r="U17" s="5">
        <f>SQRT(SUM(V20:V305)/291)</f>
        <v>1.1182214313999495</v>
      </c>
    </row>
    <row r="18" spans="1:39">
      <c r="H18" t="s">
        <v>290</v>
      </c>
      <c r="J18" t="s">
        <v>291</v>
      </c>
      <c r="K18" t="s">
        <v>292</v>
      </c>
      <c r="M18" t="s">
        <v>293</v>
      </c>
    </row>
    <row r="19" spans="1:39">
      <c r="A19" t="s">
        <v>21</v>
      </c>
      <c r="B19" t="s">
        <v>22</v>
      </c>
      <c r="C19" t="s">
        <v>23</v>
      </c>
      <c r="D19" t="s">
        <v>303</v>
      </c>
      <c r="E19" t="s">
        <v>24</v>
      </c>
      <c r="F19" t="s">
        <v>25</v>
      </c>
      <c r="H19" s="14" t="s">
        <v>26</v>
      </c>
      <c r="I19" s="14" t="s">
        <v>27</v>
      </c>
      <c r="J19" s="13" t="s">
        <v>28</v>
      </c>
      <c r="K19" s="15" t="s">
        <v>29</v>
      </c>
      <c r="L19" s="15" t="s">
        <v>30</v>
      </c>
      <c r="M19" s="14" t="s">
        <v>31</v>
      </c>
      <c r="N19" s="12" t="s">
        <v>283</v>
      </c>
      <c r="O19" s="14" t="s">
        <v>294</v>
      </c>
      <c r="P19" s="12" t="s">
        <v>286</v>
      </c>
      <c r="Q19" s="12" t="s">
        <v>301</v>
      </c>
      <c r="R19" s="13" t="s">
        <v>295</v>
      </c>
      <c r="S19" s="12" t="s">
        <v>286</v>
      </c>
      <c r="T19" s="12" t="s">
        <v>300</v>
      </c>
      <c r="U19" s="15" t="s">
        <v>299</v>
      </c>
      <c r="V19" s="12" t="s">
        <v>286</v>
      </c>
      <c r="W19" s="12" t="s">
        <v>302</v>
      </c>
      <c r="X19" s="12" t="s">
        <v>286</v>
      </c>
      <c r="Y19" s="12" t="s">
        <v>288</v>
      </c>
      <c r="Z19" s="12" t="s">
        <v>289</v>
      </c>
      <c r="AA19" t="s">
        <v>32</v>
      </c>
      <c r="AB19" t="s">
        <v>33</v>
      </c>
      <c r="AC19" t="s">
        <v>34</v>
      </c>
      <c r="AD19" t="s">
        <v>35</v>
      </c>
      <c r="AE19" t="s">
        <v>36</v>
      </c>
      <c r="AF19" t="s">
        <v>37</v>
      </c>
      <c r="AG19" t="s">
        <v>38</v>
      </c>
      <c r="AH19" t="s">
        <v>39</v>
      </c>
      <c r="AI19" t="s">
        <v>40</v>
      </c>
      <c r="AJ19" t="s">
        <v>41</v>
      </c>
      <c r="AK19" t="s">
        <v>42</v>
      </c>
      <c r="AL19" t="s">
        <v>43</v>
      </c>
      <c r="AM19" t="s">
        <v>44</v>
      </c>
    </row>
    <row r="20" spans="1:39">
      <c r="A20">
        <v>1</v>
      </c>
      <c r="B20">
        <v>1</v>
      </c>
      <c r="C20">
        <v>1984</v>
      </c>
      <c r="D20">
        <f t="shared" ref="D20:D83" si="0">2016-C20</f>
        <v>32</v>
      </c>
      <c r="E20" s="1">
        <v>42688.033692129633</v>
      </c>
      <c r="F20" t="s">
        <v>45</v>
      </c>
      <c r="G20">
        <v>3</v>
      </c>
      <c r="H20">
        <v>4</v>
      </c>
      <c r="I20">
        <v>3</v>
      </c>
      <c r="J20">
        <v>2</v>
      </c>
      <c r="K20">
        <v>2</v>
      </c>
      <c r="L20">
        <v>2</v>
      </c>
      <c r="M20">
        <v>3</v>
      </c>
      <c r="N20" s="12">
        <f>SUM(H20:M20)</f>
        <v>16</v>
      </c>
      <c r="O20" s="16">
        <f>H20+I20+M20</f>
        <v>10</v>
      </c>
      <c r="P20" s="5">
        <f>POWER(O20-U$10,2)</f>
        <v>4.2370897840129418</v>
      </c>
      <c r="Q20" s="5">
        <f>(((P20-U$10)/U$11)*10+50)</f>
        <v>27.265789371542457</v>
      </c>
      <c r="R20" s="16">
        <f>J20</f>
        <v>2</v>
      </c>
      <c r="S20" s="17">
        <f>POWER(R20-U$13,2)</f>
        <v>0.30991603783611416</v>
      </c>
      <c r="T20" s="5">
        <f>((R20-U$13)/U$14)*10+50</f>
        <v>42.740538791192868</v>
      </c>
      <c r="U20" s="16">
        <f>K20+L20</f>
        <v>4</v>
      </c>
      <c r="V20" s="17">
        <f>POWER(U20-U$16,2)</f>
        <v>2.8353467720031746E-2</v>
      </c>
      <c r="W20" s="5">
        <f>((U20-U$16)/U$17)*10+50</f>
        <v>48.494172307945504</v>
      </c>
      <c r="X20" s="5">
        <f t="shared" ref="X20:X83" si="1">POWER((N20-C$318),2)</f>
        <v>1.7777777777777795</v>
      </c>
      <c r="Y20" s="5">
        <f t="shared" ref="Y20:Y83" si="2">(N20-C$318)/C$319</f>
        <v>0.63496984101254572</v>
      </c>
      <c r="Z20" s="5">
        <f>Y20*10+50</f>
        <v>56.349698410125455</v>
      </c>
      <c r="AA20">
        <v>4</v>
      </c>
      <c r="AB20">
        <v>9</v>
      </c>
      <c r="AC20">
        <v>7</v>
      </c>
      <c r="AD20">
        <v>13</v>
      </c>
      <c r="AE20">
        <v>7</v>
      </c>
      <c r="AF20">
        <v>4</v>
      </c>
      <c r="AG20">
        <v>4</v>
      </c>
      <c r="AH20">
        <v>2</v>
      </c>
      <c r="AI20">
        <v>3</v>
      </c>
      <c r="AJ20">
        <v>1</v>
      </c>
      <c r="AK20">
        <v>6</v>
      </c>
      <c r="AL20">
        <v>5</v>
      </c>
      <c r="AM20">
        <v>13</v>
      </c>
    </row>
    <row r="21" spans="1:39">
      <c r="A21">
        <v>34</v>
      </c>
      <c r="B21">
        <v>0</v>
      </c>
      <c r="C21">
        <v>1986</v>
      </c>
      <c r="D21">
        <f t="shared" si="0"/>
        <v>30</v>
      </c>
      <c r="E21" s="1">
        <v>42688.615914351853</v>
      </c>
      <c r="F21" t="s">
        <v>46</v>
      </c>
      <c r="H21">
        <v>2</v>
      </c>
      <c r="I21">
        <v>2</v>
      </c>
      <c r="J21">
        <v>2</v>
      </c>
      <c r="K21">
        <v>3</v>
      </c>
      <c r="L21">
        <v>2</v>
      </c>
      <c r="M21">
        <v>2</v>
      </c>
      <c r="N21" s="12">
        <f t="shared" ref="N21:N83" si="3">SUM(H21:M21)</f>
        <v>13</v>
      </c>
      <c r="O21" s="16">
        <f t="shared" ref="O21:O83" si="4">H21+I21+M21</f>
        <v>6</v>
      </c>
      <c r="P21" s="5">
        <f t="shared" ref="P21:P83" si="5">POWER(O21-U$10,2)</f>
        <v>3.7697358321229091</v>
      </c>
      <c r="Q21" s="5">
        <f t="shared" ref="Q21:Q83" si="6">(((P21-U$10)/U$11)*10+50)</f>
        <v>24.39766976736065</v>
      </c>
      <c r="R21" s="16">
        <f t="shared" ref="R21:R83" si="7">J21</f>
        <v>2</v>
      </c>
      <c r="S21" s="17">
        <f t="shared" ref="S21:S83" si="8">POWER(R21-U$13,2)</f>
        <v>0.30991603783611416</v>
      </c>
      <c r="T21" s="5">
        <f t="shared" ref="T21:T83" si="9">((R21-U$13)/U$14)*10+50</f>
        <v>42.740538791192868</v>
      </c>
      <c r="U21" s="16">
        <f t="shared" ref="U21:U83" si="10">K21+L21</f>
        <v>5</v>
      </c>
      <c r="V21" s="17">
        <f t="shared" ref="V21:V83" si="11">POWER(U21-U$16,2)</f>
        <v>0.69158370826985938</v>
      </c>
      <c r="W21" s="5">
        <f t="shared" ref="W21:W83" si="12">((U21-U$16)/U$17)*10+50</f>
        <v>57.436944928105866</v>
      </c>
      <c r="X21" s="5">
        <f t="shared" si="1"/>
        <v>2.7777777777777759</v>
      </c>
      <c r="Y21" s="5">
        <f t="shared" si="2"/>
        <v>-0.79371230126568149</v>
      </c>
      <c r="Z21" s="5">
        <f t="shared" ref="Z21:Z83" si="13">Y21*10+50</f>
        <v>42.062876987343188</v>
      </c>
      <c r="AA21">
        <v>6</v>
      </c>
      <c r="AB21">
        <v>5</v>
      </c>
      <c r="AC21">
        <v>7</v>
      </c>
      <c r="AD21">
        <v>6</v>
      </c>
      <c r="AE21">
        <v>2</v>
      </c>
      <c r="AF21">
        <v>3</v>
      </c>
      <c r="AG21">
        <v>4</v>
      </c>
      <c r="AH21">
        <v>2</v>
      </c>
      <c r="AI21">
        <v>1</v>
      </c>
      <c r="AJ21">
        <v>5</v>
      </c>
      <c r="AK21">
        <v>3</v>
      </c>
      <c r="AL21">
        <v>6</v>
      </c>
      <c r="AM21">
        <v>13</v>
      </c>
    </row>
    <row r="22" spans="1:39">
      <c r="A22">
        <v>59</v>
      </c>
      <c r="B22">
        <v>0</v>
      </c>
      <c r="C22">
        <v>1995</v>
      </c>
      <c r="D22">
        <f t="shared" si="0"/>
        <v>21</v>
      </c>
      <c r="E22" s="1">
        <v>42688.651030092595</v>
      </c>
      <c r="F22" t="s">
        <v>47</v>
      </c>
      <c r="G22">
        <v>3</v>
      </c>
      <c r="H22">
        <v>3</v>
      </c>
      <c r="I22">
        <v>3</v>
      </c>
      <c r="J22">
        <v>3</v>
      </c>
      <c r="K22">
        <v>2</v>
      </c>
      <c r="L22">
        <v>2</v>
      </c>
      <c r="M22">
        <v>2</v>
      </c>
      <c r="N22" s="12">
        <f t="shared" si="3"/>
        <v>15</v>
      </c>
      <c r="O22" s="16">
        <f t="shared" si="4"/>
        <v>8</v>
      </c>
      <c r="P22" s="5">
        <f t="shared" si="5"/>
        <v>3.4128080679254845E-3</v>
      </c>
      <c r="Q22" s="5">
        <f t="shared" si="6"/>
        <v>1.2840000160130742</v>
      </c>
      <c r="R22" s="16">
        <f t="shared" si="7"/>
        <v>3</v>
      </c>
      <c r="S22" s="17">
        <f t="shared" si="8"/>
        <v>0.19651397598044443</v>
      </c>
      <c r="T22" s="5">
        <f t="shared" si="9"/>
        <v>55.780682073679756</v>
      </c>
      <c r="U22" s="16">
        <f t="shared" si="10"/>
        <v>4</v>
      </c>
      <c r="V22" s="17">
        <f t="shared" si="11"/>
        <v>2.8353467720031746E-2</v>
      </c>
      <c r="W22" s="5">
        <f t="shared" si="12"/>
        <v>48.494172307945504</v>
      </c>
      <c r="X22" s="5">
        <f t="shared" si="1"/>
        <v>0.11111111111111151</v>
      </c>
      <c r="Y22" s="5">
        <f t="shared" si="2"/>
        <v>0.15874246025313665</v>
      </c>
      <c r="Z22" s="5">
        <f t="shared" si="13"/>
        <v>51.587424602531364</v>
      </c>
      <c r="AA22">
        <v>4</v>
      </c>
      <c r="AB22">
        <v>176</v>
      </c>
      <c r="AC22">
        <v>6</v>
      </c>
      <c r="AD22">
        <v>6</v>
      </c>
      <c r="AE22">
        <v>4</v>
      </c>
      <c r="AF22">
        <v>6</v>
      </c>
      <c r="AG22">
        <v>3</v>
      </c>
      <c r="AH22">
        <v>5</v>
      </c>
      <c r="AI22">
        <v>2</v>
      </c>
      <c r="AJ22">
        <v>1</v>
      </c>
      <c r="AK22">
        <v>4</v>
      </c>
      <c r="AL22">
        <v>6</v>
      </c>
      <c r="AM22">
        <v>7</v>
      </c>
    </row>
    <row r="23" spans="1:39">
      <c r="A23">
        <v>56</v>
      </c>
      <c r="B23">
        <v>0</v>
      </c>
      <c r="C23">
        <v>1993</v>
      </c>
      <c r="D23">
        <f t="shared" si="0"/>
        <v>23</v>
      </c>
      <c r="E23" s="1">
        <v>42688.657488425924</v>
      </c>
      <c r="F23" t="s">
        <v>48</v>
      </c>
      <c r="G23">
        <v>1</v>
      </c>
      <c r="H23">
        <v>2</v>
      </c>
      <c r="I23">
        <v>2</v>
      </c>
      <c r="J23">
        <v>4</v>
      </c>
      <c r="K23">
        <v>3</v>
      </c>
      <c r="L23">
        <v>2</v>
      </c>
      <c r="M23">
        <v>3</v>
      </c>
      <c r="N23" s="12">
        <f t="shared" si="3"/>
        <v>16</v>
      </c>
      <c r="O23" s="16">
        <f t="shared" si="4"/>
        <v>7</v>
      </c>
      <c r="P23" s="5">
        <f t="shared" si="5"/>
        <v>0.88657432009541726</v>
      </c>
      <c r="Q23" s="5">
        <f t="shared" si="6"/>
        <v>6.7039025033272353</v>
      </c>
      <c r="R23" s="16">
        <f t="shared" si="7"/>
        <v>4</v>
      </c>
      <c r="S23" s="17">
        <f t="shared" si="8"/>
        <v>2.0831119141247747</v>
      </c>
      <c r="T23" s="5">
        <f t="shared" si="9"/>
        <v>68.820825356166637</v>
      </c>
      <c r="U23" s="16">
        <f t="shared" si="10"/>
        <v>5</v>
      </c>
      <c r="V23" s="17">
        <f t="shared" si="11"/>
        <v>0.69158370826985938</v>
      </c>
      <c r="W23" s="5">
        <f t="shared" si="12"/>
        <v>57.436944928105866</v>
      </c>
      <c r="X23" s="5">
        <f t="shared" si="1"/>
        <v>1.7777777777777795</v>
      </c>
      <c r="Y23" s="5">
        <f t="shared" si="2"/>
        <v>0.63496984101254572</v>
      </c>
      <c r="Z23" s="5">
        <f t="shared" si="13"/>
        <v>56.349698410125455</v>
      </c>
      <c r="AA23">
        <v>5</v>
      </c>
      <c r="AB23">
        <v>3</v>
      </c>
      <c r="AC23">
        <v>3</v>
      </c>
      <c r="AD23">
        <v>5</v>
      </c>
      <c r="AE23">
        <v>4</v>
      </c>
      <c r="AF23">
        <v>6</v>
      </c>
      <c r="AG23">
        <v>1</v>
      </c>
      <c r="AH23">
        <v>2</v>
      </c>
      <c r="AI23">
        <v>4</v>
      </c>
      <c r="AJ23">
        <v>3</v>
      </c>
      <c r="AK23">
        <v>6</v>
      </c>
      <c r="AL23">
        <v>5</v>
      </c>
      <c r="AM23">
        <v>25</v>
      </c>
    </row>
    <row r="24" spans="1:39">
      <c r="A24">
        <v>67</v>
      </c>
      <c r="B24">
        <v>0</v>
      </c>
      <c r="C24">
        <v>1995</v>
      </c>
      <c r="D24">
        <f t="shared" si="0"/>
        <v>21</v>
      </c>
      <c r="E24" s="1">
        <v>42688.659050925926</v>
      </c>
      <c r="F24" t="s">
        <v>49</v>
      </c>
      <c r="G24">
        <v>1</v>
      </c>
      <c r="H24">
        <v>3</v>
      </c>
      <c r="I24">
        <v>3</v>
      </c>
      <c r="J24">
        <v>3</v>
      </c>
      <c r="K24">
        <v>2</v>
      </c>
      <c r="L24">
        <v>2</v>
      </c>
      <c r="M24">
        <v>3</v>
      </c>
      <c r="N24" s="12">
        <f t="shared" si="3"/>
        <v>16</v>
      </c>
      <c r="O24" s="16">
        <f t="shared" si="4"/>
        <v>9</v>
      </c>
      <c r="P24" s="5">
        <f t="shared" si="5"/>
        <v>1.1202512960404336</v>
      </c>
      <c r="Q24" s="5">
        <f t="shared" si="6"/>
        <v>8.1379623054181423</v>
      </c>
      <c r="R24" s="16">
        <f t="shared" si="7"/>
        <v>3</v>
      </c>
      <c r="S24" s="17">
        <f t="shared" si="8"/>
        <v>0.19651397598044443</v>
      </c>
      <c r="T24" s="5">
        <f t="shared" si="9"/>
        <v>55.780682073679756</v>
      </c>
      <c r="U24" s="16">
        <f t="shared" si="10"/>
        <v>4</v>
      </c>
      <c r="V24" s="17">
        <f t="shared" si="11"/>
        <v>2.8353467720031746E-2</v>
      </c>
      <c r="W24" s="5">
        <f t="shared" si="12"/>
        <v>48.494172307945504</v>
      </c>
      <c r="X24" s="5">
        <f t="shared" si="1"/>
        <v>1.7777777777777795</v>
      </c>
      <c r="Y24" s="5">
        <f t="shared" si="2"/>
        <v>0.63496984101254572</v>
      </c>
      <c r="Z24" s="5">
        <f t="shared" si="13"/>
        <v>56.349698410125455</v>
      </c>
      <c r="AA24">
        <v>4</v>
      </c>
      <c r="AB24">
        <v>29</v>
      </c>
      <c r="AC24">
        <v>6</v>
      </c>
      <c r="AD24">
        <v>3</v>
      </c>
      <c r="AE24">
        <v>3</v>
      </c>
      <c r="AF24">
        <v>7</v>
      </c>
      <c r="AG24">
        <v>4</v>
      </c>
      <c r="AH24">
        <v>2</v>
      </c>
      <c r="AI24">
        <v>6</v>
      </c>
      <c r="AJ24">
        <v>3</v>
      </c>
      <c r="AK24">
        <v>1</v>
      </c>
      <c r="AL24">
        <v>5</v>
      </c>
      <c r="AM24">
        <v>1</v>
      </c>
    </row>
    <row r="25" spans="1:39">
      <c r="A25">
        <v>61</v>
      </c>
      <c r="B25">
        <v>0</v>
      </c>
      <c r="C25">
        <v>1994</v>
      </c>
      <c r="D25">
        <f t="shared" si="0"/>
        <v>22</v>
      </c>
      <c r="E25" s="1">
        <v>42688.660833333335</v>
      </c>
      <c r="F25" t="s">
        <v>50</v>
      </c>
      <c r="G25">
        <v>3</v>
      </c>
      <c r="H25">
        <v>4</v>
      </c>
      <c r="I25">
        <v>4</v>
      </c>
      <c r="J25">
        <v>3</v>
      </c>
      <c r="K25">
        <v>3</v>
      </c>
      <c r="L25">
        <v>2</v>
      </c>
      <c r="M25">
        <v>3</v>
      </c>
      <c r="N25" s="12">
        <f t="shared" si="3"/>
        <v>19</v>
      </c>
      <c r="O25" s="16">
        <f t="shared" si="4"/>
        <v>11</v>
      </c>
      <c r="P25" s="5">
        <f t="shared" si="5"/>
        <v>9.3539282719854508</v>
      </c>
      <c r="Q25" s="5">
        <f t="shared" si="6"/>
        <v>58.667481214386015</v>
      </c>
      <c r="R25" s="16">
        <f t="shared" si="7"/>
        <v>3</v>
      </c>
      <c r="S25" s="17">
        <f t="shared" si="8"/>
        <v>0.19651397598044443</v>
      </c>
      <c r="T25" s="5">
        <f t="shared" si="9"/>
        <v>55.780682073679756</v>
      </c>
      <c r="U25" s="16">
        <f t="shared" si="10"/>
        <v>5</v>
      </c>
      <c r="V25" s="17">
        <f t="shared" si="11"/>
        <v>0.69158370826985938</v>
      </c>
      <c r="W25" s="5">
        <f t="shared" si="12"/>
        <v>57.436944928105866</v>
      </c>
      <c r="X25" s="5">
        <f t="shared" si="1"/>
        <v>18.777777777777782</v>
      </c>
      <c r="Y25" s="5">
        <f t="shared" si="2"/>
        <v>2.0636519832907729</v>
      </c>
      <c r="Z25" s="5">
        <f t="shared" si="13"/>
        <v>70.636519832907737</v>
      </c>
      <c r="AA25">
        <v>2</v>
      </c>
      <c r="AB25">
        <v>7</v>
      </c>
      <c r="AC25">
        <v>4</v>
      </c>
      <c r="AD25">
        <v>4</v>
      </c>
      <c r="AE25">
        <v>7</v>
      </c>
      <c r="AF25">
        <v>4</v>
      </c>
      <c r="AG25">
        <v>2</v>
      </c>
      <c r="AH25">
        <v>1</v>
      </c>
      <c r="AI25">
        <v>6</v>
      </c>
      <c r="AJ25">
        <v>4</v>
      </c>
      <c r="AK25">
        <v>3</v>
      </c>
      <c r="AL25">
        <v>5</v>
      </c>
      <c r="AM25">
        <v>21</v>
      </c>
    </row>
    <row r="26" spans="1:39">
      <c r="A26">
        <v>74</v>
      </c>
      <c r="B26">
        <v>0</v>
      </c>
      <c r="C26">
        <v>1994</v>
      </c>
      <c r="D26">
        <f t="shared" si="0"/>
        <v>22</v>
      </c>
      <c r="E26" s="1">
        <v>42688.673182870371</v>
      </c>
      <c r="F26" t="s">
        <v>46</v>
      </c>
      <c r="H26">
        <v>4</v>
      </c>
      <c r="I26">
        <v>3</v>
      </c>
      <c r="J26">
        <v>3</v>
      </c>
      <c r="K26">
        <v>3</v>
      </c>
      <c r="L26">
        <v>1</v>
      </c>
      <c r="M26">
        <v>2</v>
      </c>
      <c r="N26" s="12">
        <f t="shared" si="3"/>
        <v>16</v>
      </c>
      <c r="O26" s="16">
        <f t="shared" si="4"/>
        <v>9</v>
      </c>
      <c r="P26" s="5">
        <f t="shared" si="5"/>
        <v>1.1202512960404336</v>
      </c>
      <c r="Q26" s="5">
        <f t="shared" si="6"/>
        <v>8.1379623054181423</v>
      </c>
      <c r="R26" s="16">
        <f t="shared" si="7"/>
        <v>3</v>
      </c>
      <c r="S26" s="17">
        <f t="shared" si="8"/>
        <v>0.19651397598044443</v>
      </c>
      <c r="T26" s="5">
        <f t="shared" si="9"/>
        <v>55.780682073679756</v>
      </c>
      <c r="U26" s="16">
        <f t="shared" si="10"/>
        <v>4</v>
      </c>
      <c r="V26" s="17">
        <f t="shared" si="11"/>
        <v>2.8353467720031746E-2</v>
      </c>
      <c r="W26" s="5">
        <f t="shared" si="12"/>
        <v>48.494172307945504</v>
      </c>
      <c r="X26" s="5">
        <f t="shared" si="1"/>
        <v>1.7777777777777795</v>
      </c>
      <c r="Y26" s="5">
        <f t="shared" si="2"/>
        <v>0.63496984101254572</v>
      </c>
      <c r="Z26" s="5">
        <f t="shared" si="13"/>
        <v>56.349698410125455</v>
      </c>
      <c r="AA26">
        <v>6</v>
      </c>
      <c r="AB26">
        <v>9</v>
      </c>
      <c r="AC26">
        <v>9</v>
      </c>
      <c r="AD26">
        <v>4</v>
      </c>
      <c r="AE26">
        <v>3</v>
      </c>
      <c r="AF26">
        <v>4</v>
      </c>
      <c r="AG26">
        <v>3</v>
      </c>
      <c r="AH26">
        <v>1</v>
      </c>
      <c r="AI26">
        <v>2</v>
      </c>
      <c r="AJ26">
        <v>4</v>
      </c>
      <c r="AK26">
        <v>5</v>
      </c>
      <c r="AL26">
        <v>6</v>
      </c>
      <c r="AM26">
        <v>31</v>
      </c>
    </row>
    <row r="27" spans="1:39">
      <c r="A27">
        <v>71</v>
      </c>
      <c r="B27">
        <v>0</v>
      </c>
      <c r="C27">
        <v>1989</v>
      </c>
      <c r="D27">
        <f t="shared" si="0"/>
        <v>27</v>
      </c>
      <c r="E27" s="1">
        <v>42688.685833333337</v>
      </c>
      <c r="F27" t="s">
        <v>46</v>
      </c>
      <c r="H27">
        <v>3</v>
      </c>
      <c r="I27">
        <v>3</v>
      </c>
      <c r="J27">
        <v>4</v>
      </c>
      <c r="K27">
        <v>3</v>
      </c>
      <c r="L27">
        <v>2</v>
      </c>
      <c r="M27">
        <v>3</v>
      </c>
      <c r="N27" s="12">
        <f t="shared" si="3"/>
        <v>18</v>
      </c>
      <c r="O27" s="16">
        <f t="shared" si="4"/>
        <v>9</v>
      </c>
      <c r="P27" s="5">
        <f t="shared" si="5"/>
        <v>1.1202512960404336</v>
      </c>
      <c r="Q27" s="5">
        <f t="shared" si="6"/>
        <v>8.1379623054181423</v>
      </c>
      <c r="R27" s="16">
        <f t="shared" si="7"/>
        <v>4</v>
      </c>
      <c r="S27" s="17">
        <f t="shared" si="8"/>
        <v>2.0831119141247747</v>
      </c>
      <c r="T27" s="5">
        <f t="shared" si="9"/>
        <v>68.820825356166637</v>
      </c>
      <c r="U27" s="16">
        <f t="shared" si="10"/>
        <v>5</v>
      </c>
      <c r="V27" s="17">
        <f t="shared" si="11"/>
        <v>0.69158370826985938</v>
      </c>
      <c r="W27" s="5">
        <f t="shared" si="12"/>
        <v>57.436944928105866</v>
      </c>
      <c r="X27" s="5">
        <f t="shared" si="1"/>
        <v>11.111111111111114</v>
      </c>
      <c r="Y27" s="5">
        <f t="shared" si="2"/>
        <v>1.5874246025313639</v>
      </c>
      <c r="Z27" s="5">
        <f t="shared" si="13"/>
        <v>65.874246025313639</v>
      </c>
      <c r="AA27">
        <v>6</v>
      </c>
      <c r="AB27">
        <v>35</v>
      </c>
      <c r="AC27">
        <v>7</v>
      </c>
      <c r="AD27">
        <v>8</v>
      </c>
      <c r="AE27">
        <v>5</v>
      </c>
      <c r="AF27">
        <v>9</v>
      </c>
      <c r="AG27">
        <v>2</v>
      </c>
      <c r="AH27">
        <v>6</v>
      </c>
      <c r="AI27">
        <v>1</v>
      </c>
      <c r="AJ27">
        <v>5</v>
      </c>
      <c r="AK27">
        <v>3</v>
      </c>
      <c r="AL27">
        <v>4</v>
      </c>
      <c r="AM27">
        <v>17</v>
      </c>
    </row>
    <row r="28" spans="1:39">
      <c r="A28">
        <v>141</v>
      </c>
      <c r="B28">
        <v>1</v>
      </c>
      <c r="C28">
        <v>1994</v>
      </c>
      <c r="D28">
        <f t="shared" si="0"/>
        <v>22</v>
      </c>
      <c r="E28" s="1">
        <v>42688.700104166666</v>
      </c>
      <c r="F28" t="s">
        <v>46</v>
      </c>
      <c r="H28">
        <v>2</v>
      </c>
      <c r="I28">
        <v>2</v>
      </c>
      <c r="J28">
        <v>2</v>
      </c>
      <c r="K28">
        <v>3</v>
      </c>
      <c r="L28">
        <v>4</v>
      </c>
      <c r="M28">
        <v>2</v>
      </c>
      <c r="N28" s="12">
        <f t="shared" si="3"/>
        <v>15</v>
      </c>
      <c r="O28" s="16">
        <f t="shared" si="4"/>
        <v>6</v>
      </c>
      <c r="P28" s="5">
        <f t="shared" si="5"/>
        <v>3.7697358321229091</v>
      </c>
      <c r="Q28" s="5">
        <f t="shared" si="6"/>
        <v>24.39766976736065</v>
      </c>
      <c r="R28" s="16">
        <f t="shared" si="7"/>
        <v>2</v>
      </c>
      <c r="S28" s="17">
        <f t="shared" si="8"/>
        <v>0.30991603783611416</v>
      </c>
      <c r="T28" s="5">
        <f t="shared" si="9"/>
        <v>42.740538791192868</v>
      </c>
      <c r="U28" s="16">
        <f t="shared" si="10"/>
        <v>7</v>
      </c>
      <c r="V28" s="17">
        <f t="shared" si="11"/>
        <v>8.0180441893695154</v>
      </c>
      <c r="W28" s="5">
        <f t="shared" si="12"/>
        <v>75.322490168426597</v>
      </c>
      <c r="X28" s="5">
        <f t="shared" si="1"/>
        <v>0.11111111111111151</v>
      </c>
      <c r="Y28" s="5">
        <f t="shared" si="2"/>
        <v>0.15874246025313665</v>
      </c>
      <c r="Z28" s="5">
        <f t="shared" si="13"/>
        <v>51.587424602531364</v>
      </c>
      <c r="AA28">
        <v>8</v>
      </c>
      <c r="AB28">
        <v>12</v>
      </c>
      <c r="AC28">
        <v>8</v>
      </c>
      <c r="AD28">
        <v>10</v>
      </c>
      <c r="AE28">
        <v>4</v>
      </c>
      <c r="AF28">
        <v>4</v>
      </c>
      <c r="AG28">
        <v>5</v>
      </c>
      <c r="AH28">
        <v>6</v>
      </c>
      <c r="AI28">
        <v>4</v>
      </c>
      <c r="AJ28">
        <v>2</v>
      </c>
      <c r="AK28">
        <v>1</v>
      </c>
      <c r="AL28">
        <v>3</v>
      </c>
      <c r="AM28">
        <v>77</v>
      </c>
    </row>
    <row r="29" spans="1:39">
      <c r="A29">
        <v>154</v>
      </c>
      <c r="B29">
        <v>0</v>
      </c>
      <c r="C29">
        <v>1991</v>
      </c>
      <c r="D29">
        <f t="shared" si="0"/>
        <v>25</v>
      </c>
      <c r="E29" s="1">
        <v>42688.702708333331</v>
      </c>
      <c r="F29" t="s">
        <v>46</v>
      </c>
      <c r="H29">
        <v>4</v>
      </c>
      <c r="I29">
        <v>4</v>
      </c>
      <c r="J29">
        <v>3</v>
      </c>
      <c r="K29">
        <v>2</v>
      </c>
      <c r="L29">
        <v>2</v>
      </c>
      <c r="M29">
        <v>3</v>
      </c>
      <c r="N29" s="12">
        <f t="shared" si="3"/>
        <v>18</v>
      </c>
      <c r="O29" s="16">
        <f t="shared" si="4"/>
        <v>11</v>
      </c>
      <c r="P29" s="5">
        <f t="shared" si="5"/>
        <v>9.3539282719854508</v>
      </c>
      <c r="Q29" s="5">
        <f t="shared" si="6"/>
        <v>58.667481214386015</v>
      </c>
      <c r="R29" s="16">
        <f t="shared" si="7"/>
        <v>3</v>
      </c>
      <c r="S29" s="17">
        <f t="shared" si="8"/>
        <v>0.19651397598044443</v>
      </c>
      <c r="T29" s="5">
        <f t="shared" si="9"/>
        <v>55.780682073679756</v>
      </c>
      <c r="U29" s="16">
        <f t="shared" si="10"/>
        <v>4</v>
      </c>
      <c r="V29" s="17">
        <f t="shared" si="11"/>
        <v>2.8353467720031746E-2</v>
      </c>
      <c r="W29" s="5">
        <f t="shared" si="12"/>
        <v>48.494172307945504</v>
      </c>
      <c r="X29" s="5">
        <f t="shared" si="1"/>
        <v>11.111111111111114</v>
      </c>
      <c r="Y29" s="5">
        <f t="shared" si="2"/>
        <v>1.5874246025313639</v>
      </c>
      <c r="Z29" s="5">
        <f t="shared" si="13"/>
        <v>65.874246025313639</v>
      </c>
      <c r="AA29">
        <v>4</v>
      </c>
      <c r="AB29">
        <v>10</v>
      </c>
      <c r="AC29">
        <v>14</v>
      </c>
      <c r="AD29">
        <v>4</v>
      </c>
      <c r="AE29">
        <v>4</v>
      </c>
      <c r="AF29">
        <v>5</v>
      </c>
      <c r="AG29">
        <v>4</v>
      </c>
      <c r="AH29">
        <v>1</v>
      </c>
      <c r="AI29">
        <v>5</v>
      </c>
      <c r="AJ29">
        <v>6</v>
      </c>
      <c r="AK29">
        <v>3</v>
      </c>
      <c r="AL29">
        <v>2</v>
      </c>
      <c r="AM29">
        <v>25</v>
      </c>
    </row>
    <row r="30" spans="1:39">
      <c r="A30">
        <v>148</v>
      </c>
      <c r="B30">
        <v>0</v>
      </c>
      <c r="C30">
        <v>1952</v>
      </c>
      <c r="D30">
        <f t="shared" si="0"/>
        <v>64</v>
      </c>
      <c r="E30" s="1">
        <v>42688.703217592592</v>
      </c>
      <c r="F30" t="s">
        <v>46</v>
      </c>
      <c r="H30">
        <v>3</v>
      </c>
      <c r="I30">
        <v>3</v>
      </c>
      <c r="J30">
        <v>4</v>
      </c>
      <c r="K30">
        <v>3</v>
      </c>
      <c r="L30">
        <v>2</v>
      </c>
      <c r="M30">
        <v>3</v>
      </c>
      <c r="N30" s="12">
        <f t="shared" si="3"/>
        <v>18</v>
      </c>
      <c r="O30" s="16">
        <f t="shared" si="4"/>
        <v>9</v>
      </c>
      <c r="P30" s="5">
        <f t="shared" si="5"/>
        <v>1.1202512960404336</v>
      </c>
      <c r="Q30" s="5">
        <f t="shared" si="6"/>
        <v>8.1379623054181423</v>
      </c>
      <c r="R30" s="16">
        <f t="shared" si="7"/>
        <v>4</v>
      </c>
      <c r="S30" s="17">
        <f t="shared" si="8"/>
        <v>2.0831119141247747</v>
      </c>
      <c r="T30" s="5">
        <f t="shared" si="9"/>
        <v>68.820825356166637</v>
      </c>
      <c r="U30" s="16">
        <f t="shared" si="10"/>
        <v>5</v>
      </c>
      <c r="V30" s="17">
        <f t="shared" si="11"/>
        <v>0.69158370826985938</v>
      </c>
      <c r="W30" s="5">
        <f t="shared" si="12"/>
        <v>57.436944928105866</v>
      </c>
      <c r="X30" s="5">
        <f t="shared" si="1"/>
        <v>11.111111111111114</v>
      </c>
      <c r="Y30" s="5">
        <f t="shared" si="2"/>
        <v>1.5874246025313639</v>
      </c>
      <c r="Z30" s="5">
        <f t="shared" si="13"/>
        <v>65.874246025313639</v>
      </c>
      <c r="AA30">
        <v>6</v>
      </c>
      <c r="AB30">
        <v>6</v>
      </c>
      <c r="AC30">
        <v>9</v>
      </c>
      <c r="AD30">
        <v>5</v>
      </c>
      <c r="AE30">
        <v>4</v>
      </c>
      <c r="AF30">
        <v>5</v>
      </c>
      <c r="AG30">
        <v>1</v>
      </c>
      <c r="AH30">
        <v>3</v>
      </c>
      <c r="AI30">
        <v>4</v>
      </c>
      <c r="AJ30">
        <v>6</v>
      </c>
      <c r="AK30">
        <v>2</v>
      </c>
      <c r="AL30">
        <v>5</v>
      </c>
      <c r="AM30">
        <v>17</v>
      </c>
    </row>
    <row r="31" spans="1:39">
      <c r="A31">
        <v>171</v>
      </c>
      <c r="B31">
        <v>0</v>
      </c>
      <c r="C31">
        <v>1995</v>
      </c>
      <c r="D31">
        <f t="shared" si="0"/>
        <v>21</v>
      </c>
      <c r="E31" s="1">
        <v>42688.723668981482</v>
      </c>
      <c r="F31" t="s">
        <v>51</v>
      </c>
      <c r="G31">
        <v>3</v>
      </c>
      <c r="H31">
        <v>4</v>
      </c>
      <c r="I31">
        <v>4</v>
      </c>
      <c r="J31">
        <v>1</v>
      </c>
      <c r="K31">
        <v>3</v>
      </c>
      <c r="L31">
        <v>2</v>
      </c>
      <c r="M31">
        <v>2</v>
      </c>
      <c r="N31" s="12">
        <f t="shared" si="3"/>
        <v>16</v>
      </c>
      <c r="O31" s="16">
        <f t="shared" si="4"/>
        <v>10</v>
      </c>
      <c r="P31" s="5">
        <f t="shared" si="5"/>
        <v>4.2370897840129418</v>
      </c>
      <c r="Q31" s="5">
        <f t="shared" si="6"/>
        <v>27.265789371542457</v>
      </c>
      <c r="R31" s="16">
        <f t="shared" si="7"/>
        <v>1</v>
      </c>
      <c r="S31" s="17">
        <f t="shared" si="8"/>
        <v>2.4233180996917838</v>
      </c>
      <c r="T31" s="5">
        <f t="shared" si="9"/>
        <v>29.700395508705984</v>
      </c>
      <c r="U31" s="16">
        <f t="shared" si="10"/>
        <v>5</v>
      </c>
      <c r="V31" s="17">
        <f t="shared" si="11"/>
        <v>0.69158370826985938</v>
      </c>
      <c r="W31" s="5">
        <f t="shared" si="12"/>
        <v>57.436944928105866</v>
      </c>
      <c r="X31" s="5">
        <f t="shared" si="1"/>
        <v>1.7777777777777795</v>
      </c>
      <c r="Y31" s="5">
        <f t="shared" si="2"/>
        <v>0.63496984101254572</v>
      </c>
      <c r="Z31" s="5">
        <f t="shared" si="13"/>
        <v>56.349698410125455</v>
      </c>
      <c r="AA31">
        <v>4</v>
      </c>
      <c r="AB31">
        <v>9</v>
      </c>
      <c r="AC31">
        <v>7</v>
      </c>
      <c r="AD31">
        <v>7</v>
      </c>
      <c r="AE31">
        <v>14</v>
      </c>
      <c r="AF31">
        <v>3</v>
      </c>
      <c r="AG31">
        <v>2</v>
      </c>
      <c r="AH31">
        <v>6</v>
      </c>
      <c r="AI31">
        <v>3</v>
      </c>
      <c r="AJ31">
        <v>1</v>
      </c>
      <c r="AK31">
        <v>4</v>
      </c>
      <c r="AL31">
        <v>5</v>
      </c>
      <c r="AM31">
        <v>49</v>
      </c>
    </row>
    <row r="32" spans="1:39">
      <c r="A32">
        <v>175</v>
      </c>
      <c r="B32">
        <v>0</v>
      </c>
      <c r="C32">
        <v>1990</v>
      </c>
      <c r="D32">
        <f t="shared" si="0"/>
        <v>26</v>
      </c>
      <c r="E32" s="1">
        <v>42688.724999999999</v>
      </c>
      <c r="F32" t="s">
        <v>52</v>
      </c>
      <c r="G32">
        <v>1</v>
      </c>
      <c r="H32">
        <v>2</v>
      </c>
      <c r="I32">
        <v>3</v>
      </c>
      <c r="J32">
        <v>3</v>
      </c>
      <c r="K32">
        <v>1</v>
      </c>
      <c r="L32">
        <v>2</v>
      </c>
      <c r="M32">
        <v>3</v>
      </c>
      <c r="N32" s="12">
        <f t="shared" si="3"/>
        <v>14</v>
      </c>
      <c r="O32" s="16">
        <f t="shared" si="4"/>
        <v>8</v>
      </c>
      <c r="P32" s="5">
        <f t="shared" si="5"/>
        <v>3.4128080679254845E-3</v>
      </c>
      <c r="Q32" s="5">
        <f t="shared" si="6"/>
        <v>1.2840000160130742</v>
      </c>
      <c r="R32" s="16">
        <f t="shared" si="7"/>
        <v>3</v>
      </c>
      <c r="S32" s="17">
        <f t="shared" si="8"/>
        <v>0.19651397598044443</v>
      </c>
      <c r="T32" s="5">
        <f t="shared" si="9"/>
        <v>55.780682073679756</v>
      </c>
      <c r="U32" s="16">
        <f t="shared" si="10"/>
        <v>3</v>
      </c>
      <c r="V32" s="17">
        <f t="shared" si="11"/>
        <v>1.3651232271702041</v>
      </c>
      <c r="W32" s="5">
        <f t="shared" si="12"/>
        <v>39.551399687785135</v>
      </c>
      <c r="X32" s="5">
        <f t="shared" si="1"/>
        <v>0.44444444444444364</v>
      </c>
      <c r="Y32" s="5">
        <f t="shared" si="2"/>
        <v>-0.31748492050627247</v>
      </c>
      <c r="Z32" s="5">
        <f t="shared" si="13"/>
        <v>46.825150794937272</v>
      </c>
      <c r="AA32">
        <v>79</v>
      </c>
      <c r="AB32">
        <v>3</v>
      </c>
      <c r="AC32">
        <v>13</v>
      </c>
      <c r="AD32">
        <v>5</v>
      </c>
      <c r="AE32">
        <v>3</v>
      </c>
      <c r="AF32">
        <v>4</v>
      </c>
      <c r="AG32">
        <v>2</v>
      </c>
      <c r="AH32">
        <v>6</v>
      </c>
      <c r="AI32">
        <v>1</v>
      </c>
      <c r="AJ32">
        <v>4</v>
      </c>
      <c r="AK32">
        <v>5</v>
      </c>
      <c r="AL32">
        <v>3</v>
      </c>
      <c r="AM32">
        <v>30</v>
      </c>
    </row>
    <row r="33" spans="1:39">
      <c r="A33">
        <v>165</v>
      </c>
      <c r="B33">
        <v>0</v>
      </c>
      <c r="C33">
        <v>1994</v>
      </c>
      <c r="D33">
        <f t="shared" si="0"/>
        <v>22</v>
      </c>
      <c r="E33" s="1">
        <v>42688.727048611108</v>
      </c>
      <c r="F33" t="s">
        <v>53</v>
      </c>
      <c r="G33">
        <v>4</v>
      </c>
      <c r="H33">
        <v>2</v>
      </c>
      <c r="I33">
        <v>2</v>
      </c>
      <c r="J33">
        <v>3</v>
      </c>
      <c r="K33">
        <v>2</v>
      </c>
      <c r="L33">
        <v>2</v>
      </c>
      <c r="M33">
        <v>2</v>
      </c>
      <c r="N33" s="12">
        <f t="shared" si="3"/>
        <v>13</v>
      </c>
      <c r="O33" s="16">
        <f t="shared" si="4"/>
        <v>6</v>
      </c>
      <c r="P33" s="5">
        <f t="shared" si="5"/>
        <v>3.7697358321229091</v>
      </c>
      <c r="Q33" s="5">
        <f t="shared" si="6"/>
        <v>24.39766976736065</v>
      </c>
      <c r="R33" s="16">
        <f t="shared" si="7"/>
        <v>3</v>
      </c>
      <c r="S33" s="17">
        <f t="shared" si="8"/>
        <v>0.19651397598044443</v>
      </c>
      <c r="T33" s="5">
        <f t="shared" si="9"/>
        <v>55.780682073679756</v>
      </c>
      <c r="U33" s="16">
        <f t="shared" si="10"/>
        <v>4</v>
      </c>
      <c r="V33" s="17">
        <f t="shared" si="11"/>
        <v>2.8353467720031746E-2</v>
      </c>
      <c r="W33" s="5">
        <f t="shared" si="12"/>
        <v>48.494172307945504</v>
      </c>
      <c r="X33" s="5">
        <f t="shared" si="1"/>
        <v>2.7777777777777759</v>
      </c>
      <c r="Y33" s="5">
        <f t="shared" si="2"/>
        <v>-0.79371230126568149</v>
      </c>
      <c r="Z33" s="5">
        <f t="shared" si="13"/>
        <v>42.062876987343188</v>
      </c>
      <c r="AA33">
        <v>6</v>
      </c>
      <c r="AB33">
        <v>5</v>
      </c>
      <c r="AC33">
        <v>5</v>
      </c>
      <c r="AD33">
        <v>5</v>
      </c>
      <c r="AE33">
        <v>4</v>
      </c>
      <c r="AF33">
        <v>5</v>
      </c>
      <c r="AG33">
        <v>6</v>
      </c>
      <c r="AH33">
        <v>4</v>
      </c>
      <c r="AI33">
        <v>5</v>
      </c>
      <c r="AJ33">
        <v>3</v>
      </c>
      <c r="AK33">
        <v>1</v>
      </c>
      <c r="AL33">
        <v>2</v>
      </c>
      <c r="AM33">
        <v>7</v>
      </c>
    </row>
    <row r="34" spans="1:39">
      <c r="A34">
        <v>151</v>
      </c>
      <c r="B34">
        <v>0</v>
      </c>
      <c r="C34">
        <v>1996</v>
      </c>
      <c r="D34">
        <f t="shared" si="0"/>
        <v>20</v>
      </c>
      <c r="E34" s="1">
        <v>42688.727847222224</v>
      </c>
      <c r="F34" t="s">
        <v>46</v>
      </c>
      <c r="H34">
        <v>4</v>
      </c>
      <c r="I34">
        <v>3</v>
      </c>
      <c r="J34">
        <v>2</v>
      </c>
      <c r="K34">
        <v>3</v>
      </c>
      <c r="L34">
        <v>1</v>
      </c>
      <c r="M34">
        <v>3</v>
      </c>
      <c r="N34" s="12">
        <f t="shared" si="3"/>
        <v>16</v>
      </c>
      <c r="O34" s="16">
        <f t="shared" si="4"/>
        <v>10</v>
      </c>
      <c r="P34" s="5">
        <f t="shared" si="5"/>
        <v>4.2370897840129418</v>
      </c>
      <c r="Q34" s="5">
        <f t="shared" si="6"/>
        <v>27.265789371542457</v>
      </c>
      <c r="R34" s="16">
        <f t="shared" si="7"/>
        <v>2</v>
      </c>
      <c r="S34" s="17">
        <f t="shared" si="8"/>
        <v>0.30991603783611416</v>
      </c>
      <c r="T34" s="5">
        <f t="shared" si="9"/>
        <v>42.740538791192868</v>
      </c>
      <c r="U34" s="16">
        <f t="shared" si="10"/>
        <v>4</v>
      </c>
      <c r="V34" s="17">
        <f t="shared" si="11"/>
        <v>2.8353467720031746E-2</v>
      </c>
      <c r="W34" s="5">
        <f t="shared" si="12"/>
        <v>48.494172307945504</v>
      </c>
      <c r="X34" s="5">
        <f t="shared" si="1"/>
        <v>1.7777777777777795</v>
      </c>
      <c r="Y34" s="5">
        <f t="shared" si="2"/>
        <v>0.63496984101254572</v>
      </c>
      <c r="Z34" s="5">
        <f t="shared" si="13"/>
        <v>56.349698410125455</v>
      </c>
      <c r="AA34">
        <v>6</v>
      </c>
      <c r="AB34">
        <v>9</v>
      </c>
      <c r="AC34">
        <v>7</v>
      </c>
      <c r="AD34">
        <v>6</v>
      </c>
      <c r="AE34">
        <v>4</v>
      </c>
      <c r="AF34">
        <v>9</v>
      </c>
      <c r="AG34">
        <v>2</v>
      </c>
      <c r="AH34">
        <v>1</v>
      </c>
      <c r="AI34">
        <v>3</v>
      </c>
      <c r="AJ34">
        <v>4</v>
      </c>
      <c r="AK34">
        <v>6</v>
      </c>
      <c r="AL34">
        <v>5</v>
      </c>
      <c r="AM34">
        <v>20</v>
      </c>
    </row>
    <row r="35" spans="1:39">
      <c r="A35">
        <v>181</v>
      </c>
      <c r="B35">
        <v>0</v>
      </c>
      <c r="C35">
        <v>1993</v>
      </c>
      <c r="D35">
        <f t="shared" si="0"/>
        <v>23</v>
      </c>
      <c r="E35" s="1">
        <v>42688.7341087963</v>
      </c>
      <c r="F35" t="s">
        <v>54</v>
      </c>
      <c r="G35">
        <v>3</v>
      </c>
      <c r="H35">
        <v>2</v>
      </c>
      <c r="I35">
        <v>3</v>
      </c>
      <c r="J35">
        <v>2</v>
      </c>
      <c r="K35">
        <v>2</v>
      </c>
      <c r="L35">
        <v>2</v>
      </c>
      <c r="M35">
        <v>2</v>
      </c>
      <c r="N35" s="12">
        <f t="shared" si="3"/>
        <v>13</v>
      </c>
      <c r="O35" s="16">
        <f t="shared" si="4"/>
        <v>7</v>
      </c>
      <c r="P35" s="5">
        <f t="shared" si="5"/>
        <v>0.88657432009541726</v>
      </c>
      <c r="Q35" s="5">
        <f t="shared" si="6"/>
        <v>6.7039025033272353</v>
      </c>
      <c r="R35" s="16">
        <f t="shared" si="7"/>
        <v>2</v>
      </c>
      <c r="S35" s="17">
        <f t="shared" si="8"/>
        <v>0.30991603783611416</v>
      </c>
      <c r="T35" s="5">
        <f t="shared" si="9"/>
        <v>42.740538791192868</v>
      </c>
      <c r="U35" s="16">
        <f t="shared" si="10"/>
        <v>4</v>
      </c>
      <c r="V35" s="17">
        <f t="shared" si="11"/>
        <v>2.8353467720031746E-2</v>
      </c>
      <c r="W35" s="5">
        <f t="shared" si="12"/>
        <v>48.494172307945504</v>
      </c>
      <c r="X35" s="5">
        <f t="shared" si="1"/>
        <v>2.7777777777777759</v>
      </c>
      <c r="Y35" s="5">
        <f t="shared" si="2"/>
        <v>-0.79371230126568149</v>
      </c>
      <c r="Z35" s="5">
        <f t="shared" si="13"/>
        <v>42.062876987343188</v>
      </c>
      <c r="AA35">
        <v>5</v>
      </c>
      <c r="AB35">
        <v>4</v>
      </c>
      <c r="AC35">
        <v>3</v>
      </c>
      <c r="AD35">
        <v>3</v>
      </c>
      <c r="AE35">
        <v>2</v>
      </c>
      <c r="AF35">
        <v>4</v>
      </c>
      <c r="AG35">
        <v>2</v>
      </c>
      <c r="AH35">
        <v>1</v>
      </c>
      <c r="AI35">
        <v>3</v>
      </c>
      <c r="AJ35">
        <v>5</v>
      </c>
      <c r="AK35">
        <v>6</v>
      </c>
      <c r="AL35">
        <v>4</v>
      </c>
      <c r="AM35">
        <v>16</v>
      </c>
    </row>
    <row r="36" spans="1:39">
      <c r="A36">
        <v>182</v>
      </c>
      <c r="B36">
        <v>0</v>
      </c>
      <c r="C36">
        <v>1992</v>
      </c>
      <c r="D36">
        <f t="shared" si="0"/>
        <v>24</v>
      </c>
      <c r="E36" s="1">
        <v>42688.748680555553</v>
      </c>
      <c r="F36" t="s">
        <v>55</v>
      </c>
      <c r="G36">
        <v>3</v>
      </c>
      <c r="H36">
        <v>3</v>
      </c>
      <c r="I36">
        <v>3</v>
      </c>
      <c r="J36">
        <v>2</v>
      </c>
      <c r="K36">
        <v>2</v>
      </c>
      <c r="L36">
        <v>2</v>
      </c>
      <c r="M36">
        <v>3</v>
      </c>
      <c r="N36" s="12">
        <f t="shared" si="3"/>
        <v>15</v>
      </c>
      <c r="O36" s="16">
        <f t="shared" si="4"/>
        <v>9</v>
      </c>
      <c r="P36" s="5">
        <f t="shared" si="5"/>
        <v>1.1202512960404336</v>
      </c>
      <c r="Q36" s="5">
        <f t="shared" si="6"/>
        <v>8.1379623054181423</v>
      </c>
      <c r="R36" s="16">
        <f t="shared" si="7"/>
        <v>2</v>
      </c>
      <c r="S36" s="17">
        <f t="shared" si="8"/>
        <v>0.30991603783611416</v>
      </c>
      <c r="T36" s="5">
        <f t="shared" si="9"/>
        <v>42.740538791192868</v>
      </c>
      <c r="U36" s="16">
        <f t="shared" si="10"/>
        <v>4</v>
      </c>
      <c r="V36" s="17">
        <f t="shared" si="11"/>
        <v>2.8353467720031746E-2</v>
      </c>
      <c r="W36" s="5">
        <f t="shared" si="12"/>
        <v>48.494172307945504</v>
      </c>
      <c r="X36" s="5">
        <f t="shared" si="1"/>
        <v>0.11111111111111151</v>
      </c>
      <c r="Y36" s="5">
        <f t="shared" si="2"/>
        <v>0.15874246025313665</v>
      </c>
      <c r="Z36" s="5">
        <f t="shared" si="13"/>
        <v>51.587424602531364</v>
      </c>
      <c r="AA36">
        <v>7</v>
      </c>
      <c r="AB36">
        <v>6</v>
      </c>
      <c r="AC36">
        <v>7</v>
      </c>
      <c r="AD36">
        <v>7</v>
      </c>
      <c r="AE36">
        <v>5</v>
      </c>
      <c r="AF36">
        <v>3</v>
      </c>
      <c r="AG36">
        <v>1</v>
      </c>
      <c r="AH36">
        <v>5</v>
      </c>
      <c r="AI36">
        <v>4</v>
      </c>
      <c r="AJ36">
        <v>6</v>
      </c>
      <c r="AK36">
        <v>2</v>
      </c>
      <c r="AL36">
        <v>3</v>
      </c>
      <c r="AM36">
        <v>2</v>
      </c>
    </row>
    <row r="37" spans="1:39">
      <c r="A37">
        <v>204</v>
      </c>
      <c r="B37">
        <v>0</v>
      </c>
      <c r="C37">
        <v>1995</v>
      </c>
      <c r="D37">
        <f t="shared" si="0"/>
        <v>21</v>
      </c>
      <c r="E37" s="1">
        <v>42688.758240740739</v>
      </c>
      <c r="F37" t="s">
        <v>56</v>
      </c>
      <c r="G37">
        <v>4</v>
      </c>
      <c r="H37">
        <v>3</v>
      </c>
      <c r="I37">
        <v>3</v>
      </c>
      <c r="J37">
        <v>2</v>
      </c>
      <c r="K37">
        <v>2</v>
      </c>
      <c r="L37">
        <v>2</v>
      </c>
      <c r="M37">
        <v>3</v>
      </c>
      <c r="N37" s="12">
        <f t="shared" si="3"/>
        <v>15</v>
      </c>
      <c r="O37" s="16">
        <f t="shared" si="4"/>
        <v>9</v>
      </c>
      <c r="P37" s="5">
        <f t="shared" si="5"/>
        <v>1.1202512960404336</v>
      </c>
      <c r="Q37" s="5">
        <f t="shared" si="6"/>
        <v>8.1379623054181423</v>
      </c>
      <c r="R37" s="16">
        <f t="shared" si="7"/>
        <v>2</v>
      </c>
      <c r="S37" s="17">
        <f t="shared" si="8"/>
        <v>0.30991603783611416</v>
      </c>
      <c r="T37" s="5">
        <f t="shared" si="9"/>
        <v>42.740538791192868</v>
      </c>
      <c r="U37" s="16">
        <f t="shared" si="10"/>
        <v>4</v>
      </c>
      <c r="V37" s="17">
        <f t="shared" si="11"/>
        <v>2.8353467720031746E-2</v>
      </c>
      <c r="W37" s="5">
        <f t="shared" si="12"/>
        <v>48.494172307945504</v>
      </c>
      <c r="X37" s="5">
        <f t="shared" si="1"/>
        <v>0.11111111111111151</v>
      </c>
      <c r="Y37" s="5">
        <f t="shared" si="2"/>
        <v>0.15874246025313665</v>
      </c>
      <c r="Z37" s="5">
        <f t="shared" si="13"/>
        <v>51.587424602531364</v>
      </c>
      <c r="AA37">
        <v>6</v>
      </c>
      <c r="AB37">
        <v>6</v>
      </c>
      <c r="AC37">
        <v>10</v>
      </c>
      <c r="AD37">
        <v>5</v>
      </c>
      <c r="AE37">
        <v>10</v>
      </c>
      <c r="AF37">
        <v>3</v>
      </c>
      <c r="AG37">
        <v>2</v>
      </c>
      <c r="AH37">
        <v>4</v>
      </c>
      <c r="AI37">
        <v>6</v>
      </c>
      <c r="AJ37">
        <v>3</v>
      </c>
      <c r="AK37">
        <v>1</v>
      </c>
      <c r="AL37">
        <v>5</v>
      </c>
      <c r="AM37">
        <v>2</v>
      </c>
    </row>
    <row r="38" spans="1:39">
      <c r="A38">
        <v>206</v>
      </c>
      <c r="B38">
        <v>0</v>
      </c>
      <c r="C38">
        <v>1994</v>
      </c>
      <c r="D38">
        <f t="shared" si="0"/>
        <v>22</v>
      </c>
      <c r="E38" s="1">
        <v>42688.777766203704</v>
      </c>
      <c r="F38" t="s">
        <v>57</v>
      </c>
      <c r="G38">
        <v>4</v>
      </c>
      <c r="H38">
        <v>4</v>
      </c>
      <c r="I38">
        <v>3</v>
      </c>
      <c r="J38">
        <v>3</v>
      </c>
      <c r="K38">
        <v>2</v>
      </c>
      <c r="L38">
        <v>2</v>
      </c>
      <c r="M38">
        <v>4</v>
      </c>
      <c r="N38" s="12">
        <f t="shared" si="3"/>
        <v>18</v>
      </c>
      <c r="O38" s="16">
        <f t="shared" si="4"/>
        <v>11</v>
      </c>
      <c r="P38" s="5">
        <f t="shared" si="5"/>
        <v>9.3539282719854508</v>
      </c>
      <c r="Q38" s="5">
        <f t="shared" si="6"/>
        <v>58.667481214386015</v>
      </c>
      <c r="R38" s="16">
        <f t="shared" si="7"/>
        <v>3</v>
      </c>
      <c r="S38" s="17">
        <f t="shared" si="8"/>
        <v>0.19651397598044443</v>
      </c>
      <c r="T38" s="5">
        <f t="shared" si="9"/>
        <v>55.780682073679756</v>
      </c>
      <c r="U38" s="16">
        <f t="shared" si="10"/>
        <v>4</v>
      </c>
      <c r="V38" s="17">
        <f t="shared" si="11"/>
        <v>2.8353467720031746E-2</v>
      </c>
      <c r="W38" s="5">
        <f t="shared" si="12"/>
        <v>48.494172307945504</v>
      </c>
      <c r="X38" s="5">
        <f t="shared" si="1"/>
        <v>11.111111111111114</v>
      </c>
      <c r="Y38" s="5">
        <f t="shared" si="2"/>
        <v>1.5874246025313639</v>
      </c>
      <c r="Z38" s="5">
        <f t="shared" si="13"/>
        <v>65.874246025313639</v>
      </c>
      <c r="AA38">
        <v>9</v>
      </c>
      <c r="AB38">
        <v>7</v>
      </c>
      <c r="AC38">
        <v>6</v>
      </c>
      <c r="AD38">
        <v>5</v>
      </c>
      <c r="AE38">
        <v>5</v>
      </c>
      <c r="AF38">
        <v>6</v>
      </c>
      <c r="AG38">
        <v>5</v>
      </c>
      <c r="AH38">
        <v>2</v>
      </c>
      <c r="AI38">
        <v>1</v>
      </c>
      <c r="AJ38">
        <v>4</v>
      </c>
      <c r="AK38">
        <v>6</v>
      </c>
      <c r="AL38">
        <v>3</v>
      </c>
      <c r="AM38">
        <v>27</v>
      </c>
    </row>
    <row r="39" spans="1:39">
      <c r="A39">
        <v>79</v>
      </c>
      <c r="B39">
        <v>0</v>
      </c>
      <c r="C39">
        <v>1986</v>
      </c>
      <c r="D39">
        <f t="shared" si="0"/>
        <v>30</v>
      </c>
      <c r="E39" s="1">
        <v>42688.780069444445</v>
      </c>
      <c r="F39" t="s">
        <v>58</v>
      </c>
      <c r="G39">
        <v>4</v>
      </c>
      <c r="H39">
        <v>3</v>
      </c>
      <c r="I39">
        <v>4</v>
      </c>
      <c r="J39">
        <v>1</v>
      </c>
      <c r="K39">
        <v>3</v>
      </c>
      <c r="L39">
        <v>1</v>
      </c>
      <c r="M39">
        <v>3</v>
      </c>
      <c r="N39" s="12">
        <f t="shared" si="3"/>
        <v>15</v>
      </c>
      <c r="O39" s="16">
        <f t="shared" si="4"/>
        <v>10</v>
      </c>
      <c r="P39" s="5">
        <f t="shared" si="5"/>
        <v>4.2370897840129418</v>
      </c>
      <c r="Q39" s="5">
        <f t="shared" si="6"/>
        <v>27.265789371542457</v>
      </c>
      <c r="R39" s="16">
        <f t="shared" si="7"/>
        <v>1</v>
      </c>
      <c r="S39" s="17">
        <f t="shared" si="8"/>
        <v>2.4233180996917838</v>
      </c>
      <c r="T39" s="5">
        <f t="shared" si="9"/>
        <v>29.700395508705984</v>
      </c>
      <c r="U39" s="16">
        <f t="shared" si="10"/>
        <v>4</v>
      </c>
      <c r="V39" s="17">
        <f t="shared" si="11"/>
        <v>2.8353467720031746E-2</v>
      </c>
      <c r="W39" s="5">
        <f t="shared" si="12"/>
        <v>48.494172307945504</v>
      </c>
      <c r="X39" s="5">
        <f t="shared" si="1"/>
        <v>0.11111111111111151</v>
      </c>
      <c r="Y39" s="5">
        <f t="shared" si="2"/>
        <v>0.15874246025313665</v>
      </c>
      <c r="Z39" s="5">
        <f t="shared" si="13"/>
        <v>51.587424602531364</v>
      </c>
      <c r="AA39">
        <v>11</v>
      </c>
      <c r="AB39">
        <v>9</v>
      </c>
      <c r="AC39">
        <v>4</v>
      </c>
      <c r="AD39">
        <v>9</v>
      </c>
      <c r="AE39">
        <v>4</v>
      </c>
      <c r="AF39">
        <v>5</v>
      </c>
      <c r="AG39">
        <v>4</v>
      </c>
      <c r="AH39">
        <v>1</v>
      </c>
      <c r="AI39">
        <v>5</v>
      </c>
      <c r="AJ39">
        <v>3</v>
      </c>
      <c r="AK39">
        <v>2</v>
      </c>
      <c r="AL39">
        <v>6</v>
      </c>
      <c r="AM39">
        <v>47</v>
      </c>
    </row>
    <row r="40" spans="1:39">
      <c r="A40">
        <v>221</v>
      </c>
      <c r="B40">
        <v>0</v>
      </c>
      <c r="C40">
        <v>1991</v>
      </c>
      <c r="D40">
        <f t="shared" si="0"/>
        <v>25</v>
      </c>
      <c r="E40" s="1">
        <v>42688.782002314816</v>
      </c>
      <c r="F40" t="s">
        <v>46</v>
      </c>
      <c r="H40">
        <v>2</v>
      </c>
      <c r="I40">
        <v>4</v>
      </c>
      <c r="J40">
        <v>4</v>
      </c>
      <c r="K40">
        <v>2</v>
      </c>
      <c r="L40">
        <v>1</v>
      </c>
      <c r="M40">
        <v>2</v>
      </c>
      <c r="N40" s="12">
        <f t="shared" si="3"/>
        <v>15</v>
      </c>
      <c r="O40" s="16">
        <f t="shared" si="4"/>
        <v>8</v>
      </c>
      <c r="P40" s="5">
        <f t="shared" si="5"/>
        <v>3.4128080679254845E-3</v>
      </c>
      <c r="Q40" s="5">
        <f t="shared" si="6"/>
        <v>1.2840000160130742</v>
      </c>
      <c r="R40" s="16">
        <f t="shared" si="7"/>
        <v>4</v>
      </c>
      <c r="S40" s="17">
        <f t="shared" si="8"/>
        <v>2.0831119141247747</v>
      </c>
      <c r="T40" s="5">
        <f t="shared" si="9"/>
        <v>68.820825356166637</v>
      </c>
      <c r="U40" s="16">
        <f t="shared" si="10"/>
        <v>3</v>
      </c>
      <c r="V40" s="17">
        <f t="shared" si="11"/>
        <v>1.3651232271702041</v>
      </c>
      <c r="W40" s="5">
        <f t="shared" si="12"/>
        <v>39.551399687785135</v>
      </c>
      <c r="X40" s="5">
        <f t="shared" si="1"/>
        <v>0.11111111111111151</v>
      </c>
      <c r="Y40" s="5">
        <f t="shared" si="2"/>
        <v>0.15874246025313665</v>
      </c>
      <c r="Z40" s="5">
        <f t="shared" si="13"/>
        <v>51.587424602531364</v>
      </c>
      <c r="AA40">
        <v>3</v>
      </c>
      <c r="AB40">
        <v>12</v>
      </c>
      <c r="AC40">
        <v>3</v>
      </c>
      <c r="AD40">
        <v>2</v>
      </c>
      <c r="AE40">
        <v>2</v>
      </c>
      <c r="AF40">
        <v>2</v>
      </c>
      <c r="AG40">
        <v>4</v>
      </c>
      <c r="AH40">
        <v>1</v>
      </c>
      <c r="AI40">
        <v>5</v>
      </c>
      <c r="AJ40">
        <v>3</v>
      </c>
      <c r="AK40">
        <v>6</v>
      </c>
      <c r="AL40">
        <v>2</v>
      </c>
      <c r="AM40">
        <v>53</v>
      </c>
    </row>
    <row r="41" spans="1:39">
      <c r="A41">
        <v>145</v>
      </c>
      <c r="B41">
        <v>0</v>
      </c>
      <c r="C41">
        <v>1994</v>
      </c>
      <c r="D41">
        <f t="shared" si="0"/>
        <v>22</v>
      </c>
      <c r="E41" s="1">
        <v>42688.78702546296</v>
      </c>
      <c r="F41" t="s">
        <v>59</v>
      </c>
      <c r="G41">
        <v>3</v>
      </c>
      <c r="H41">
        <v>3</v>
      </c>
      <c r="I41">
        <v>3</v>
      </c>
      <c r="J41">
        <v>2</v>
      </c>
      <c r="K41">
        <v>3</v>
      </c>
      <c r="L41">
        <v>2</v>
      </c>
      <c r="M41">
        <v>3</v>
      </c>
      <c r="N41" s="12">
        <f t="shared" si="3"/>
        <v>16</v>
      </c>
      <c r="O41" s="16">
        <f t="shared" si="4"/>
        <v>9</v>
      </c>
      <c r="P41" s="5">
        <f t="shared" si="5"/>
        <v>1.1202512960404336</v>
      </c>
      <c r="Q41" s="5">
        <f t="shared" si="6"/>
        <v>8.1379623054181423</v>
      </c>
      <c r="R41" s="16">
        <f t="shared" si="7"/>
        <v>2</v>
      </c>
      <c r="S41" s="17">
        <f t="shared" si="8"/>
        <v>0.30991603783611416</v>
      </c>
      <c r="T41" s="5">
        <f t="shared" si="9"/>
        <v>42.740538791192868</v>
      </c>
      <c r="U41" s="16">
        <f t="shared" si="10"/>
        <v>5</v>
      </c>
      <c r="V41" s="17">
        <f t="shared" si="11"/>
        <v>0.69158370826985938</v>
      </c>
      <c r="W41" s="5">
        <f t="shared" si="12"/>
        <v>57.436944928105866</v>
      </c>
      <c r="X41" s="5">
        <f t="shared" si="1"/>
        <v>1.7777777777777795</v>
      </c>
      <c r="Y41" s="5">
        <f t="shared" si="2"/>
        <v>0.63496984101254572</v>
      </c>
      <c r="Z41" s="5">
        <f t="shared" si="13"/>
        <v>56.349698410125455</v>
      </c>
      <c r="AA41">
        <v>9</v>
      </c>
      <c r="AB41">
        <v>4</v>
      </c>
      <c r="AC41">
        <v>8</v>
      </c>
      <c r="AD41">
        <v>5</v>
      </c>
      <c r="AE41">
        <v>4</v>
      </c>
      <c r="AF41">
        <v>8</v>
      </c>
      <c r="AG41">
        <v>5</v>
      </c>
      <c r="AH41">
        <v>6</v>
      </c>
      <c r="AI41">
        <v>1</v>
      </c>
      <c r="AJ41">
        <v>2</v>
      </c>
      <c r="AK41">
        <v>4</v>
      </c>
      <c r="AL41">
        <v>3</v>
      </c>
      <c r="AM41">
        <v>3</v>
      </c>
    </row>
    <row r="42" spans="1:39">
      <c r="A42">
        <v>120</v>
      </c>
      <c r="B42">
        <v>0</v>
      </c>
      <c r="C42">
        <v>1994</v>
      </c>
      <c r="D42">
        <f t="shared" si="0"/>
        <v>22</v>
      </c>
      <c r="E42" s="1">
        <v>42688.79583333333</v>
      </c>
      <c r="F42" t="s">
        <v>46</v>
      </c>
      <c r="H42">
        <v>2</v>
      </c>
      <c r="I42">
        <v>3</v>
      </c>
      <c r="J42">
        <v>3</v>
      </c>
      <c r="K42">
        <v>3</v>
      </c>
      <c r="L42">
        <v>2</v>
      </c>
      <c r="M42">
        <v>2</v>
      </c>
      <c r="N42" s="12">
        <f t="shared" si="3"/>
        <v>15</v>
      </c>
      <c r="O42" s="16">
        <f t="shared" si="4"/>
        <v>7</v>
      </c>
      <c r="P42" s="5">
        <f t="shared" si="5"/>
        <v>0.88657432009541726</v>
      </c>
      <c r="Q42" s="5">
        <f t="shared" si="6"/>
        <v>6.7039025033272353</v>
      </c>
      <c r="R42" s="16">
        <f t="shared" si="7"/>
        <v>3</v>
      </c>
      <c r="S42" s="17">
        <f t="shared" si="8"/>
        <v>0.19651397598044443</v>
      </c>
      <c r="T42" s="5">
        <f t="shared" si="9"/>
        <v>55.780682073679756</v>
      </c>
      <c r="U42" s="16">
        <f t="shared" si="10"/>
        <v>5</v>
      </c>
      <c r="V42" s="17">
        <f t="shared" si="11"/>
        <v>0.69158370826985938</v>
      </c>
      <c r="W42" s="5">
        <f t="shared" si="12"/>
        <v>57.436944928105866</v>
      </c>
      <c r="X42" s="5">
        <f t="shared" si="1"/>
        <v>0.11111111111111151</v>
      </c>
      <c r="Y42" s="5">
        <f t="shared" si="2"/>
        <v>0.15874246025313665</v>
      </c>
      <c r="Z42" s="5">
        <f t="shared" si="13"/>
        <v>51.587424602531364</v>
      </c>
      <c r="AA42">
        <v>3</v>
      </c>
      <c r="AB42">
        <v>8</v>
      </c>
      <c r="AC42">
        <v>5</v>
      </c>
      <c r="AD42">
        <v>4</v>
      </c>
      <c r="AE42">
        <v>4</v>
      </c>
      <c r="AF42">
        <v>4</v>
      </c>
      <c r="AG42">
        <v>3</v>
      </c>
      <c r="AH42">
        <v>4</v>
      </c>
      <c r="AI42">
        <v>2</v>
      </c>
      <c r="AJ42">
        <v>6</v>
      </c>
      <c r="AK42">
        <v>5</v>
      </c>
      <c r="AL42">
        <v>1</v>
      </c>
      <c r="AM42">
        <v>13</v>
      </c>
    </row>
    <row r="43" spans="1:39">
      <c r="A43">
        <v>235</v>
      </c>
      <c r="B43">
        <v>0</v>
      </c>
      <c r="C43">
        <v>1996</v>
      </c>
      <c r="D43">
        <f t="shared" si="0"/>
        <v>20</v>
      </c>
      <c r="E43" s="1">
        <v>42688.841435185182</v>
      </c>
      <c r="F43" t="s">
        <v>60</v>
      </c>
      <c r="G43">
        <v>3</v>
      </c>
      <c r="H43">
        <v>1</v>
      </c>
      <c r="I43">
        <v>1</v>
      </c>
      <c r="J43">
        <v>2</v>
      </c>
      <c r="K43">
        <v>1</v>
      </c>
      <c r="L43">
        <v>1</v>
      </c>
      <c r="M43">
        <v>3</v>
      </c>
      <c r="N43" s="12">
        <f t="shared" si="3"/>
        <v>9</v>
      </c>
      <c r="O43" s="16">
        <f t="shared" si="4"/>
        <v>5</v>
      </c>
      <c r="P43" s="5">
        <f t="shared" si="5"/>
        <v>8.6528973441504018</v>
      </c>
      <c r="Q43" s="5">
        <f t="shared" si="6"/>
        <v>54.365301808113301</v>
      </c>
      <c r="R43" s="16">
        <f t="shared" si="7"/>
        <v>2</v>
      </c>
      <c r="S43" s="17">
        <f t="shared" si="8"/>
        <v>0.30991603783611416</v>
      </c>
      <c r="T43" s="5">
        <f t="shared" si="9"/>
        <v>42.740538791192868</v>
      </c>
      <c r="U43" s="16">
        <f t="shared" si="10"/>
        <v>2</v>
      </c>
      <c r="V43" s="17">
        <f t="shared" si="11"/>
        <v>4.7018929866203765</v>
      </c>
      <c r="W43" s="5">
        <f t="shared" si="12"/>
        <v>30.608627067624774</v>
      </c>
      <c r="X43" s="5">
        <f t="shared" si="1"/>
        <v>32.111111111111107</v>
      </c>
      <c r="Y43" s="5">
        <f t="shared" si="2"/>
        <v>-2.6986218243033178</v>
      </c>
      <c r="Z43" s="5">
        <f t="shared" si="13"/>
        <v>23.013781756966821</v>
      </c>
      <c r="AA43">
        <v>6</v>
      </c>
      <c r="AB43">
        <v>9</v>
      </c>
      <c r="AC43">
        <v>5</v>
      </c>
      <c r="AD43">
        <v>5</v>
      </c>
      <c r="AE43">
        <v>5</v>
      </c>
      <c r="AF43">
        <v>5</v>
      </c>
      <c r="AG43">
        <v>1</v>
      </c>
      <c r="AH43">
        <v>3</v>
      </c>
      <c r="AI43">
        <v>6</v>
      </c>
      <c r="AJ43">
        <v>2</v>
      </c>
      <c r="AK43">
        <v>4</v>
      </c>
      <c r="AL43">
        <v>5</v>
      </c>
      <c r="AM43">
        <v>78</v>
      </c>
    </row>
    <row r="44" spans="1:39">
      <c r="A44">
        <v>248</v>
      </c>
      <c r="B44">
        <v>1</v>
      </c>
      <c r="C44">
        <v>1995</v>
      </c>
      <c r="D44">
        <f t="shared" si="0"/>
        <v>21</v>
      </c>
      <c r="E44" s="1">
        <v>42688.843344907407</v>
      </c>
      <c r="F44" t="s">
        <v>61</v>
      </c>
      <c r="H44">
        <v>3</v>
      </c>
      <c r="I44">
        <v>3</v>
      </c>
      <c r="J44">
        <v>3</v>
      </c>
      <c r="K44">
        <v>3</v>
      </c>
      <c r="L44">
        <v>2</v>
      </c>
      <c r="M44">
        <v>3</v>
      </c>
      <c r="N44" s="12">
        <f t="shared" si="3"/>
        <v>17</v>
      </c>
      <c r="O44" s="16">
        <f t="shared" si="4"/>
        <v>9</v>
      </c>
      <c r="P44" s="5">
        <f t="shared" si="5"/>
        <v>1.1202512960404336</v>
      </c>
      <c r="Q44" s="5">
        <f t="shared" si="6"/>
        <v>8.1379623054181423</v>
      </c>
      <c r="R44" s="16">
        <f t="shared" si="7"/>
        <v>3</v>
      </c>
      <c r="S44" s="17">
        <f t="shared" si="8"/>
        <v>0.19651397598044443</v>
      </c>
      <c r="T44" s="5">
        <f t="shared" si="9"/>
        <v>55.780682073679756</v>
      </c>
      <c r="U44" s="16">
        <f t="shared" si="10"/>
        <v>5</v>
      </c>
      <c r="V44" s="17">
        <f t="shared" si="11"/>
        <v>0.69158370826985938</v>
      </c>
      <c r="W44" s="5">
        <f t="shared" si="12"/>
        <v>57.436944928105866</v>
      </c>
      <c r="X44" s="5">
        <f t="shared" si="1"/>
        <v>5.4444444444444473</v>
      </c>
      <c r="Y44" s="5">
        <f t="shared" si="2"/>
        <v>1.1111972217719548</v>
      </c>
      <c r="Z44" s="5">
        <f t="shared" si="13"/>
        <v>61.111972217719547</v>
      </c>
      <c r="AA44">
        <v>5</v>
      </c>
      <c r="AB44">
        <v>4</v>
      </c>
      <c r="AC44">
        <v>4</v>
      </c>
      <c r="AD44">
        <v>6</v>
      </c>
      <c r="AE44">
        <v>6</v>
      </c>
      <c r="AF44">
        <v>5</v>
      </c>
      <c r="AG44">
        <v>6</v>
      </c>
      <c r="AH44">
        <v>5</v>
      </c>
      <c r="AI44">
        <v>4</v>
      </c>
      <c r="AJ44">
        <v>1</v>
      </c>
      <c r="AK44">
        <v>3</v>
      </c>
      <c r="AL44">
        <v>2</v>
      </c>
      <c r="AM44">
        <v>0</v>
      </c>
    </row>
    <row r="45" spans="1:39">
      <c r="A45">
        <v>262</v>
      </c>
      <c r="B45">
        <v>0</v>
      </c>
      <c r="C45">
        <v>1994</v>
      </c>
      <c r="D45">
        <f t="shared" si="0"/>
        <v>22</v>
      </c>
      <c r="E45" s="1">
        <v>42688.84988425926</v>
      </c>
      <c r="F45" t="s">
        <v>62</v>
      </c>
      <c r="G45">
        <v>1</v>
      </c>
      <c r="H45">
        <v>4</v>
      </c>
      <c r="I45">
        <v>1</v>
      </c>
      <c r="J45">
        <v>1</v>
      </c>
      <c r="K45">
        <v>1</v>
      </c>
      <c r="L45">
        <v>2</v>
      </c>
      <c r="M45">
        <v>3</v>
      </c>
      <c r="N45" s="12">
        <f t="shared" si="3"/>
        <v>12</v>
      </c>
      <c r="O45" s="16">
        <f t="shared" si="4"/>
        <v>8</v>
      </c>
      <c r="P45" s="5">
        <f t="shared" si="5"/>
        <v>3.4128080679254845E-3</v>
      </c>
      <c r="Q45" s="5">
        <f t="shared" si="6"/>
        <v>1.2840000160130742</v>
      </c>
      <c r="R45" s="16">
        <f t="shared" si="7"/>
        <v>1</v>
      </c>
      <c r="S45" s="17">
        <f t="shared" si="8"/>
        <v>2.4233180996917838</v>
      </c>
      <c r="T45" s="5">
        <f t="shared" si="9"/>
        <v>29.700395508705984</v>
      </c>
      <c r="U45" s="16">
        <f t="shared" si="10"/>
        <v>3</v>
      </c>
      <c r="V45" s="17">
        <f t="shared" si="11"/>
        <v>1.3651232271702041</v>
      </c>
      <c r="W45" s="5">
        <f t="shared" si="12"/>
        <v>39.551399687785135</v>
      </c>
      <c r="X45" s="5">
        <f t="shared" si="1"/>
        <v>7.1111111111111081</v>
      </c>
      <c r="Y45" s="5">
        <f t="shared" si="2"/>
        <v>-1.2699396820250906</v>
      </c>
      <c r="Z45" s="5">
        <f t="shared" si="13"/>
        <v>37.300603179749096</v>
      </c>
      <c r="AA45">
        <v>3</v>
      </c>
      <c r="AB45">
        <v>4</v>
      </c>
      <c r="AC45">
        <v>3</v>
      </c>
      <c r="AD45">
        <v>3</v>
      </c>
      <c r="AE45">
        <v>4</v>
      </c>
      <c r="AF45">
        <v>3</v>
      </c>
      <c r="AG45">
        <v>4</v>
      </c>
      <c r="AH45">
        <v>5</v>
      </c>
      <c r="AI45">
        <v>3</v>
      </c>
      <c r="AJ45">
        <v>6</v>
      </c>
      <c r="AK45">
        <v>1</v>
      </c>
      <c r="AL45">
        <v>2</v>
      </c>
      <c r="AM45">
        <v>71</v>
      </c>
    </row>
    <row r="46" spans="1:39">
      <c r="A46">
        <v>264</v>
      </c>
      <c r="B46">
        <v>0</v>
      </c>
      <c r="C46">
        <v>1991</v>
      </c>
      <c r="D46">
        <f t="shared" si="0"/>
        <v>25</v>
      </c>
      <c r="E46" s="1">
        <v>42688.853865740741</v>
      </c>
      <c r="F46" t="s">
        <v>46</v>
      </c>
      <c r="H46">
        <v>4</v>
      </c>
      <c r="I46">
        <v>3</v>
      </c>
      <c r="J46">
        <v>4</v>
      </c>
      <c r="K46">
        <v>2</v>
      </c>
      <c r="L46">
        <v>1</v>
      </c>
      <c r="M46">
        <v>2</v>
      </c>
      <c r="N46" s="12">
        <f t="shared" si="3"/>
        <v>16</v>
      </c>
      <c r="O46" s="16">
        <f t="shared" si="4"/>
        <v>9</v>
      </c>
      <c r="P46" s="5">
        <f t="shared" si="5"/>
        <v>1.1202512960404336</v>
      </c>
      <c r="Q46" s="5">
        <f t="shared" si="6"/>
        <v>8.1379623054181423</v>
      </c>
      <c r="R46" s="16">
        <f t="shared" si="7"/>
        <v>4</v>
      </c>
      <c r="S46" s="17">
        <f t="shared" si="8"/>
        <v>2.0831119141247747</v>
      </c>
      <c r="T46" s="5">
        <f t="shared" si="9"/>
        <v>68.820825356166637</v>
      </c>
      <c r="U46" s="16">
        <f t="shared" si="10"/>
        <v>3</v>
      </c>
      <c r="V46" s="17">
        <f t="shared" si="11"/>
        <v>1.3651232271702041</v>
      </c>
      <c r="W46" s="5">
        <f t="shared" si="12"/>
        <v>39.551399687785135</v>
      </c>
      <c r="X46" s="5">
        <f t="shared" si="1"/>
        <v>1.7777777777777795</v>
      </c>
      <c r="Y46" s="5">
        <f t="shared" si="2"/>
        <v>0.63496984101254572</v>
      </c>
      <c r="Z46" s="5">
        <f t="shared" si="13"/>
        <v>56.349698410125455</v>
      </c>
      <c r="AA46">
        <v>7</v>
      </c>
      <c r="AB46">
        <v>6</v>
      </c>
      <c r="AC46">
        <v>7</v>
      </c>
      <c r="AD46">
        <v>7</v>
      </c>
      <c r="AE46">
        <v>6</v>
      </c>
      <c r="AF46">
        <v>8</v>
      </c>
      <c r="AG46">
        <v>1</v>
      </c>
      <c r="AH46">
        <v>2</v>
      </c>
      <c r="AI46">
        <v>6</v>
      </c>
      <c r="AJ46">
        <v>4</v>
      </c>
      <c r="AK46">
        <v>5</v>
      </c>
      <c r="AL46">
        <v>3</v>
      </c>
      <c r="AM46">
        <v>53</v>
      </c>
    </row>
    <row r="47" spans="1:39">
      <c r="A47">
        <v>274</v>
      </c>
      <c r="B47">
        <v>0</v>
      </c>
      <c r="C47">
        <v>1994</v>
      </c>
      <c r="D47">
        <f t="shared" si="0"/>
        <v>22</v>
      </c>
      <c r="E47" s="1">
        <v>42688.86513888889</v>
      </c>
      <c r="F47" t="s">
        <v>63</v>
      </c>
      <c r="G47">
        <v>3</v>
      </c>
      <c r="H47">
        <v>3</v>
      </c>
      <c r="I47">
        <v>3</v>
      </c>
      <c r="J47">
        <v>3</v>
      </c>
      <c r="K47">
        <v>2</v>
      </c>
      <c r="L47">
        <v>2</v>
      </c>
      <c r="M47">
        <v>2</v>
      </c>
      <c r="N47" s="12">
        <f t="shared" si="3"/>
        <v>15</v>
      </c>
      <c r="O47" s="16">
        <f t="shared" si="4"/>
        <v>8</v>
      </c>
      <c r="P47" s="5">
        <f t="shared" si="5"/>
        <v>3.4128080679254845E-3</v>
      </c>
      <c r="Q47" s="5">
        <f t="shared" si="6"/>
        <v>1.2840000160130742</v>
      </c>
      <c r="R47" s="16">
        <f t="shared" si="7"/>
        <v>3</v>
      </c>
      <c r="S47" s="17">
        <f t="shared" si="8"/>
        <v>0.19651397598044443</v>
      </c>
      <c r="T47" s="5">
        <f t="shared" si="9"/>
        <v>55.780682073679756</v>
      </c>
      <c r="U47" s="16">
        <f t="shared" si="10"/>
        <v>4</v>
      </c>
      <c r="V47" s="17">
        <f t="shared" si="11"/>
        <v>2.8353467720031746E-2</v>
      </c>
      <c r="W47" s="5">
        <f t="shared" si="12"/>
        <v>48.494172307945504</v>
      </c>
      <c r="X47" s="5">
        <f t="shared" si="1"/>
        <v>0.11111111111111151</v>
      </c>
      <c r="Y47" s="5">
        <f t="shared" si="2"/>
        <v>0.15874246025313665</v>
      </c>
      <c r="Z47" s="5">
        <f t="shared" si="13"/>
        <v>51.587424602531364</v>
      </c>
      <c r="AA47">
        <v>5</v>
      </c>
      <c r="AB47">
        <v>10</v>
      </c>
      <c r="AC47">
        <v>5</v>
      </c>
      <c r="AD47">
        <v>4</v>
      </c>
      <c r="AE47">
        <v>6</v>
      </c>
      <c r="AF47">
        <v>13</v>
      </c>
      <c r="AG47">
        <v>2</v>
      </c>
      <c r="AH47">
        <v>1</v>
      </c>
      <c r="AI47">
        <v>4</v>
      </c>
      <c r="AJ47">
        <v>5</v>
      </c>
      <c r="AK47">
        <v>3</v>
      </c>
      <c r="AL47">
        <v>6</v>
      </c>
      <c r="AM47">
        <v>7</v>
      </c>
    </row>
    <row r="48" spans="1:39">
      <c r="A48">
        <v>281</v>
      </c>
      <c r="B48">
        <v>0</v>
      </c>
      <c r="C48">
        <v>1986</v>
      </c>
      <c r="D48">
        <f t="shared" si="0"/>
        <v>30</v>
      </c>
      <c r="E48" s="1">
        <v>42688.867534722223</v>
      </c>
      <c r="F48" t="s">
        <v>64</v>
      </c>
      <c r="G48">
        <v>3</v>
      </c>
      <c r="H48">
        <v>3</v>
      </c>
      <c r="I48">
        <v>4</v>
      </c>
      <c r="J48">
        <v>1</v>
      </c>
      <c r="K48">
        <v>2</v>
      </c>
      <c r="L48">
        <v>1</v>
      </c>
      <c r="M48">
        <v>4</v>
      </c>
      <c r="N48" s="12">
        <f t="shared" si="3"/>
        <v>15</v>
      </c>
      <c r="O48" s="16">
        <f t="shared" si="4"/>
        <v>11</v>
      </c>
      <c r="P48" s="5">
        <f t="shared" si="5"/>
        <v>9.3539282719854508</v>
      </c>
      <c r="Q48" s="5">
        <f t="shared" si="6"/>
        <v>58.667481214386015</v>
      </c>
      <c r="R48" s="16">
        <f t="shared" si="7"/>
        <v>1</v>
      </c>
      <c r="S48" s="17">
        <f t="shared" si="8"/>
        <v>2.4233180996917838</v>
      </c>
      <c r="T48" s="5">
        <f t="shared" si="9"/>
        <v>29.700395508705984</v>
      </c>
      <c r="U48" s="16">
        <f t="shared" si="10"/>
        <v>3</v>
      </c>
      <c r="V48" s="17">
        <f t="shared" si="11"/>
        <v>1.3651232271702041</v>
      </c>
      <c r="W48" s="5">
        <f t="shared" si="12"/>
        <v>39.551399687785135</v>
      </c>
      <c r="X48" s="5">
        <f t="shared" si="1"/>
        <v>0.11111111111111151</v>
      </c>
      <c r="Y48" s="5">
        <f t="shared" si="2"/>
        <v>0.15874246025313665</v>
      </c>
      <c r="Z48" s="5">
        <f t="shared" si="13"/>
        <v>51.587424602531364</v>
      </c>
      <c r="AA48">
        <v>5</v>
      </c>
      <c r="AB48">
        <v>6</v>
      </c>
      <c r="AC48">
        <v>9</v>
      </c>
      <c r="AD48">
        <v>5</v>
      </c>
      <c r="AE48">
        <v>10</v>
      </c>
      <c r="AF48">
        <v>5</v>
      </c>
      <c r="AG48">
        <v>5</v>
      </c>
      <c r="AH48">
        <v>6</v>
      </c>
      <c r="AI48">
        <v>4</v>
      </c>
      <c r="AJ48">
        <v>2</v>
      </c>
      <c r="AK48">
        <v>1</v>
      </c>
      <c r="AL48">
        <v>3</v>
      </c>
      <c r="AM48">
        <v>62</v>
      </c>
    </row>
    <row r="49" spans="1:39">
      <c r="A49">
        <v>279</v>
      </c>
      <c r="B49">
        <v>0</v>
      </c>
      <c r="C49">
        <v>1994</v>
      </c>
      <c r="D49">
        <f t="shared" si="0"/>
        <v>22</v>
      </c>
      <c r="E49" s="1">
        <v>42688.869872685187</v>
      </c>
      <c r="F49" t="s">
        <v>65</v>
      </c>
      <c r="G49">
        <v>3</v>
      </c>
      <c r="H49">
        <v>3</v>
      </c>
      <c r="I49">
        <v>2</v>
      </c>
      <c r="J49">
        <v>3</v>
      </c>
      <c r="K49">
        <v>1</v>
      </c>
      <c r="L49">
        <v>1</v>
      </c>
      <c r="M49">
        <v>3</v>
      </c>
      <c r="N49" s="12">
        <f t="shared" si="3"/>
        <v>13</v>
      </c>
      <c r="O49" s="16">
        <f t="shared" si="4"/>
        <v>8</v>
      </c>
      <c r="P49" s="5">
        <f t="shared" si="5"/>
        <v>3.4128080679254845E-3</v>
      </c>
      <c r="Q49" s="5">
        <f t="shared" si="6"/>
        <v>1.2840000160130742</v>
      </c>
      <c r="R49" s="16">
        <f t="shared" si="7"/>
        <v>3</v>
      </c>
      <c r="S49" s="17">
        <f t="shared" si="8"/>
        <v>0.19651397598044443</v>
      </c>
      <c r="T49" s="5">
        <f t="shared" si="9"/>
        <v>55.780682073679756</v>
      </c>
      <c r="U49" s="16">
        <f t="shared" si="10"/>
        <v>2</v>
      </c>
      <c r="V49" s="17">
        <f t="shared" si="11"/>
        <v>4.7018929866203765</v>
      </c>
      <c r="W49" s="5">
        <f t="shared" si="12"/>
        <v>30.608627067624774</v>
      </c>
      <c r="X49" s="5">
        <f t="shared" si="1"/>
        <v>2.7777777777777759</v>
      </c>
      <c r="Y49" s="5">
        <f t="shared" si="2"/>
        <v>-0.79371230126568149</v>
      </c>
      <c r="Z49" s="5">
        <f t="shared" si="13"/>
        <v>42.062876987343188</v>
      </c>
      <c r="AA49">
        <v>4</v>
      </c>
      <c r="AB49">
        <v>2</v>
      </c>
      <c r="AC49">
        <v>3</v>
      </c>
      <c r="AD49">
        <v>3</v>
      </c>
      <c r="AE49">
        <v>4</v>
      </c>
      <c r="AF49">
        <v>3</v>
      </c>
      <c r="AG49">
        <v>6</v>
      </c>
      <c r="AH49">
        <v>2</v>
      </c>
      <c r="AI49">
        <v>5</v>
      </c>
      <c r="AJ49">
        <v>3</v>
      </c>
      <c r="AK49">
        <v>4</v>
      </c>
      <c r="AL49">
        <v>1</v>
      </c>
      <c r="AM49">
        <v>22</v>
      </c>
    </row>
    <row r="50" spans="1:39">
      <c r="A50">
        <v>286</v>
      </c>
      <c r="B50">
        <v>0</v>
      </c>
      <c r="C50">
        <v>1984</v>
      </c>
      <c r="D50">
        <f t="shared" si="0"/>
        <v>32</v>
      </c>
      <c r="E50" s="1">
        <v>42688.871458333335</v>
      </c>
      <c r="F50" t="s">
        <v>66</v>
      </c>
      <c r="G50">
        <v>2</v>
      </c>
      <c r="H50">
        <v>3</v>
      </c>
      <c r="I50">
        <v>3</v>
      </c>
      <c r="J50">
        <v>4</v>
      </c>
      <c r="K50">
        <v>3</v>
      </c>
      <c r="L50">
        <v>2</v>
      </c>
      <c r="M50">
        <v>2</v>
      </c>
      <c r="N50" s="12">
        <f t="shared" si="3"/>
        <v>17</v>
      </c>
      <c r="O50" s="16">
        <f t="shared" si="4"/>
        <v>8</v>
      </c>
      <c r="P50" s="5">
        <f t="shared" si="5"/>
        <v>3.4128080679254845E-3</v>
      </c>
      <c r="Q50" s="5">
        <f t="shared" si="6"/>
        <v>1.2840000160130742</v>
      </c>
      <c r="R50" s="16">
        <f t="shared" si="7"/>
        <v>4</v>
      </c>
      <c r="S50" s="17">
        <f t="shared" si="8"/>
        <v>2.0831119141247747</v>
      </c>
      <c r="T50" s="5">
        <f t="shared" si="9"/>
        <v>68.820825356166637</v>
      </c>
      <c r="U50" s="16">
        <f t="shared" si="10"/>
        <v>5</v>
      </c>
      <c r="V50" s="17">
        <f t="shared" si="11"/>
        <v>0.69158370826985938</v>
      </c>
      <c r="W50" s="5">
        <f t="shared" si="12"/>
        <v>57.436944928105866</v>
      </c>
      <c r="X50" s="5">
        <f t="shared" si="1"/>
        <v>5.4444444444444473</v>
      </c>
      <c r="Y50" s="5">
        <f t="shared" si="2"/>
        <v>1.1111972217719548</v>
      </c>
      <c r="Z50" s="5">
        <f t="shared" si="13"/>
        <v>61.111972217719547</v>
      </c>
      <c r="AA50">
        <v>8</v>
      </c>
      <c r="AB50">
        <v>10</v>
      </c>
      <c r="AC50">
        <v>13</v>
      </c>
      <c r="AD50">
        <v>27</v>
      </c>
      <c r="AE50">
        <v>11</v>
      </c>
      <c r="AF50">
        <v>8</v>
      </c>
      <c r="AG50">
        <v>3</v>
      </c>
      <c r="AH50">
        <v>6</v>
      </c>
      <c r="AI50">
        <v>4</v>
      </c>
      <c r="AJ50">
        <v>5</v>
      </c>
      <c r="AK50">
        <v>2</v>
      </c>
      <c r="AL50">
        <v>1</v>
      </c>
      <c r="AM50">
        <v>23</v>
      </c>
    </row>
    <row r="51" spans="1:39">
      <c r="A51">
        <v>278</v>
      </c>
      <c r="B51">
        <v>0</v>
      </c>
      <c r="C51">
        <v>1994</v>
      </c>
      <c r="D51">
        <f t="shared" si="0"/>
        <v>22</v>
      </c>
      <c r="E51" s="1">
        <v>42688.87259259259</v>
      </c>
      <c r="F51" t="s">
        <v>67</v>
      </c>
      <c r="G51">
        <v>1</v>
      </c>
      <c r="H51">
        <v>4</v>
      </c>
      <c r="I51">
        <v>2</v>
      </c>
      <c r="J51">
        <v>2</v>
      </c>
      <c r="K51">
        <v>2</v>
      </c>
      <c r="L51">
        <v>1</v>
      </c>
      <c r="M51">
        <v>3</v>
      </c>
      <c r="N51" s="12">
        <f t="shared" si="3"/>
        <v>14</v>
      </c>
      <c r="O51" s="16">
        <f t="shared" si="4"/>
        <v>9</v>
      </c>
      <c r="P51" s="5">
        <f t="shared" si="5"/>
        <v>1.1202512960404336</v>
      </c>
      <c r="Q51" s="5">
        <f t="shared" si="6"/>
        <v>8.1379623054181423</v>
      </c>
      <c r="R51" s="16">
        <f t="shared" si="7"/>
        <v>2</v>
      </c>
      <c r="S51" s="17">
        <f t="shared" si="8"/>
        <v>0.30991603783611416</v>
      </c>
      <c r="T51" s="5">
        <f t="shared" si="9"/>
        <v>42.740538791192868</v>
      </c>
      <c r="U51" s="16">
        <f t="shared" si="10"/>
        <v>3</v>
      </c>
      <c r="V51" s="17">
        <f t="shared" si="11"/>
        <v>1.3651232271702041</v>
      </c>
      <c r="W51" s="5">
        <f t="shared" si="12"/>
        <v>39.551399687785135</v>
      </c>
      <c r="X51" s="5">
        <f t="shared" si="1"/>
        <v>0.44444444444444364</v>
      </c>
      <c r="Y51" s="5">
        <f t="shared" si="2"/>
        <v>-0.31748492050627247</v>
      </c>
      <c r="Z51" s="5">
        <f t="shared" si="13"/>
        <v>46.825150794937272</v>
      </c>
      <c r="AA51">
        <v>6</v>
      </c>
      <c r="AB51">
        <v>6</v>
      </c>
      <c r="AC51">
        <v>6</v>
      </c>
      <c r="AD51">
        <v>7</v>
      </c>
      <c r="AE51">
        <v>5</v>
      </c>
      <c r="AF51">
        <v>5</v>
      </c>
      <c r="AG51">
        <v>2</v>
      </c>
      <c r="AH51">
        <v>1</v>
      </c>
      <c r="AI51">
        <v>3</v>
      </c>
      <c r="AJ51">
        <v>5</v>
      </c>
      <c r="AK51">
        <v>6</v>
      </c>
      <c r="AL51">
        <v>4</v>
      </c>
      <c r="AM51">
        <v>26</v>
      </c>
    </row>
    <row r="52" spans="1:39">
      <c r="A52">
        <v>273</v>
      </c>
      <c r="B52">
        <v>0</v>
      </c>
      <c r="C52">
        <v>1947</v>
      </c>
      <c r="D52">
        <f t="shared" si="0"/>
        <v>69</v>
      </c>
      <c r="E52" s="1">
        <v>42688.887361111112</v>
      </c>
      <c r="F52" t="s">
        <v>68</v>
      </c>
      <c r="G52">
        <v>3</v>
      </c>
      <c r="H52">
        <v>3</v>
      </c>
      <c r="I52">
        <v>2</v>
      </c>
      <c r="J52">
        <v>2</v>
      </c>
      <c r="K52">
        <v>2</v>
      </c>
      <c r="L52">
        <v>2</v>
      </c>
      <c r="M52">
        <v>3</v>
      </c>
      <c r="N52" s="12">
        <f t="shared" si="3"/>
        <v>14</v>
      </c>
      <c r="O52" s="16">
        <f t="shared" si="4"/>
        <v>8</v>
      </c>
      <c r="P52" s="5">
        <f t="shared" si="5"/>
        <v>3.4128080679254845E-3</v>
      </c>
      <c r="Q52" s="5">
        <f t="shared" si="6"/>
        <v>1.2840000160130742</v>
      </c>
      <c r="R52" s="16">
        <f t="shared" si="7"/>
        <v>2</v>
      </c>
      <c r="S52" s="17">
        <f t="shared" si="8"/>
        <v>0.30991603783611416</v>
      </c>
      <c r="T52" s="5">
        <f t="shared" si="9"/>
        <v>42.740538791192868</v>
      </c>
      <c r="U52" s="16">
        <f t="shared" si="10"/>
        <v>4</v>
      </c>
      <c r="V52" s="17">
        <f t="shared" si="11"/>
        <v>2.8353467720031746E-2</v>
      </c>
      <c r="W52" s="5">
        <f t="shared" si="12"/>
        <v>48.494172307945504</v>
      </c>
      <c r="X52" s="5">
        <f t="shared" si="1"/>
        <v>0.44444444444444364</v>
      </c>
      <c r="Y52" s="5">
        <f t="shared" si="2"/>
        <v>-0.31748492050627247</v>
      </c>
      <c r="Z52" s="5">
        <f t="shared" si="13"/>
        <v>46.825150794937272</v>
      </c>
      <c r="AA52">
        <v>51</v>
      </c>
      <c r="AB52">
        <v>13</v>
      </c>
      <c r="AC52">
        <v>8</v>
      </c>
      <c r="AD52">
        <v>6</v>
      </c>
      <c r="AE52">
        <v>4</v>
      </c>
      <c r="AF52">
        <v>41</v>
      </c>
      <c r="AG52">
        <v>4</v>
      </c>
      <c r="AH52">
        <v>2</v>
      </c>
      <c r="AI52">
        <v>3</v>
      </c>
      <c r="AJ52">
        <v>5</v>
      </c>
      <c r="AK52">
        <v>6</v>
      </c>
      <c r="AL52">
        <v>1</v>
      </c>
      <c r="AM52">
        <v>3</v>
      </c>
    </row>
    <row r="53" spans="1:39">
      <c r="A53">
        <v>304</v>
      </c>
      <c r="B53">
        <v>0</v>
      </c>
      <c r="C53">
        <v>1995</v>
      </c>
      <c r="D53">
        <f t="shared" si="0"/>
        <v>21</v>
      </c>
      <c r="E53" s="1">
        <v>42688.88858796296</v>
      </c>
      <c r="F53" t="s">
        <v>69</v>
      </c>
      <c r="G53">
        <v>3</v>
      </c>
      <c r="H53">
        <v>3</v>
      </c>
      <c r="I53">
        <v>3</v>
      </c>
      <c r="J53">
        <v>2</v>
      </c>
      <c r="K53">
        <v>1</v>
      </c>
      <c r="L53">
        <v>2</v>
      </c>
      <c r="M53">
        <v>3</v>
      </c>
      <c r="N53" s="12">
        <f t="shared" si="3"/>
        <v>14</v>
      </c>
      <c r="O53" s="16">
        <f t="shared" si="4"/>
        <v>9</v>
      </c>
      <c r="P53" s="5">
        <f t="shared" si="5"/>
        <v>1.1202512960404336</v>
      </c>
      <c r="Q53" s="5">
        <f t="shared" si="6"/>
        <v>8.1379623054181423</v>
      </c>
      <c r="R53" s="16">
        <f t="shared" si="7"/>
        <v>2</v>
      </c>
      <c r="S53" s="17">
        <f t="shared" si="8"/>
        <v>0.30991603783611416</v>
      </c>
      <c r="T53" s="5">
        <f t="shared" si="9"/>
        <v>42.740538791192868</v>
      </c>
      <c r="U53" s="16">
        <f t="shared" si="10"/>
        <v>3</v>
      </c>
      <c r="V53" s="17">
        <f t="shared" si="11"/>
        <v>1.3651232271702041</v>
      </c>
      <c r="W53" s="5">
        <f t="shared" si="12"/>
        <v>39.551399687785135</v>
      </c>
      <c r="X53" s="5">
        <f t="shared" si="1"/>
        <v>0.44444444444444364</v>
      </c>
      <c r="Y53" s="5">
        <f t="shared" si="2"/>
        <v>-0.31748492050627247</v>
      </c>
      <c r="Z53" s="5">
        <f t="shared" si="13"/>
        <v>46.825150794937272</v>
      </c>
      <c r="AA53">
        <v>5</v>
      </c>
      <c r="AB53">
        <v>4</v>
      </c>
      <c r="AC53">
        <v>4</v>
      </c>
      <c r="AD53">
        <v>3</v>
      </c>
      <c r="AE53">
        <v>5</v>
      </c>
      <c r="AF53">
        <v>4</v>
      </c>
      <c r="AG53">
        <v>1</v>
      </c>
      <c r="AH53">
        <v>5</v>
      </c>
      <c r="AI53">
        <v>2</v>
      </c>
      <c r="AJ53">
        <v>3</v>
      </c>
      <c r="AK53">
        <v>4</v>
      </c>
      <c r="AL53">
        <v>6</v>
      </c>
      <c r="AM53">
        <v>19</v>
      </c>
    </row>
    <row r="54" spans="1:39">
      <c r="A54">
        <v>324</v>
      </c>
      <c r="B54">
        <v>0</v>
      </c>
      <c r="C54">
        <v>1993</v>
      </c>
      <c r="D54">
        <f t="shared" si="0"/>
        <v>23</v>
      </c>
      <c r="E54" s="1">
        <v>42688.909432870372</v>
      </c>
      <c r="F54" t="s">
        <v>46</v>
      </c>
      <c r="H54">
        <v>3</v>
      </c>
      <c r="I54">
        <v>3</v>
      </c>
      <c r="J54">
        <v>2</v>
      </c>
      <c r="K54">
        <v>1</v>
      </c>
      <c r="L54">
        <v>2</v>
      </c>
      <c r="M54">
        <v>3</v>
      </c>
      <c r="N54" s="12">
        <f t="shared" si="3"/>
        <v>14</v>
      </c>
      <c r="O54" s="16">
        <f t="shared" si="4"/>
        <v>9</v>
      </c>
      <c r="P54" s="5">
        <f t="shared" si="5"/>
        <v>1.1202512960404336</v>
      </c>
      <c r="Q54" s="5">
        <f t="shared" si="6"/>
        <v>8.1379623054181423</v>
      </c>
      <c r="R54" s="16">
        <f t="shared" si="7"/>
        <v>2</v>
      </c>
      <c r="S54" s="17">
        <f t="shared" si="8"/>
        <v>0.30991603783611416</v>
      </c>
      <c r="T54" s="5">
        <f t="shared" si="9"/>
        <v>42.740538791192868</v>
      </c>
      <c r="U54" s="16">
        <f t="shared" si="10"/>
        <v>3</v>
      </c>
      <c r="V54" s="17">
        <f t="shared" si="11"/>
        <v>1.3651232271702041</v>
      </c>
      <c r="W54" s="5">
        <f t="shared" si="12"/>
        <v>39.551399687785135</v>
      </c>
      <c r="X54" s="5">
        <f t="shared" si="1"/>
        <v>0.44444444444444364</v>
      </c>
      <c r="Y54" s="5">
        <f t="shared" si="2"/>
        <v>-0.31748492050627247</v>
      </c>
      <c r="Z54" s="5">
        <f t="shared" si="13"/>
        <v>46.825150794937272</v>
      </c>
      <c r="AA54">
        <v>3</v>
      </c>
      <c r="AB54">
        <v>5</v>
      </c>
      <c r="AC54">
        <v>3</v>
      </c>
      <c r="AD54">
        <v>4</v>
      </c>
      <c r="AE54">
        <v>5</v>
      </c>
      <c r="AF54">
        <v>6</v>
      </c>
      <c r="AG54">
        <v>4</v>
      </c>
      <c r="AH54">
        <v>1</v>
      </c>
      <c r="AI54">
        <v>3</v>
      </c>
      <c r="AJ54">
        <v>6</v>
      </c>
      <c r="AK54">
        <v>2</v>
      </c>
      <c r="AL54">
        <v>5</v>
      </c>
      <c r="AM54">
        <v>19</v>
      </c>
    </row>
    <row r="55" spans="1:39">
      <c r="A55">
        <v>373</v>
      </c>
      <c r="B55">
        <v>0</v>
      </c>
      <c r="C55">
        <v>1982</v>
      </c>
      <c r="D55">
        <f t="shared" si="0"/>
        <v>34</v>
      </c>
      <c r="E55" s="1">
        <v>42688.968680555554</v>
      </c>
      <c r="F55" t="s">
        <v>70</v>
      </c>
      <c r="G55">
        <v>3</v>
      </c>
      <c r="H55">
        <v>3</v>
      </c>
      <c r="I55">
        <v>2</v>
      </c>
      <c r="J55">
        <v>1</v>
      </c>
      <c r="K55">
        <v>3</v>
      </c>
      <c r="L55">
        <v>4</v>
      </c>
      <c r="M55">
        <v>2</v>
      </c>
      <c r="N55" s="12">
        <f t="shared" si="3"/>
        <v>15</v>
      </c>
      <c r="O55" s="16">
        <f t="shared" si="4"/>
        <v>7</v>
      </c>
      <c r="P55" s="5">
        <f t="shared" si="5"/>
        <v>0.88657432009541726</v>
      </c>
      <c r="Q55" s="5">
        <f t="shared" si="6"/>
        <v>6.7039025033272353</v>
      </c>
      <c r="R55" s="16">
        <f t="shared" si="7"/>
        <v>1</v>
      </c>
      <c r="S55" s="17">
        <f t="shared" si="8"/>
        <v>2.4233180996917838</v>
      </c>
      <c r="T55" s="5">
        <f t="shared" si="9"/>
        <v>29.700395508705984</v>
      </c>
      <c r="U55" s="16">
        <f t="shared" si="10"/>
        <v>7</v>
      </c>
      <c r="V55" s="17">
        <f t="shared" si="11"/>
        <v>8.0180441893695154</v>
      </c>
      <c r="W55" s="5">
        <f t="shared" si="12"/>
        <v>75.322490168426597</v>
      </c>
      <c r="X55" s="5">
        <f t="shared" si="1"/>
        <v>0.11111111111111151</v>
      </c>
      <c r="Y55" s="5">
        <f t="shared" si="2"/>
        <v>0.15874246025313665</v>
      </c>
      <c r="Z55" s="5">
        <f t="shared" si="13"/>
        <v>51.587424602531364</v>
      </c>
      <c r="AA55">
        <v>16</v>
      </c>
      <c r="AB55">
        <v>11</v>
      </c>
      <c r="AC55">
        <v>7</v>
      </c>
      <c r="AD55">
        <v>11</v>
      </c>
      <c r="AE55">
        <v>7</v>
      </c>
      <c r="AF55">
        <v>9</v>
      </c>
      <c r="AG55">
        <v>1</v>
      </c>
      <c r="AH55">
        <v>5</v>
      </c>
      <c r="AI55">
        <v>6</v>
      </c>
      <c r="AJ55">
        <v>3</v>
      </c>
      <c r="AK55">
        <v>4</v>
      </c>
      <c r="AL55">
        <v>2</v>
      </c>
      <c r="AM55">
        <v>91</v>
      </c>
    </row>
    <row r="56" spans="1:39">
      <c r="A56">
        <v>259</v>
      </c>
      <c r="B56">
        <v>0</v>
      </c>
      <c r="C56">
        <v>1994</v>
      </c>
      <c r="D56">
        <f t="shared" si="0"/>
        <v>22</v>
      </c>
      <c r="E56" s="1">
        <v>42688.969178240739</v>
      </c>
      <c r="F56" t="s">
        <v>71</v>
      </c>
      <c r="G56">
        <v>4</v>
      </c>
      <c r="H56">
        <v>2</v>
      </c>
      <c r="I56">
        <v>3</v>
      </c>
      <c r="J56">
        <v>3</v>
      </c>
      <c r="K56">
        <v>3</v>
      </c>
      <c r="L56">
        <v>2</v>
      </c>
      <c r="M56">
        <v>2</v>
      </c>
      <c r="N56" s="12">
        <f t="shared" si="3"/>
        <v>15</v>
      </c>
      <c r="O56" s="16">
        <f t="shared" si="4"/>
        <v>7</v>
      </c>
      <c r="P56" s="5">
        <f t="shared" si="5"/>
        <v>0.88657432009541726</v>
      </c>
      <c r="Q56" s="5">
        <f t="shared" si="6"/>
        <v>6.7039025033272353</v>
      </c>
      <c r="R56" s="16">
        <f t="shared" si="7"/>
        <v>3</v>
      </c>
      <c r="S56" s="17">
        <f t="shared" si="8"/>
        <v>0.19651397598044443</v>
      </c>
      <c r="T56" s="5">
        <f t="shared" si="9"/>
        <v>55.780682073679756</v>
      </c>
      <c r="U56" s="16">
        <f t="shared" si="10"/>
        <v>5</v>
      </c>
      <c r="V56" s="17">
        <f t="shared" si="11"/>
        <v>0.69158370826985938</v>
      </c>
      <c r="W56" s="5">
        <f t="shared" si="12"/>
        <v>57.436944928105866</v>
      </c>
      <c r="X56" s="5">
        <f t="shared" si="1"/>
        <v>0.11111111111111151</v>
      </c>
      <c r="Y56" s="5">
        <f t="shared" si="2"/>
        <v>0.15874246025313665</v>
      </c>
      <c r="Z56" s="5">
        <f t="shared" si="13"/>
        <v>51.587424602531364</v>
      </c>
      <c r="AA56">
        <v>9</v>
      </c>
      <c r="AB56">
        <v>5</v>
      </c>
      <c r="AC56">
        <v>16</v>
      </c>
      <c r="AD56">
        <v>7</v>
      </c>
      <c r="AE56">
        <v>4</v>
      </c>
      <c r="AF56">
        <v>4</v>
      </c>
      <c r="AG56">
        <v>1</v>
      </c>
      <c r="AH56">
        <v>5</v>
      </c>
      <c r="AI56">
        <v>3</v>
      </c>
      <c r="AJ56">
        <v>2</v>
      </c>
      <c r="AK56">
        <v>6</v>
      </c>
      <c r="AL56">
        <v>4</v>
      </c>
      <c r="AM56">
        <v>13</v>
      </c>
    </row>
    <row r="57" spans="1:39">
      <c r="A57">
        <v>394</v>
      </c>
      <c r="B57">
        <v>0</v>
      </c>
      <c r="C57">
        <v>1986</v>
      </c>
      <c r="D57">
        <f t="shared" si="0"/>
        <v>30</v>
      </c>
      <c r="E57" s="1">
        <v>42689.284120370372</v>
      </c>
      <c r="F57" t="s">
        <v>46</v>
      </c>
      <c r="H57">
        <v>3</v>
      </c>
      <c r="I57">
        <v>3</v>
      </c>
      <c r="J57">
        <v>3</v>
      </c>
      <c r="K57">
        <v>4</v>
      </c>
      <c r="L57">
        <v>2</v>
      </c>
      <c r="M57">
        <v>3</v>
      </c>
      <c r="N57" s="12">
        <f t="shared" si="3"/>
        <v>18</v>
      </c>
      <c r="O57" s="16">
        <f t="shared" si="4"/>
        <v>9</v>
      </c>
      <c r="P57" s="5">
        <f t="shared" si="5"/>
        <v>1.1202512960404336</v>
      </c>
      <c r="Q57" s="5">
        <f t="shared" si="6"/>
        <v>8.1379623054181423</v>
      </c>
      <c r="R57" s="16">
        <f t="shared" si="7"/>
        <v>3</v>
      </c>
      <c r="S57" s="17">
        <f t="shared" si="8"/>
        <v>0.19651397598044443</v>
      </c>
      <c r="T57" s="5">
        <f t="shared" si="9"/>
        <v>55.780682073679756</v>
      </c>
      <c r="U57" s="16">
        <f t="shared" si="10"/>
        <v>6</v>
      </c>
      <c r="V57" s="17">
        <f t="shared" si="11"/>
        <v>3.3548139488196869</v>
      </c>
      <c r="W57" s="5">
        <f t="shared" si="12"/>
        <v>66.379717548266228</v>
      </c>
      <c r="X57" s="5">
        <f t="shared" si="1"/>
        <v>11.111111111111114</v>
      </c>
      <c r="Y57" s="5">
        <f t="shared" si="2"/>
        <v>1.5874246025313639</v>
      </c>
      <c r="Z57" s="5">
        <f t="shared" si="13"/>
        <v>65.874246025313639</v>
      </c>
      <c r="AA57">
        <v>8</v>
      </c>
      <c r="AB57">
        <v>9</v>
      </c>
      <c r="AC57">
        <v>6</v>
      </c>
      <c r="AD57">
        <v>6</v>
      </c>
      <c r="AE57">
        <v>4</v>
      </c>
      <c r="AF57">
        <v>6</v>
      </c>
      <c r="AG57">
        <v>4</v>
      </c>
      <c r="AH57">
        <v>1</v>
      </c>
      <c r="AI57">
        <v>2</v>
      </c>
      <c r="AJ57">
        <v>6</v>
      </c>
      <c r="AK57">
        <v>3</v>
      </c>
      <c r="AL57">
        <v>5</v>
      </c>
      <c r="AM57">
        <v>15</v>
      </c>
    </row>
    <row r="58" spans="1:39">
      <c r="A58">
        <v>397</v>
      </c>
      <c r="B58">
        <v>0</v>
      </c>
      <c r="C58">
        <v>1993</v>
      </c>
      <c r="D58">
        <f t="shared" si="0"/>
        <v>23</v>
      </c>
      <c r="E58" s="1">
        <v>42689.310312499998</v>
      </c>
      <c r="F58" t="s">
        <v>72</v>
      </c>
      <c r="G58">
        <v>4</v>
      </c>
      <c r="H58">
        <v>3</v>
      </c>
      <c r="I58">
        <v>2</v>
      </c>
      <c r="J58">
        <v>3</v>
      </c>
      <c r="K58">
        <v>2</v>
      </c>
      <c r="L58">
        <v>2</v>
      </c>
      <c r="M58">
        <v>3</v>
      </c>
      <c r="N58" s="12">
        <f t="shared" si="3"/>
        <v>15</v>
      </c>
      <c r="O58" s="16">
        <f t="shared" si="4"/>
        <v>8</v>
      </c>
      <c r="P58" s="5">
        <f t="shared" si="5"/>
        <v>3.4128080679254845E-3</v>
      </c>
      <c r="Q58" s="5">
        <f t="shared" si="6"/>
        <v>1.2840000160130742</v>
      </c>
      <c r="R58" s="16">
        <f t="shared" si="7"/>
        <v>3</v>
      </c>
      <c r="S58" s="17">
        <f t="shared" si="8"/>
        <v>0.19651397598044443</v>
      </c>
      <c r="T58" s="5">
        <f t="shared" si="9"/>
        <v>55.780682073679756</v>
      </c>
      <c r="U58" s="16">
        <f t="shared" si="10"/>
        <v>4</v>
      </c>
      <c r="V58" s="17">
        <f t="shared" si="11"/>
        <v>2.8353467720031746E-2</v>
      </c>
      <c r="W58" s="5">
        <f t="shared" si="12"/>
        <v>48.494172307945504</v>
      </c>
      <c r="X58" s="5">
        <f t="shared" si="1"/>
        <v>0.11111111111111151</v>
      </c>
      <c r="Y58" s="5">
        <f t="shared" si="2"/>
        <v>0.15874246025313665</v>
      </c>
      <c r="Z58" s="5">
        <f t="shared" si="13"/>
        <v>51.587424602531364</v>
      </c>
      <c r="AA58">
        <v>6</v>
      </c>
      <c r="AB58">
        <v>7</v>
      </c>
      <c r="AC58">
        <v>6</v>
      </c>
      <c r="AD58">
        <v>5</v>
      </c>
      <c r="AE58">
        <v>4</v>
      </c>
      <c r="AF58">
        <v>3</v>
      </c>
      <c r="AG58">
        <v>6</v>
      </c>
      <c r="AH58">
        <v>2</v>
      </c>
      <c r="AI58">
        <v>4</v>
      </c>
      <c r="AJ58">
        <v>5</v>
      </c>
      <c r="AK58">
        <v>1</v>
      </c>
      <c r="AL58">
        <v>3</v>
      </c>
      <c r="AM58">
        <v>2</v>
      </c>
    </row>
    <row r="59" spans="1:39">
      <c r="A59">
        <v>398</v>
      </c>
      <c r="B59">
        <v>1</v>
      </c>
      <c r="C59">
        <v>1986</v>
      </c>
      <c r="D59">
        <f t="shared" si="0"/>
        <v>30</v>
      </c>
      <c r="E59" s="1">
        <v>42689.354166666664</v>
      </c>
      <c r="F59" t="s">
        <v>73</v>
      </c>
      <c r="G59">
        <v>1</v>
      </c>
      <c r="H59">
        <v>3</v>
      </c>
      <c r="I59">
        <v>3</v>
      </c>
      <c r="J59">
        <v>2</v>
      </c>
      <c r="K59">
        <v>2</v>
      </c>
      <c r="L59">
        <v>1</v>
      </c>
      <c r="M59">
        <v>2</v>
      </c>
      <c r="N59" s="12">
        <f t="shared" si="3"/>
        <v>13</v>
      </c>
      <c r="O59" s="16">
        <f t="shared" si="4"/>
        <v>8</v>
      </c>
      <c r="P59" s="5">
        <f t="shared" si="5"/>
        <v>3.4128080679254845E-3</v>
      </c>
      <c r="Q59" s="5">
        <f t="shared" si="6"/>
        <v>1.2840000160130742</v>
      </c>
      <c r="R59" s="16">
        <f t="shared" si="7"/>
        <v>2</v>
      </c>
      <c r="S59" s="17">
        <f t="shared" si="8"/>
        <v>0.30991603783611416</v>
      </c>
      <c r="T59" s="5">
        <f t="shared" si="9"/>
        <v>42.740538791192868</v>
      </c>
      <c r="U59" s="16">
        <f t="shared" si="10"/>
        <v>3</v>
      </c>
      <c r="V59" s="17">
        <f t="shared" si="11"/>
        <v>1.3651232271702041</v>
      </c>
      <c r="W59" s="5">
        <f t="shared" si="12"/>
        <v>39.551399687785135</v>
      </c>
      <c r="X59" s="5">
        <f t="shared" si="1"/>
        <v>2.7777777777777759</v>
      </c>
      <c r="Y59" s="5">
        <f t="shared" si="2"/>
        <v>-0.79371230126568149</v>
      </c>
      <c r="Z59" s="5">
        <f t="shared" si="13"/>
        <v>42.062876987343188</v>
      </c>
      <c r="AA59">
        <v>3</v>
      </c>
      <c r="AB59">
        <v>6</v>
      </c>
      <c r="AC59">
        <v>9</v>
      </c>
      <c r="AD59">
        <v>4</v>
      </c>
      <c r="AE59">
        <v>5</v>
      </c>
      <c r="AF59">
        <v>5</v>
      </c>
      <c r="AG59">
        <v>5</v>
      </c>
      <c r="AH59">
        <v>6</v>
      </c>
      <c r="AI59">
        <v>1</v>
      </c>
      <c r="AJ59">
        <v>3</v>
      </c>
      <c r="AK59">
        <v>2</v>
      </c>
      <c r="AL59">
        <v>4</v>
      </c>
      <c r="AM59">
        <v>13</v>
      </c>
    </row>
    <row r="60" spans="1:39">
      <c r="A60">
        <v>415</v>
      </c>
      <c r="B60">
        <v>0</v>
      </c>
      <c r="C60">
        <v>1973</v>
      </c>
      <c r="D60">
        <f t="shared" si="0"/>
        <v>43</v>
      </c>
      <c r="E60" s="1">
        <v>42689.371458333335</v>
      </c>
      <c r="F60" t="s">
        <v>74</v>
      </c>
      <c r="G60">
        <v>4</v>
      </c>
      <c r="H60">
        <v>2</v>
      </c>
      <c r="I60">
        <v>2</v>
      </c>
      <c r="J60">
        <v>2</v>
      </c>
      <c r="K60">
        <v>2</v>
      </c>
      <c r="L60">
        <v>1</v>
      </c>
      <c r="M60">
        <v>2</v>
      </c>
      <c r="N60" s="12">
        <f t="shared" si="3"/>
        <v>11</v>
      </c>
      <c r="O60" s="16">
        <f t="shared" si="4"/>
        <v>6</v>
      </c>
      <c r="P60" s="5">
        <f t="shared" si="5"/>
        <v>3.7697358321229091</v>
      </c>
      <c r="Q60" s="5">
        <f t="shared" si="6"/>
        <v>24.39766976736065</v>
      </c>
      <c r="R60" s="16">
        <f t="shared" si="7"/>
        <v>2</v>
      </c>
      <c r="S60" s="17">
        <f t="shared" si="8"/>
        <v>0.30991603783611416</v>
      </c>
      <c r="T60" s="5">
        <f t="shared" si="9"/>
        <v>42.740538791192868</v>
      </c>
      <c r="U60" s="16">
        <f t="shared" si="10"/>
        <v>3</v>
      </c>
      <c r="V60" s="17">
        <f t="shared" si="11"/>
        <v>1.3651232271702041</v>
      </c>
      <c r="W60" s="5">
        <f t="shared" si="12"/>
        <v>39.551399687785135</v>
      </c>
      <c r="X60" s="5">
        <f t="shared" si="1"/>
        <v>13.444444444444439</v>
      </c>
      <c r="Y60" s="5">
        <f t="shared" si="2"/>
        <v>-1.7461670627844996</v>
      </c>
      <c r="Z60" s="5">
        <f t="shared" si="13"/>
        <v>32.538329372155005</v>
      </c>
      <c r="AA60">
        <v>8</v>
      </c>
      <c r="AB60">
        <v>10</v>
      </c>
      <c r="AC60">
        <v>7</v>
      </c>
      <c r="AD60">
        <v>8</v>
      </c>
      <c r="AE60">
        <v>7</v>
      </c>
      <c r="AF60">
        <v>5</v>
      </c>
      <c r="AG60">
        <v>2</v>
      </c>
      <c r="AH60">
        <v>1</v>
      </c>
      <c r="AI60">
        <v>5</v>
      </c>
      <c r="AJ60">
        <v>6</v>
      </c>
      <c r="AK60">
        <v>4</v>
      </c>
      <c r="AL60">
        <v>3</v>
      </c>
      <c r="AM60">
        <v>19</v>
      </c>
    </row>
    <row r="61" spans="1:39">
      <c r="A61">
        <v>434</v>
      </c>
      <c r="B61">
        <v>0</v>
      </c>
      <c r="C61">
        <v>1997</v>
      </c>
      <c r="D61">
        <f t="shared" si="0"/>
        <v>19</v>
      </c>
      <c r="E61" s="1">
        <v>42689.514861111114</v>
      </c>
      <c r="F61" t="s">
        <v>46</v>
      </c>
      <c r="H61">
        <v>3</v>
      </c>
      <c r="I61">
        <v>4</v>
      </c>
      <c r="J61">
        <v>4</v>
      </c>
      <c r="K61">
        <v>2</v>
      </c>
      <c r="L61">
        <v>1</v>
      </c>
      <c r="M61">
        <v>3</v>
      </c>
      <c r="N61" s="12">
        <f t="shared" si="3"/>
        <v>17</v>
      </c>
      <c r="O61" s="16">
        <f t="shared" si="4"/>
        <v>10</v>
      </c>
      <c r="P61" s="5">
        <f t="shared" si="5"/>
        <v>4.2370897840129418</v>
      </c>
      <c r="Q61" s="5">
        <f t="shared" si="6"/>
        <v>27.265789371542457</v>
      </c>
      <c r="R61" s="16">
        <f t="shared" si="7"/>
        <v>4</v>
      </c>
      <c r="S61" s="17">
        <f t="shared" si="8"/>
        <v>2.0831119141247747</v>
      </c>
      <c r="T61" s="5">
        <f t="shared" si="9"/>
        <v>68.820825356166637</v>
      </c>
      <c r="U61" s="16">
        <f t="shared" si="10"/>
        <v>3</v>
      </c>
      <c r="V61" s="17">
        <f t="shared" si="11"/>
        <v>1.3651232271702041</v>
      </c>
      <c r="W61" s="5">
        <f t="shared" si="12"/>
        <v>39.551399687785135</v>
      </c>
      <c r="X61" s="5">
        <f t="shared" si="1"/>
        <v>5.4444444444444473</v>
      </c>
      <c r="Y61" s="5">
        <f t="shared" si="2"/>
        <v>1.1111972217719548</v>
      </c>
      <c r="Z61" s="5">
        <f t="shared" si="13"/>
        <v>61.111972217719547</v>
      </c>
      <c r="AA61">
        <v>5</v>
      </c>
      <c r="AB61">
        <v>3</v>
      </c>
      <c r="AC61">
        <v>4</v>
      </c>
      <c r="AD61">
        <v>3</v>
      </c>
      <c r="AE61">
        <v>4</v>
      </c>
      <c r="AF61">
        <v>5</v>
      </c>
      <c r="AG61">
        <v>1</v>
      </c>
      <c r="AH61">
        <v>5</v>
      </c>
      <c r="AI61">
        <v>4</v>
      </c>
      <c r="AJ61">
        <v>2</v>
      </c>
      <c r="AK61">
        <v>3</v>
      </c>
      <c r="AL61">
        <v>6</v>
      </c>
      <c r="AM61">
        <v>36</v>
      </c>
    </row>
    <row r="62" spans="1:39">
      <c r="A62">
        <v>452</v>
      </c>
      <c r="B62">
        <v>0</v>
      </c>
      <c r="C62">
        <v>1992</v>
      </c>
      <c r="D62">
        <f t="shared" si="0"/>
        <v>24</v>
      </c>
      <c r="E62" s="1">
        <v>42689.525324074071</v>
      </c>
      <c r="F62" t="s">
        <v>75</v>
      </c>
      <c r="G62">
        <v>2</v>
      </c>
      <c r="H62">
        <v>3</v>
      </c>
      <c r="I62">
        <v>3</v>
      </c>
      <c r="J62">
        <v>3</v>
      </c>
      <c r="K62">
        <v>2</v>
      </c>
      <c r="L62">
        <v>2</v>
      </c>
      <c r="M62">
        <v>2</v>
      </c>
      <c r="N62" s="12">
        <f t="shared" si="3"/>
        <v>15</v>
      </c>
      <c r="O62" s="16">
        <f t="shared" si="4"/>
        <v>8</v>
      </c>
      <c r="P62" s="5">
        <f t="shared" si="5"/>
        <v>3.4128080679254845E-3</v>
      </c>
      <c r="Q62" s="5">
        <f t="shared" si="6"/>
        <v>1.2840000160130742</v>
      </c>
      <c r="R62" s="16">
        <f t="shared" si="7"/>
        <v>3</v>
      </c>
      <c r="S62" s="17">
        <f t="shared" si="8"/>
        <v>0.19651397598044443</v>
      </c>
      <c r="T62" s="5">
        <f t="shared" si="9"/>
        <v>55.780682073679756</v>
      </c>
      <c r="U62" s="16">
        <f t="shared" si="10"/>
        <v>4</v>
      </c>
      <c r="V62" s="17">
        <f t="shared" si="11"/>
        <v>2.8353467720031746E-2</v>
      </c>
      <c r="W62" s="5">
        <f t="shared" si="12"/>
        <v>48.494172307945504</v>
      </c>
      <c r="X62" s="5">
        <f t="shared" si="1"/>
        <v>0.11111111111111151</v>
      </c>
      <c r="Y62" s="5">
        <f t="shared" si="2"/>
        <v>0.15874246025313665</v>
      </c>
      <c r="Z62" s="5">
        <f t="shared" si="13"/>
        <v>51.587424602531364</v>
      </c>
      <c r="AA62">
        <v>5</v>
      </c>
      <c r="AB62">
        <v>7</v>
      </c>
      <c r="AC62">
        <v>5</v>
      </c>
      <c r="AD62">
        <v>9</v>
      </c>
      <c r="AE62">
        <v>8</v>
      </c>
      <c r="AF62">
        <v>4</v>
      </c>
      <c r="AG62">
        <v>6</v>
      </c>
      <c r="AH62">
        <v>4</v>
      </c>
      <c r="AI62">
        <v>2</v>
      </c>
      <c r="AJ62">
        <v>3</v>
      </c>
      <c r="AK62">
        <v>1</v>
      </c>
      <c r="AL62">
        <v>5</v>
      </c>
      <c r="AM62">
        <v>7</v>
      </c>
    </row>
    <row r="63" spans="1:39">
      <c r="A63">
        <v>455</v>
      </c>
      <c r="B63">
        <v>0</v>
      </c>
      <c r="C63">
        <v>1995</v>
      </c>
      <c r="D63">
        <f t="shared" si="0"/>
        <v>21</v>
      </c>
      <c r="E63" s="1">
        <v>42689.540856481479</v>
      </c>
      <c r="F63" t="s">
        <v>46</v>
      </c>
      <c r="H63">
        <v>3</v>
      </c>
      <c r="I63">
        <v>1</v>
      </c>
      <c r="J63">
        <v>2</v>
      </c>
      <c r="K63">
        <v>1</v>
      </c>
      <c r="L63">
        <v>2</v>
      </c>
      <c r="M63">
        <v>2</v>
      </c>
      <c r="N63" s="12">
        <f t="shared" si="3"/>
        <v>11</v>
      </c>
      <c r="O63" s="16">
        <f t="shared" si="4"/>
        <v>6</v>
      </c>
      <c r="P63" s="5">
        <f t="shared" si="5"/>
        <v>3.7697358321229091</v>
      </c>
      <c r="Q63" s="5">
        <f t="shared" si="6"/>
        <v>24.39766976736065</v>
      </c>
      <c r="R63" s="16">
        <f t="shared" si="7"/>
        <v>2</v>
      </c>
      <c r="S63" s="17">
        <f t="shared" si="8"/>
        <v>0.30991603783611416</v>
      </c>
      <c r="T63" s="5">
        <f t="shared" si="9"/>
        <v>42.740538791192868</v>
      </c>
      <c r="U63" s="16">
        <f t="shared" si="10"/>
        <v>3</v>
      </c>
      <c r="V63" s="17">
        <f t="shared" si="11"/>
        <v>1.3651232271702041</v>
      </c>
      <c r="W63" s="5">
        <f t="shared" si="12"/>
        <v>39.551399687785135</v>
      </c>
      <c r="X63" s="5">
        <f t="shared" si="1"/>
        <v>13.444444444444439</v>
      </c>
      <c r="Y63" s="5">
        <f t="shared" si="2"/>
        <v>-1.7461670627844996</v>
      </c>
      <c r="Z63" s="5">
        <f t="shared" si="13"/>
        <v>32.538329372155005</v>
      </c>
      <c r="AA63">
        <v>4</v>
      </c>
      <c r="AB63">
        <v>3</v>
      </c>
      <c r="AC63">
        <v>9</v>
      </c>
      <c r="AD63">
        <v>4</v>
      </c>
      <c r="AE63">
        <v>7</v>
      </c>
      <c r="AF63">
        <v>9</v>
      </c>
      <c r="AG63">
        <v>3</v>
      </c>
      <c r="AH63">
        <v>2</v>
      </c>
      <c r="AI63">
        <v>1</v>
      </c>
      <c r="AJ63">
        <v>5</v>
      </c>
      <c r="AK63">
        <v>6</v>
      </c>
      <c r="AL63">
        <v>4</v>
      </c>
      <c r="AM63">
        <v>35</v>
      </c>
    </row>
    <row r="64" spans="1:39">
      <c r="A64">
        <v>461</v>
      </c>
      <c r="B64">
        <v>0</v>
      </c>
      <c r="C64">
        <v>1963</v>
      </c>
      <c r="D64">
        <f t="shared" si="0"/>
        <v>53</v>
      </c>
      <c r="E64" s="1">
        <v>42689.545636574076</v>
      </c>
      <c r="F64" t="s">
        <v>76</v>
      </c>
      <c r="G64">
        <v>2</v>
      </c>
      <c r="H64">
        <v>1</v>
      </c>
      <c r="I64">
        <v>1</v>
      </c>
      <c r="J64">
        <v>4</v>
      </c>
      <c r="K64">
        <v>1</v>
      </c>
      <c r="L64">
        <v>1</v>
      </c>
      <c r="M64">
        <v>1</v>
      </c>
      <c r="N64" s="12">
        <f t="shared" si="3"/>
        <v>9</v>
      </c>
      <c r="O64" s="16">
        <f t="shared" si="4"/>
        <v>3</v>
      </c>
      <c r="P64" s="5">
        <f t="shared" si="5"/>
        <v>24.419220368205384</v>
      </c>
      <c r="Q64" s="5">
        <f t="shared" si="6"/>
        <v>151.1221602197763</v>
      </c>
      <c r="R64" s="16">
        <f t="shared" si="7"/>
        <v>4</v>
      </c>
      <c r="S64" s="17">
        <f t="shared" si="8"/>
        <v>2.0831119141247747</v>
      </c>
      <c r="T64" s="5">
        <f t="shared" si="9"/>
        <v>68.820825356166637</v>
      </c>
      <c r="U64" s="16">
        <f t="shared" si="10"/>
        <v>2</v>
      </c>
      <c r="V64" s="17">
        <f t="shared" si="11"/>
        <v>4.7018929866203765</v>
      </c>
      <c r="W64" s="5">
        <f t="shared" si="12"/>
        <v>30.608627067624774</v>
      </c>
      <c r="X64" s="5">
        <f t="shared" si="1"/>
        <v>32.111111111111107</v>
      </c>
      <c r="Y64" s="5">
        <f t="shared" si="2"/>
        <v>-2.6986218243033178</v>
      </c>
      <c r="Z64" s="5">
        <f t="shared" si="13"/>
        <v>23.013781756966821</v>
      </c>
      <c r="AA64">
        <v>9</v>
      </c>
      <c r="AB64">
        <v>4</v>
      </c>
      <c r="AC64">
        <v>6</v>
      </c>
      <c r="AD64">
        <v>5</v>
      </c>
      <c r="AE64">
        <v>11</v>
      </c>
      <c r="AF64">
        <v>6</v>
      </c>
      <c r="AG64">
        <v>2</v>
      </c>
      <c r="AH64">
        <v>3</v>
      </c>
      <c r="AI64">
        <v>6</v>
      </c>
      <c r="AJ64">
        <v>4</v>
      </c>
      <c r="AK64">
        <v>5</v>
      </c>
      <c r="AL64">
        <v>1</v>
      </c>
      <c r="AM64">
        <v>86</v>
      </c>
    </row>
    <row r="65" spans="1:39">
      <c r="A65">
        <v>441</v>
      </c>
      <c r="B65">
        <v>0</v>
      </c>
      <c r="C65">
        <v>1996</v>
      </c>
      <c r="D65">
        <f t="shared" si="0"/>
        <v>20</v>
      </c>
      <c r="E65" s="1">
        <v>42689.549780092595</v>
      </c>
      <c r="F65" t="s">
        <v>46</v>
      </c>
      <c r="H65">
        <v>3</v>
      </c>
      <c r="I65">
        <v>3</v>
      </c>
      <c r="J65">
        <v>2</v>
      </c>
      <c r="K65">
        <v>2</v>
      </c>
      <c r="L65">
        <v>1</v>
      </c>
      <c r="M65">
        <v>2</v>
      </c>
      <c r="N65" s="12">
        <f t="shared" si="3"/>
        <v>13</v>
      </c>
      <c r="O65" s="16">
        <f t="shared" si="4"/>
        <v>8</v>
      </c>
      <c r="P65" s="5">
        <f t="shared" si="5"/>
        <v>3.4128080679254845E-3</v>
      </c>
      <c r="Q65" s="5">
        <f t="shared" si="6"/>
        <v>1.2840000160130742</v>
      </c>
      <c r="R65" s="16">
        <f t="shared" si="7"/>
        <v>2</v>
      </c>
      <c r="S65" s="17">
        <f t="shared" si="8"/>
        <v>0.30991603783611416</v>
      </c>
      <c r="T65" s="5">
        <f t="shared" si="9"/>
        <v>42.740538791192868</v>
      </c>
      <c r="U65" s="16">
        <f t="shared" si="10"/>
        <v>3</v>
      </c>
      <c r="V65" s="17">
        <f t="shared" si="11"/>
        <v>1.3651232271702041</v>
      </c>
      <c r="W65" s="5">
        <f t="shared" si="12"/>
        <v>39.551399687785135</v>
      </c>
      <c r="X65" s="5">
        <f t="shared" si="1"/>
        <v>2.7777777777777759</v>
      </c>
      <c r="Y65" s="5">
        <f t="shared" si="2"/>
        <v>-0.79371230126568149</v>
      </c>
      <c r="Z65" s="5">
        <f t="shared" si="13"/>
        <v>42.062876987343188</v>
      </c>
      <c r="AA65">
        <v>4</v>
      </c>
      <c r="AB65">
        <v>6</v>
      </c>
      <c r="AC65">
        <v>6</v>
      </c>
      <c r="AD65">
        <v>6</v>
      </c>
      <c r="AE65">
        <v>4</v>
      </c>
      <c r="AF65">
        <v>6</v>
      </c>
      <c r="AG65">
        <v>1</v>
      </c>
      <c r="AH65">
        <v>3</v>
      </c>
      <c r="AI65">
        <v>5</v>
      </c>
      <c r="AJ65">
        <v>6</v>
      </c>
      <c r="AK65">
        <v>4</v>
      </c>
      <c r="AL65">
        <v>2</v>
      </c>
      <c r="AM65">
        <v>13</v>
      </c>
    </row>
    <row r="66" spans="1:39">
      <c r="A66">
        <v>463</v>
      </c>
      <c r="B66">
        <v>0</v>
      </c>
      <c r="C66">
        <v>1991</v>
      </c>
      <c r="D66">
        <f t="shared" si="0"/>
        <v>25</v>
      </c>
      <c r="E66" s="1">
        <v>42689.554872685185</v>
      </c>
      <c r="F66" t="s">
        <v>77</v>
      </c>
      <c r="G66">
        <v>2</v>
      </c>
      <c r="H66">
        <v>2</v>
      </c>
      <c r="I66">
        <v>2</v>
      </c>
      <c r="J66">
        <v>3</v>
      </c>
      <c r="K66">
        <v>3</v>
      </c>
      <c r="L66">
        <v>2</v>
      </c>
      <c r="M66">
        <v>2</v>
      </c>
      <c r="N66" s="12">
        <f t="shared" si="3"/>
        <v>14</v>
      </c>
      <c r="O66" s="16">
        <f t="shared" si="4"/>
        <v>6</v>
      </c>
      <c r="P66" s="5">
        <f t="shared" si="5"/>
        <v>3.7697358321229091</v>
      </c>
      <c r="Q66" s="5">
        <f t="shared" si="6"/>
        <v>24.39766976736065</v>
      </c>
      <c r="R66" s="16">
        <f t="shared" si="7"/>
        <v>3</v>
      </c>
      <c r="S66" s="17">
        <f t="shared" si="8"/>
        <v>0.19651397598044443</v>
      </c>
      <c r="T66" s="5">
        <f t="shared" si="9"/>
        <v>55.780682073679756</v>
      </c>
      <c r="U66" s="16">
        <f t="shared" si="10"/>
        <v>5</v>
      </c>
      <c r="V66" s="17">
        <f t="shared" si="11"/>
        <v>0.69158370826985938</v>
      </c>
      <c r="W66" s="5">
        <f t="shared" si="12"/>
        <v>57.436944928105866</v>
      </c>
      <c r="X66" s="5">
        <f t="shared" si="1"/>
        <v>0.44444444444444364</v>
      </c>
      <c r="Y66" s="5">
        <f t="shared" si="2"/>
        <v>-0.31748492050627247</v>
      </c>
      <c r="Z66" s="5">
        <f t="shared" si="13"/>
        <v>46.825150794937272</v>
      </c>
      <c r="AA66">
        <v>5</v>
      </c>
      <c r="AB66">
        <v>5</v>
      </c>
      <c r="AC66">
        <v>5</v>
      </c>
      <c r="AD66">
        <v>8</v>
      </c>
      <c r="AE66">
        <v>4</v>
      </c>
      <c r="AF66">
        <v>5</v>
      </c>
      <c r="AG66">
        <v>6</v>
      </c>
      <c r="AH66">
        <v>5</v>
      </c>
      <c r="AI66">
        <v>3</v>
      </c>
      <c r="AJ66">
        <v>1</v>
      </c>
      <c r="AK66">
        <v>2</v>
      </c>
      <c r="AL66">
        <v>4</v>
      </c>
      <c r="AM66">
        <v>8</v>
      </c>
    </row>
    <row r="67" spans="1:39">
      <c r="A67">
        <v>483</v>
      </c>
      <c r="B67">
        <v>1</v>
      </c>
      <c r="C67">
        <v>1995</v>
      </c>
      <c r="D67">
        <f t="shared" si="0"/>
        <v>21</v>
      </c>
      <c r="E67" s="1">
        <v>42689.599189814813</v>
      </c>
      <c r="F67" t="s">
        <v>78</v>
      </c>
      <c r="G67">
        <v>2</v>
      </c>
      <c r="H67">
        <v>3</v>
      </c>
      <c r="I67">
        <v>3</v>
      </c>
      <c r="J67">
        <v>2</v>
      </c>
      <c r="K67">
        <v>3</v>
      </c>
      <c r="L67">
        <v>1</v>
      </c>
      <c r="M67">
        <v>3</v>
      </c>
      <c r="N67" s="12">
        <f t="shared" si="3"/>
        <v>15</v>
      </c>
      <c r="O67" s="16">
        <f t="shared" si="4"/>
        <v>9</v>
      </c>
      <c r="P67" s="5">
        <f t="shared" si="5"/>
        <v>1.1202512960404336</v>
      </c>
      <c r="Q67" s="5">
        <f t="shared" si="6"/>
        <v>8.1379623054181423</v>
      </c>
      <c r="R67" s="16">
        <f t="shared" si="7"/>
        <v>2</v>
      </c>
      <c r="S67" s="17">
        <f t="shared" si="8"/>
        <v>0.30991603783611416</v>
      </c>
      <c r="T67" s="5">
        <f t="shared" si="9"/>
        <v>42.740538791192868</v>
      </c>
      <c r="U67" s="16">
        <f t="shared" si="10"/>
        <v>4</v>
      </c>
      <c r="V67" s="17">
        <f t="shared" si="11"/>
        <v>2.8353467720031746E-2</v>
      </c>
      <c r="W67" s="5">
        <f t="shared" si="12"/>
        <v>48.494172307945504</v>
      </c>
      <c r="X67" s="5">
        <f t="shared" si="1"/>
        <v>0.11111111111111151</v>
      </c>
      <c r="Y67" s="5">
        <f t="shared" si="2"/>
        <v>0.15874246025313665</v>
      </c>
      <c r="Z67" s="5">
        <f t="shared" si="13"/>
        <v>51.587424602531364</v>
      </c>
      <c r="AA67">
        <v>6</v>
      </c>
      <c r="AB67">
        <v>6</v>
      </c>
      <c r="AC67">
        <v>5</v>
      </c>
      <c r="AD67">
        <v>5</v>
      </c>
      <c r="AE67">
        <v>52</v>
      </c>
      <c r="AF67">
        <v>7</v>
      </c>
      <c r="AG67">
        <v>5</v>
      </c>
      <c r="AH67">
        <v>6</v>
      </c>
      <c r="AI67">
        <v>1</v>
      </c>
      <c r="AJ67">
        <v>2</v>
      </c>
      <c r="AK67">
        <v>4</v>
      </c>
      <c r="AL67">
        <v>3</v>
      </c>
      <c r="AM67">
        <v>13</v>
      </c>
    </row>
    <row r="68" spans="1:39">
      <c r="A68">
        <v>227</v>
      </c>
      <c r="B68">
        <v>0</v>
      </c>
      <c r="C68">
        <v>1994</v>
      </c>
      <c r="D68">
        <f t="shared" si="0"/>
        <v>22</v>
      </c>
      <c r="E68" s="1">
        <v>42689.629965277774</v>
      </c>
      <c r="F68" t="s">
        <v>79</v>
      </c>
      <c r="G68">
        <v>4</v>
      </c>
      <c r="H68">
        <v>3</v>
      </c>
      <c r="I68">
        <v>1</v>
      </c>
      <c r="J68">
        <v>2</v>
      </c>
      <c r="K68">
        <v>2</v>
      </c>
      <c r="L68">
        <v>1</v>
      </c>
      <c r="M68">
        <v>3</v>
      </c>
      <c r="N68" s="12">
        <f t="shared" si="3"/>
        <v>12</v>
      </c>
      <c r="O68" s="16">
        <f t="shared" si="4"/>
        <v>7</v>
      </c>
      <c r="P68" s="5">
        <f t="shared" si="5"/>
        <v>0.88657432009541726</v>
      </c>
      <c r="Q68" s="5">
        <f t="shared" si="6"/>
        <v>6.7039025033272353</v>
      </c>
      <c r="R68" s="16">
        <f t="shared" si="7"/>
        <v>2</v>
      </c>
      <c r="S68" s="17">
        <f t="shared" si="8"/>
        <v>0.30991603783611416</v>
      </c>
      <c r="T68" s="5">
        <f t="shared" si="9"/>
        <v>42.740538791192868</v>
      </c>
      <c r="U68" s="16">
        <f t="shared" si="10"/>
        <v>3</v>
      </c>
      <c r="V68" s="17">
        <f t="shared" si="11"/>
        <v>1.3651232271702041</v>
      </c>
      <c r="W68" s="5">
        <f t="shared" si="12"/>
        <v>39.551399687785135</v>
      </c>
      <c r="X68" s="5">
        <f t="shared" si="1"/>
        <v>7.1111111111111081</v>
      </c>
      <c r="Y68" s="5">
        <f t="shared" si="2"/>
        <v>-1.2699396820250906</v>
      </c>
      <c r="Z68" s="5">
        <f t="shared" si="13"/>
        <v>37.300603179749096</v>
      </c>
      <c r="AA68">
        <v>6</v>
      </c>
      <c r="AB68">
        <v>11</v>
      </c>
      <c r="AC68">
        <v>6</v>
      </c>
      <c r="AD68">
        <v>5</v>
      </c>
      <c r="AE68">
        <v>6</v>
      </c>
      <c r="AF68">
        <v>3</v>
      </c>
      <c r="AG68">
        <v>6</v>
      </c>
      <c r="AH68">
        <v>1</v>
      </c>
      <c r="AI68">
        <v>3</v>
      </c>
      <c r="AJ68">
        <v>2</v>
      </c>
      <c r="AK68">
        <v>5</v>
      </c>
      <c r="AL68">
        <v>4</v>
      </c>
      <c r="AM68">
        <v>29</v>
      </c>
    </row>
    <row r="69" spans="1:39">
      <c r="A69">
        <v>494</v>
      </c>
      <c r="B69">
        <v>0</v>
      </c>
      <c r="C69">
        <v>1990</v>
      </c>
      <c r="D69">
        <f t="shared" si="0"/>
        <v>26</v>
      </c>
      <c r="E69" s="1">
        <v>42689.633900462963</v>
      </c>
      <c r="F69" t="s">
        <v>46</v>
      </c>
      <c r="H69">
        <v>4</v>
      </c>
      <c r="I69">
        <v>3</v>
      </c>
      <c r="J69">
        <v>3</v>
      </c>
      <c r="K69">
        <v>3</v>
      </c>
      <c r="L69">
        <v>3</v>
      </c>
      <c r="M69">
        <v>3</v>
      </c>
      <c r="N69" s="12">
        <f t="shared" si="3"/>
        <v>19</v>
      </c>
      <c r="O69" s="16">
        <f t="shared" si="4"/>
        <v>10</v>
      </c>
      <c r="P69" s="5">
        <f t="shared" si="5"/>
        <v>4.2370897840129418</v>
      </c>
      <c r="Q69" s="5">
        <f t="shared" si="6"/>
        <v>27.265789371542457</v>
      </c>
      <c r="R69" s="16">
        <f t="shared" si="7"/>
        <v>3</v>
      </c>
      <c r="S69" s="17">
        <f t="shared" si="8"/>
        <v>0.19651397598044443</v>
      </c>
      <c r="T69" s="5">
        <f t="shared" si="9"/>
        <v>55.780682073679756</v>
      </c>
      <c r="U69" s="16">
        <f t="shared" si="10"/>
        <v>6</v>
      </c>
      <c r="V69" s="17">
        <f t="shared" si="11"/>
        <v>3.3548139488196869</v>
      </c>
      <c r="W69" s="5">
        <f t="shared" si="12"/>
        <v>66.379717548266228</v>
      </c>
      <c r="X69" s="5">
        <f t="shared" si="1"/>
        <v>18.777777777777782</v>
      </c>
      <c r="Y69" s="5">
        <f t="shared" si="2"/>
        <v>2.0636519832907729</v>
      </c>
      <c r="Z69" s="5">
        <f t="shared" si="13"/>
        <v>70.636519832907737</v>
      </c>
      <c r="AA69">
        <v>12</v>
      </c>
      <c r="AB69">
        <v>8</v>
      </c>
      <c r="AC69">
        <v>9</v>
      </c>
      <c r="AD69">
        <v>5</v>
      </c>
      <c r="AE69">
        <v>8</v>
      </c>
      <c r="AF69">
        <v>8</v>
      </c>
      <c r="AG69">
        <v>4</v>
      </c>
      <c r="AH69">
        <v>6</v>
      </c>
      <c r="AI69">
        <v>1</v>
      </c>
      <c r="AJ69">
        <v>5</v>
      </c>
      <c r="AK69">
        <v>2</v>
      </c>
      <c r="AL69">
        <v>3</v>
      </c>
      <c r="AM69">
        <v>35</v>
      </c>
    </row>
    <row r="70" spans="1:39">
      <c r="A70">
        <v>492</v>
      </c>
      <c r="B70">
        <v>1</v>
      </c>
      <c r="C70">
        <v>1990</v>
      </c>
      <c r="D70">
        <f t="shared" si="0"/>
        <v>26</v>
      </c>
      <c r="E70" s="1">
        <v>42689.635821759257</v>
      </c>
      <c r="F70" t="s">
        <v>46</v>
      </c>
      <c r="H70">
        <v>2</v>
      </c>
      <c r="I70">
        <v>2</v>
      </c>
      <c r="J70">
        <v>3</v>
      </c>
      <c r="K70">
        <v>3</v>
      </c>
      <c r="L70">
        <v>1</v>
      </c>
      <c r="M70">
        <v>2</v>
      </c>
      <c r="N70" s="12">
        <f t="shared" si="3"/>
        <v>13</v>
      </c>
      <c r="O70" s="16">
        <f t="shared" si="4"/>
        <v>6</v>
      </c>
      <c r="P70" s="5">
        <f t="shared" si="5"/>
        <v>3.7697358321229091</v>
      </c>
      <c r="Q70" s="5">
        <f t="shared" si="6"/>
        <v>24.39766976736065</v>
      </c>
      <c r="R70" s="16">
        <f t="shared" si="7"/>
        <v>3</v>
      </c>
      <c r="S70" s="17">
        <f t="shared" si="8"/>
        <v>0.19651397598044443</v>
      </c>
      <c r="T70" s="5">
        <f t="shared" si="9"/>
        <v>55.780682073679756</v>
      </c>
      <c r="U70" s="16">
        <f t="shared" si="10"/>
        <v>4</v>
      </c>
      <c r="V70" s="17">
        <f t="shared" si="11"/>
        <v>2.8353467720031746E-2</v>
      </c>
      <c r="W70" s="5">
        <f t="shared" si="12"/>
        <v>48.494172307945504</v>
      </c>
      <c r="X70" s="5">
        <f t="shared" si="1"/>
        <v>2.7777777777777759</v>
      </c>
      <c r="Y70" s="5">
        <f t="shared" si="2"/>
        <v>-0.79371230126568149</v>
      </c>
      <c r="Z70" s="5">
        <f t="shared" si="13"/>
        <v>42.062876987343188</v>
      </c>
      <c r="AA70">
        <v>4</v>
      </c>
      <c r="AB70">
        <v>6</v>
      </c>
      <c r="AC70">
        <v>2</v>
      </c>
      <c r="AD70">
        <v>35</v>
      </c>
      <c r="AE70">
        <v>6</v>
      </c>
      <c r="AF70">
        <v>3</v>
      </c>
      <c r="AG70">
        <v>4</v>
      </c>
      <c r="AH70">
        <v>3</v>
      </c>
      <c r="AI70">
        <v>2</v>
      </c>
      <c r="AJ70">
        <v>1</v>
      </c>
      <c r="AK70">
        <v>6</v>
      </c>
      <c r="AL70">
        <v>5</v>
      </c>
      <c r="AM70">
        <v>19</v>
      </c>
    </row>
    <row r="71" spans="1:39">
      <c r="A71">
        <v>496</v>
      </c>
      <c r="B71">
        <v>0</v>
      </c>
      <c r="C71">
        <v>1993</v>
      </c>
      <c r="D71">
        <f t="shared" si="0"/>
        <v>23</v>
      </c>
      <c r="E71" s="1">
        <v>42689.638877314814</v>
      </c>
      <c r="F71" t="s">
        <v>80</v>
      </c>
      <c r="G71">
        <v>3</v>
      </c>
      <c r="H71">
        <v>2</v>
      </c>
      <c r="I71">
        <v>1</v>
      </c>
      <c r="J71">
        <v>3</v>
      </c>
      <c r="K71">
        <v>3</v>
      </c>
      <c r="L71">
        <v>1</v>
      </c>
      <c r="M71">
        <v>2</v>
      </c>
      <c r="N71" s="12">
        <f t="shared" si="3"/>
        <v>12</v>
      </c>
      <c r="O71" s="16">
        <f t="shared" si="4"/>
        <v>5</v>
      </c>
      <c r="P71" s="5">
        <f t="shared" si="5"/>
        <v>8.6528973441504018</v>
      </c>
      <c r="Q71" s="5">
        <f t="shared" si="6"/>
        <v>54.365301808113301</v>
      </c>
      <c r="R71" s="16">
        <f t="shared" si="7"/>
        <v>3</v>
      </c>
      <c r="S71" s="17">
        <f t="shared" si="8"/>
        <v>0.19651397598044443</v>
      </c>
      <c r="T71" s="5">
        <f t="shared" si="9"/>
        <v>55.780682073679756</v>
      </c>
      <c r="U71" s="16">
        <f t="shared" si="10"/>
        <v>4</v>
      </c>
      <c r="V71" s="17">
        <f t="shared" si="11"/>
        <v>2.8353467720031746E-2</v>
      </c>
      <c r="W71" s="5">
        <f t="shared" si="12"/>
        <v>48.494172307945504</v>
      </c>
      <c r="X71" s="5">
        <f t="shared" si="1"/>
        <v>7.1111111111111081</v>
      </c>
      <c r="Y71" s="5">
        <f t="shared" si="2"/>
        <v>-1.2699396820250906</v>
      </c>
      <c r="Z71" s="5">
        <f t="shared" si="13"/>
        <v>37.300603179749096</v>
      </c>
      <c r="AA71">
        <v>5</v>
      </c>
      <c r="AB71">
        <v>55</v>
      </c>
      <c r="AC71">
        <v>8</v>
      </c>
      <c r="AD71">
        <v>10</v>
      </c>
      <c r="AE71">
        <v>4</v>
      </c>
      <c r="AF71">
        <v>4</v>
      </c>
      <c r="AG71">
        <v>2</v>
      </c>
      <c r="AH71">
        <v>1</v>
      </c>
      <c r="AI71">
        <v>4</v>
      </c>
      <c r="AJ71">
        <v>6</v>
      </c>
      <c r="AK71">
        <v>3</v>
      </c>
      <c r="AL71">
        <v>5</v>
      </c>
      <c r="AM71">
        <v>31</v>
      </c>
    </row>
    <row r="72" spans="1:39">
      <c r="A72">
        <v>491</v>
      </c>
      <c r="B72">
        <v>1</v>
      </c>
      <c r="C72">
        <v>1989</v>
      </c>
      <c r="D72">
        <f t="shared" si="0"/>
        <v>27</v>
      </c>
      <c r="E72" s="1">
        <v>42689.652083333334</v>
      </c>
      <c r="F72" t="s">
        <v>46</v>
      </c>
      <c r="H72">
        <v>3</v>
      </c>
      <c r="I72">
        <v>3</v>
      </c>
      <c r="J72">
        <v>3</v>
      </c>
      <c r="K72">
        <v>4</v>
      </c>
      <c r="L72">
        <v>2</v>
      </c>
      <c r="M72">
        <v>2</v>
      </c>
      <c r="N72" s="12">
        <f t="shared" si="3"/>
        <v>17</v>
      </c>
      <c r="O72" s="16">
        <f t="shared" si="4"/>
        <v>8</v>
      </c>
      <c r="P72" s="5">
        <f t="shared" si="5"/>
        <v>3.4128080679254845E-3</v>
      </c>
      <c r="Q72" s="5">
        <f t="shared" si="6"/>
        <v>1.2840000160130742</v>
      </c>
      <c r="R72" s="16">
        <f t="shared" si="7"/>
        <v>3</v>
      </c>
      <c r="S72" s="17">
        <f t="shared" si="8"/>
        <v>0.19651397598044443</v>
      </c>
      <c r="T72" s="5">
        <f t="shared" si="9"/>
        <v>55.780682073679756</v>
      </c>
      <c r="U72" s="16">
        <f t="shared" si="10"/>
        <v>6</v>
      </c>
      <c r="V72" s="17">
        <f t="shared" si="11"/>
        <v>3.3548139488196869</v>
      </c>
      <c r="W72" s="5">
        <f t="shared" si="12"/>
        <v>66.379717548266228</v>
      </c>
      <c r="X72" s="5">
        <f t="shared" si="1"/>
        <v>5.4444444444444473</v>
      </c>
      <c r="Y72" s="5">
        <f t="shared" si="2"/>
        <v>1.1111972217719548</v>
      </c>
      <c r="Z72" s="5">
        <f t="shared" si="13"/>
        <v>61.111972217719547</v>
      </c>
      <c r="AA72">
        <v>2385</v>
      </c>
      <c r="AB72">
        <v>15</v>
      </c>
      <c r="AC72">
        <v>13</v>
      </c>
      <c r="AD72">
        <v>9</v>
      </c>
      <c r="AE72">
        <v>25</v>
      </c>
      <c r="AF72">
        <v>7</v>
      </c>
      <c r="AG72">
        <v>3</v>
      </c>
      <c r="AH72">
        <v>2</v>
      </c>
      <c r="AI72">
        <v>1</v>
      </c>
      <c r="AJ72">
        <v>5</v>
      </c>
      <c r="AK72">
        <v>6</v>
      </c>
      <c r="AL72">
        <v>4</v>
      </c>
      <c r="AM72">
        <v>19</v>
      </c>
    </row>
    <row r="73" spans="1:39">
      <c r="A73">
        <v>527</v>
      </c>
      <c r="B73">
        <v>0</v>
      </c>
      <c r="C73">
        <v>1990</v>
      </c>
      <c r="D73">
        <f t="shared" si="0"/>
        <v>26</v>
      </c>
      <c r="E73" s="1">
        <v>42689.723900462966</v>
      </c>
      <c r="F73" t="s">
        <v>81</v>
      </c>
      <c r="G73">
        <v>2</v>
      </c>
      <c r="H73">
        <v>3</v>
      </c>
      <c r="I73">
        <v>2</v>
      </c>
      <c r="J73">
        <v>1</v>
      </c>
      <c r="K73">
        <v>3</v>
      </c>
      <c r="L73">
        <v>3</v>
      </c>
      <c r="M73">
        <v>2</v>
      </c>
      <c r="N73" s="12">
        <f t="shared" si="3"/>
        <v>14</v>
      </c>
      <c r="O73" s="16">
        <f t="shared" si="4"/>
        <v>7</v>
      </c>
      <c r="P73" s="5">
        <f t="shared" si="5"/>
        <v>0.88657432009541726</v>
      </c>
      <c r="Q73" s="5">
        <f t="shared" si="6"/>
        <v>6.7039025033272353</v>
      </c>
      <c r="R73" s="16">
        <f t="shared" si="7"/>
        <v>1</v>
      </c>
      <c r="S73" s="17">
        <f t="shared" si="8"/>
        <v>2.4233180996917838</v>
      </c>
      <c r="T73" s="5">
        <f t="shared" si="9"/>
        <v>29.700395508705984</v>
      </c>
      <c r="U73" s="16">
        <f t="shared" si="10"/>
        <v>6</v>
      </c>
      <c r="V73" s="17">
        <f t="shared" si="11"/>
        <v>3.3548139488196869</v>
      </c>
      <c r="W73" s="5">
        <f t="shared" si="12"/>
        <v>66.379717548266228</v>
      </c>
      <c r="X73" s="5">
        <f t="shared" si="1"/>
        <v>0.44444444444444364</v>
      </c>
      <c r="Y73" s="5">
        <f t="shared" si="2"/>
        <v>-0.31748492050627247</v>
      </c>
      <c r="Z73" s="5">
        <f t="shared" si="13"/>
        <v>46.825150794937272</v>
      </c>
      <c r="AA73">
        <v>7</v>
      </c>
      <c r="AB73">
        <v>5</v>
      </c>
      <c r="AC73">
        <v>5</v>
      </c>
      <c r="AD73">
        <v>6</v>
      </c>
      <c r="AE73">
        <v>7</v>
      </c>
      <c r="AF73">
        <v>4</v>
      </c>
      <c r="AG73">
        <v>6</v>
      </c>
      <c r="AH73">
        <v>2</v>
      </c>
      <c r="AI73">
        <v>5</v>
      </c>
      <c r="AJ73">
        <v>3</v>
      </c>
      <c r="AK73">
        <v>1</v>
      </c>
      <c r="AL73">
        <v>4</v>
      </c>
      <c r="AM73">
        <v>44</v>
      </c>
    </row>
    <row r="74" spans="1:39">
      <c r="A74">
        <v>534</v>
      </c>
      <c r="B74">
        <v>0</v>
      </c>
      <c r="C74">
        <v>1990</v>
      </c>
      <c r="D74">
        <f t="shared" si="0"/>
        <v>26</v>
      </c>
      <c r="E74" s="1">
        <v>42689.74695601852</v>
      </c>
      <c r="F74" t="s">
        <v>82</v>
      </c>
      <c r="G74">
        <v>2</v>
      </c>
      <c r="H74">
        <v>3</v>
      </c>
      <c r="I74">
        <v>3</v>
      </c>
      <c r="J74">
        <v>3</v>
      </c>
      <c r="K74">
        <v>4</v>
      </c>
      <c r="L74">
        <v>2</v>
      </c>
      <c r="M74">
        <v>4</v>
      </c>
      <c r="N74" s="12">
        <f t="shared" si="3"/>
        <v>19</v>
      </c>
      <c r="O74" s="16">
        <f t="shared" si="4"/>
        <v>10</v>
      </c>
      <c r="P74" s="5">
        <f t="shared" si="5"/>
        <v>4.2370897840129418</v>
      </c>
      <c r="Q74" s="5">
        <f t="shared" si="6"/>
        <v>27.265789371542457</v>
      </c>
      <c r="R74" s="16">
        <f t="shared" si="7"/>
        <v>3</v>
      </c>
      <c r="S74" s="17">
        <f t="shared" si="8"/>
        <v>0.19651397598044443</v>
      </c>
      <c r="T74" s="5">
        <f t="shared" si="9"/>
        <v>55.780682073679756</v>
      </c>
      <c r="U74" s="16">
        <f t="shared" si="10"/>
        <v>6</v>
      </c>
      <c r="V74" s="17">
        <f t="shared" si="11"/>
        <v>3.3548139488196869</v>
      </c>
      <c r="W74" s="5">
        <f t="shared" si="12"/>
        <v>66.379717548266228</v>
      </c>
      <c r="X74" s="5">
        <f t="shared" si="1"/>
        <v>18.777777777777782</v>
      </c>
      <c r="Y74" s="5">
        <f t="shared" si="2"/>
        <v>2.0636519832907729</v>
      </c>
      <c r="Z74" s="5">
        <f t="shared" si="13"/>
        <v>70.636519832907737</v>
      </c>
      <c r="AA74">
        <v>4</v>
      </c>
      <c r="AB74">
        <v>14</v>
      </c>
      <c r="AC74">
        <v>10</v>
      </c>
      <c r="AD74">
        <v>7</v>
      </c>
      <c r="AE74">
        <v>4</v>
      </c>
      <c r="AF74">
        <v>7</v>
      </c>
      <c r="AG74">
        <v>6</v>
      </c>
      <c r="AH74">
        <v>3</v>
      </c>
      <c r="AI74">
        <v>1</v>
      </c>
      <c r="AJ74">
        <v>2</v>
      </c>
      <c r="AK74">
        <v>5</v>
      </c>
      <c r="AL74">
        <v>4</v>
      </c>
      <c r="AM74">
        <v>35</v>
      </c>
    </row>
    <row r="75" spans="1:39">
      <c r="A75">
        <v>541</v>
      </c>
      <c r="B75">
        <v>0</v>
      </c>
      <c r="C75">
        <v>1993</v>
      </c>
      <c r="D75">
        <f t="shared" si="0"/>
        <v>23</v>
      </c>
      <c r="E75" s="1">
        <v>42689.752708333333</v>
      </c>
      <c r="F75" t="s">
        <v>46</v>
      </c>
      <c r="H75">
        <v>3</v>
      </c>
      <c r="I75">
        <v>3</v>
      </c>
      <c r="J75">
        <v>3</v>
      </c>
      <c r="K75">
        <v>3</v>
      </c>
      <c r="L75">
        <v>1</v>
      </c>
      <c r="M75">
        <v>3</v>
      </c>
      <c r="N75" s="12">
        <f t="shared" si="3"/>
        <v>16</v>
      </c>
      <c r="O75" s="16">
        <f t="shared" si="4"/>
        <v>9</v>
      </c>
      <c r="P75" s="5">
        <f t="shared" si="5"/>
        <v>1.1202512960404336</v>
      </c>
      <c r="Q75" s="5">
        <f t="shared" si="6"/>
        <v>8.1379623054181423</v>
      </c>
      <c r="R75" s="16">
        <f t="shared" si="7"/>
        <v>3</v>
      </c>
      <c r="S75" s="17">
        <f t="shared" si="8"/>
        <v>0.19651397598044443</v>
      </c>
      <c r="T75" s="5">
        <f t="shared" si="9"/>
        <v>55.780682073679756</v>
      </c>
      <c r="U75" s="16">
        <f t="shared" si="10"/>
        <v>4</v>
      </c>
      <c r="V75" s="17">
        <f t="shared" si="11"/>
        <v>2.8353467720031746E-2</v>
      </c>
      <c r="W75" s="5">
        <f t="shared" si="12"/>
        <v>48.494172307945504</v>
      </c>
      <c r="X75" s="5">
        <f t="shared" si="1"/>
        <v>1.7777777777777795</v>
      </c>
      <c r="Y75" s="5">
        <f t="shared" si="2"/>
        <v>0.63496984101254572</v>
      </c>
      <c r="Z75" s="5">
        <f t="shared" si="13"/>
        <v>56.349698410125455</v>
      </c>
      <c r="AA75">
        <v>5</v>
      </c>
      <c r="AB75">
        <v>3</v>
      </c>
      <c r="AC75">
        <v>106</v>
      </c>
      <c r="AD75">
        <v>8</v>
      </c>
      <c r="AE75">
        <v>3</v>
      </c>
      <c r="AF75">
        <v>5</v>
      </c>
      <c r="AG75">
        <v>4</v>
      </c>
      <c r="AH75">
        <v>5</v>
      </c>
      <c r="AI75">
        <v>1</v>
      </c>
      <c r="AJ75">
        <v>2</v>
      </c>
      <c r="AK75">
        <v>3</v>
      </c>
      <c r="AL75">
        <v>6</v>
      </c>
      <c r="AM75">
        <v>8</v>
      </c>
    </row>
    <row r="76" spans="1:39">
      <c r="A76">
        <v>545</v>
      </c>
      <c r="B76">
        <v>0</v>
      </c>
      <c r="C76">
        <v>1970</v>
      </c>
      <c r="D76">
        <f t="shared" si="0"/>
        <v>46</v>
      </c>
      <c r="E76" s="1">
        <v>42689.757881944446</v>
      </c>
      <c r="F76" t="s">
        <v>83</v>
      </c>
      <c r="G76">
        <v>3</v>
      </c>
      <c r="H76">
        <v>2</v>
      </c>
      <c r="I76">
        <v>2</v>
      </c>
      <c r="J76">
        <v>1</v>
      </c>
      <c r="K76">
        <v>2</v>
      </c>
      <c r="L76">
        <v>2</v>
      </c>
      <c r="M76">
        <v>2</v>
      </c>
      <c r="N76" s="12">
        <f t="shared" si="3"/>
        <v>11</v>
      </c>
      <c r="O76" s="16">
        <f t="shared" si="4"/>
        <v>6</v>
      </c>
      <c r="P76" s="5">
        <f t="shared" si="5"/>
        <v>3.7697358321229091</v>
      </c>
      <c r="Q76" s="5">
        <f t="shared" si="6"/>
        <v>24.39766976736065</v>
      </c>
      <c r="R76" s="16">
        <f t="shared" si="7"/>
        <v>1</v>
      </c>
      <c r="S76" s="17">
        <f t="shared" si="8"/>
        <v>2.4233180996917838</v>
      </c>
      <c r="T76" s="5">
        <f t="shared" si="9"/>
        <v>29.700395508705984</v>
      </c>
      <c r="U76" s="16">
        <f t="shared" si="10"/>
        <v>4</v>
      </c>
      <c r="V76" s="17">
        <f t="shared" si="11"/>
        <v>2.8353467720031746E-2</v>
      </c>
      <c r="W76" s="5">
        <f t="shared" si="12"/>
        <v>48.494172307945504</v>
      </c>
      <c r="X76" s="5">
        <f t="shared" si="1"/>
        <v>13.444444444444439</v>
      </c>
      <c r="Y76" s="5">
        <f t="shared" si="2"/>
        <v>-1.7461670627844996</v>
      </c>
      <c r="Z76" s="5">
        <f t="shared" si="13"/>
        <v>32.538329372155005</v>
      </c>
      <c r="AA76">
        <v>16</v>
      </c>
      <c r="AB76">
        <v>10</v>
      </c>
      <c r="AC76">
        <v>13</v>
      </c>
      <c r="AD76">
        <v>3</v>
      </c>
      <c r="AE76">
        <v>6</v>
      </c>
      <c r="AF76">
        <v>10</v>
      </c>
      <c r="AG76">
        <v>3</v>
      </c>
      <c r="AH76">
        <v>4</v>
      </c>
      <c r="AI76">
        <v>2</v>
      </c>
      <c r="AJ76">
        <v>6</v>
      </c>
      <c r="AK76">
        <v>5</v>
      </c>
      <c r="AL76">
        <v>1</v>
      </c>
      <c r="AM76">
        <v>33</v>
      </c>
    </row>
    <row r="77" spans="1:39">
      <c r="A77">
        <v>540</v>
      </c>
      <c r="B77">
        <v>0</v>
      </c>
      <c r="C77">
        <v>1997</v>
      </c>
      <c r="D77">
        <f t="shared" si="0"/>
        <v>19</v>
      </c>
      <c r="E77" s="1">
        <v>42689.759467592594</v>
      </c>
      <c r="F77" t="s">
        <v>84</v>
      </c>
      <c r="G77">
        <v>3</v>
      </c>
      <c r="H77">
        <v>3</v>
      </c>
      <c r="I77">
        <v>2</v>
      </c>
      <c r="J77">
        <v>3</v>
      </c>
      <c r="K77">
        <v>2</v>
      </c>
      <c r="L77">
        <v>2</v>
      </c>
      <c r="M77">
        <v>3</v>
      </c>
      <c r="N77" s="12">
        <f t="shared" si="3"/>
        <v>15</v>
      </c>
      <c r="O77" s="16">
        <f t="shared" si="4"/>
        <v>8</v>
      </c>
      <c r="P77" s="5">
        <f t="shared" si="5"/>
        <v>3.4128080679254845E-3</v>
      </c>
      <c r="Q77" s="5">
        <f t="shared" si="6"/>
        <v>1.2840000160130742</v>
      </c>
      <c r="R77" s="16">
        <f t="shared" si="7"/>
        <v>3</v>
      </c>
      <c r="S77" s="17">
        <f t="shared" si="8"/>
        <v>0.19651397598044443</v>
      </c>
      <c r="T77" s="5">
        <f t="shared" si="9"/>
        <v>55.780682073679756</v>
      </c>
      <c r="U77" s="16">
        <f t="shared" si="10"/>
        <v>4</v>
      </c>
      <c r="V77" s="17">
        <f t="shared" si="11"/>
        <v>2.8353467720031746E-2</v>
      </c>
      <c r="W77" s="5">
        <f t="shared" si="12"/>
        <v>48.494172307945504</v>
      </c>
      <c r="X77" s="5">
        <f t="shared" si="1"/>
        <v>0.11111111111111151</v>
      </c>
      <c r="Y77" s="5">
        <f t="shared" si="2"/>
        <v>0.15874246025313665</v>
      </c>
      <c r="Z77" s="5">
        <f t="shared" si="13"/>
        <v>51.587424602531364</v>
      </c>
      <c r="AA77">
        <v>26</v>
      </c>
      <c r="AB77">
        <v>5</v>
      </c>
      <c r="AC77">
        <v>39</v>
      </c>
      <c r="AD77">
        <v>5</v>
      </c>
      <c r="AE77">
        <v>5</v>
      </c>
      <c r="AF77">
        <v>9</v>
      </c>
      <c r="AG77">
        <v>1</v>
      </c>
      <c r="AH77">
        <v>3</v>
      </c>
      <c r="AI77">
        <v>4</v>
      </c>
      <c r="AJ77">
        <v>6</v>
      </c>
      <c r="AK77">
        <v>2</v>
      </c>
      <c r="AL77">
        <v>5</v>
      </c>
      <c r="AM77">
        <v>2</v>
      </c>
    </row>
    <row r="78" spans="1:39">
      <c r="A78">
        <v>553</v>
      </c>
      <c r="B78">
        <v>0</v>
      </c>
      <c r="C78">
        <v>1991</v>
      </c>
      <c r="D78">
        <f t="shared" si="0"/>
        <v>25</v>
      </c>
      <c r="E78" s="1">
        <v>42689.770775462966</v>
      </c>
      <c r="F78" t="s">
        <v>46</v>
      </c>
      <c r="H78">
        <v>3</v>
      </c>
      <c r="I78">
        <v>2</v>
      </c>
      <c r="J78">
        <v>3</v>
      </c>
      <c r="K78">
        <v>2</v>
      </c>
      <c r="L78">
        <v>1</v>
      </c>
      <c r="M78">
        <v>2</v>
      </c>
      <c r="N78" s="12">
        <f t="shared" si="3"/>
        <v>13</v>
      </c>
      <c r="O78" s="16">
        <f t="shared" si="4"/>
        <v>7</v>
      </c>
      <c r="P78" s="5">
        <f t="shared" si="5"/>
        <v>0.88657432009541726</v>
      </c>
      <c r="Q78" s="5">
        <f t="shared" si="6"/>
        <v>6.7039025033272353</v>
      </c>
      <c r="R78" s="16">
        <f t="shared" si="7"/>
        <v>3</v>
      </c>
      <c r="S78" s="17">
        <f t="shared" si="8"/>
        <v>0.19651397598044443</v>
      </c>
      <c r="T78" s="5">
        <f t="shared" si="9"/>
        <v>55.780682073679756</v>
      </c>
      <c r="U78" s="16">
        <f t="shared" si="10"/>
        <v>3</v>
      </c>
      <c r="V78" s="17">
        <f t="shared" si="11"/>
        <v>1.3651232271702041</v>
      </c>
      <c r="W78" s="5">
        <f t="shared" si="12"/>
        <v>39.551399687785135</v>
      </c>
      <c r="X78" s="5">
        <f t="shared" si="1"/>
        <v>2.7777777777777759</v>
      </c>
      <c r="Y78" s="5">
        <f t="shared" si="2"/>
        <v>-0.79371230126568149</v>
      </c>
      <c r="Z78" s="5">
        <f t="shared" si="13"/>
        <v>42.062876987343188</v>
      </c>
      <c r="AA78">
        <v>15</v>
      </c>
      <c r="AB78">
        <v>10</v>
      </c>
      <c r="AC78">
        <v>27</v>
      </c>
      <c r="AD78">
        <v>17</v>
      </c>
      <c r="AE78">
        <v>6</v>
      </c>
      <c r="AF78">
        <v>13</v>
      </c>
      <c r="AG78">
        <v>6</v>
      </c>
      <c r="AH78">
        <v>3</v>
      </c>
      <c r="AI78">
        <v>1</v>
      </c>
      <c r="AJ78">
        <v>2</v>
      </c>
      <c r="AK78">
        <v>5</v>
      </c>
      <c r="AL78">
        <v>4</v>
      </c>
      <c r="AM78">
        <v>12</v>
      </c>
    </row>
    <row r="79" spans="1:39">
      <c r="A79">
        <v>550</v>
      </c>
      <c r="B79">
        <v>0</v>
      </c>
      <c r="C79">
        <v>1996</v>
      </c>
      <c r="D79">
        <f t="shared" si="0"/>
        <v>20</v>
      </c>
      <c r="E79" s="1">
        <v>42689.771111111113</v>
      </c>
      <c r="F79" t="s">
        <v>46</v>
      </c>
      <c r="H79">
        <v>2</v>
      </c>
      <c r="I79">
        <v>1</v>
      </c>
      <c r="J79">
        <v>3</v>
      </c>
      <c r="K79">
        <v>3</v>
      </c>
      <c r="L79">
        <v>1</v>
      </c>
      <c r="M79">
        <v>2</v>
      </c>
      <c r="N79" s="12">
        <f t="shared" si="3"/>
        <v>12</v>
      </c>
      <c r="O79" s="16">
        <f t="shared" si="4"/>
        <v>5</v>
      </c>
      <c r="P79" s="5">
        <f t="shared" si="5"/>
        <v>8.6528973441504018</v>
      </c>
      <c r="Q79" s="5">
        <f t="shared" si="6"/>
        <v>54.365301808113301</v>
      </c>
      <c r="R79" s="16">
        <f t="shared" si="7"/>
        <v>3</v>
      </c>
      <c r="S79" s="17">
        <f t="shared" si="8"/>
        <v>0.19651397598044443</v>
      </c>
      <c r="T79" s="5">
        <f t="shared" si="9"/>
        <v>55.780682073679756</v>
      </c>
      <c r="U79" s="16">
        <f t="shared" si="10"/>
        <v>4</v>
      </c>
      <c r="V79" s="17">
        <f t="shared" si="11"/>
        <v>2.8353467720031746E-2</v>
      </c>
      <c r="W79" s="5">
        <f t="shared" si="12"/>
        <v>48.494172307945504</v>
      </c>
      <c r="X79" s="5">
        <f t="shared" si="1"/>
        <v>7.1111111111111081</v>
      </c>
      <c r="Y79" s="5">
        <f t="shared" si="2"/>
        <v>-1.2699396820250906</v>
      </c>
      <c r="Z79" s="5">
        <f t="shared" si="13"/>
        <v>37.300603179749096</v>
      </c>
      <c r="AA79">
        <v>17</v>
      </c>
      <c r="AB79">
        <v>17</v>
      </c>
      <c r="AC79">
        <v>7</v>
      </c>
      <c r="AD79">
        <v>5</v>
      </c>
      <c r="AE79">
        <v>9</v>
      </c>
      <c r="AF79">
        <v>4</v>
      </c>
      <c r="AG79">
        <v>4</v>
      </c>
      <c r="AH79">
        <v>1</v>
      </c>
      <c r="AI79">
        <v>3</v>
      </c>
      <c r="AJ79">
        <v>2</v>
      </c>
      <c r="AK79">
        <v>5</v>
      </c>
      <c r="AL79">
        <v>6</v>
      </c>
      <c r="AM79">
        <v>31</v>
      </c>
    </row>
    <row r="80" spans="1:39">
      <c r="A80">
        <v>555</v>
      </c>
      <c r="B80">
        <v>0</v>
      </c>
      <c r="C80">
        <v>1990</v>
      </c>
      <c r="D80">
        <f t="shared" si="0"/>
        <v>26</v>
      </c>
      <c r="E80" s="1">
        <v>42689.774606481478</v>
      </c>
      <c r="F80" t="s">
        <v>85</v>
      </c>
      <c r="G80">
        <v>3</v>
      </c>
      <c r="H80">
        <v>3</v>
      </c>
      <c r="I80">
        <v>3</v>
      </c>
      <c r="J80">
        <v>2</v>
      </c>
      <c r="K80">
        <v>2</v>
      </c>
      <c r="L80">
        <v>2</v>
      </c>
      <c r="M80">
        <v>3</v>
      </c>
      <c r="N80" s="12">
        <f t="shared" si="3"/>
        <v>15</v>
      </c>
      <c r="O80" s="16">
        <f t="shared" si="4"/>
        <v>9</v>
      </c>
      <c r="P80" s="5">
        <f t="shared" si="5"/>
        <v>1.1202512960404336</v>
      </c>
      <c r="Q80" s="5">
        <f t="shared" si="6"/>
        <v>8.1379623054181423</v>
      </c>
      <c r="R80" s="16">
        <f t="shared" si="7"/>
        <v>2</v>
      </c>
      <c r="S80" s="17">
        <f t="shared" si="8"/>
        <v>0.30991603783611416</v>
      </c>
      <c r="T80" s="5">
        <f t="shared" si="9"/>
        <v>42.740538791192868</v>
      </c>
      <c r="U80" s="16">
        <f t="shared" si="10"/>
        <v>4</v>
      </c>
      <c r="V80" s="17">
        <f t="shared" si="11"/>
        <v>2.8353467720031746E-2</v>
      </c>
      <c r="W80" s="5">
        <f t="shared" si="12"/>
        <v>48.494172307945504</v>
      </c>
      <c r="X80" s="5">
        <f t="shared" si="1"/>
        <v>0.11111111111111151</v>
      </c>
      <c r="Y80" s="5">
        <f t="shared" si="2"/>
        <v>0.15874246025313665</v>
      </c>
      <c r="Z80" s="5">
        <f t="shared" si="13"/>
        <v>51.587424602531364</v>
      </c>
      <c r="AA80">
        <v>11</v>
      </c>
      <c r="AB80">
        <v>5</v>
      </c>
      <c r="AC80">
        <v>5</v>
      </c>
      <c r="AD80">
        <v>3</v>
      </c>
      <c r="AE80">
        <v>27</v>
      </c>
      <c r="AF80">
        <v>11</v>
      </c>
      <c r="AG80">
        <v>2</v>
      </c>
      <c r="AH80">
        <v>3</v>
      </c>
      <c r="AI80">
        <v>5</v>
      </c>
      <c r="AJ80">
        <v>6</v>
      </c>
      <c r="AK80">
        <v>1</v>
      </c>
      <c r="AL80">
        <v>4</v>
      </c>
      <c r="AM80">
        <v>2</v>
      </c>
    </row>
    <row r="81" spans="1:39">
      <c r="A81">
        <v>564</v>
      </c>
      <c r="B81">
        <v>0</v>
      </c>
      <c r="C81">
        <v>1991</v>
      </c>
      <c r="D81">
        <f t="shared" si="0"/>
        <v>25</v>
      </c>
      <c r="E81" s="1">
        <v>42689.794895833336</v>
      </c>
      <c r="F81" t="s">
        <v>86</v>
      </c>
      <c r="G81">
        <v>2</v>
      </c>
      <c r="H81">
        <v>3</v>
      </c>
      <c r="I81">
        <v>1</v>
      </c>
      <c r="J81">
        <v>2</v>
      </c>
      <c r="K81">
        <v>2</v>
      </c>
      <c r="L81">
        <v>2</v>
      </c>
      <c r="M81">
        <v>4</v>
      </c>
      <c r="N81" s="12">
        <f t="shared" si="3"/>
        <v>14</v>
      </c>
      <c r="O81" s="16">
        <f t="shared" si="4"/>
        <v>8</v>
      </c>
      <c r="P81" s="5">
        <f t="shared" si="5"/>
        <v>3.4128080679254845E-3</v>
      </c>
      <c r="Q81" s="5">
        <f t="shared" si="6"/>
        <v>1.2840000160130742</v>
      </c>
      <c r="R81" s="16">
        <f t="shared" si="7"/>
        <v>2</v>
      </c>
      <c r="S81" s="17">
        <f t="shared" si="8"/>
        <v>0.30991603783611416</v>
      </c>
      <c r="T81" s="5">
        <f t="shared" si="9"/>
        <v>42.740538791192868</v>
      </c>
      <c r="U81" s="16">
        <f t="shared" si="10"/>
        <v>4</v>
      </c>
      <c r="V81" s="17">
        <f t="shared" si="11"/>
        <v>2.8353467720031746E-2</v>
      </c>
      <c r="W81" s="5">
        <f t="shared" si="12"/>
        <v>48.494172307945504</v>
      </c>
      <c r="X81" s="5">
        <f t="shared" si="1"/>
        <v>0.44444444444444364</v>
      </c>
      <c r="Y81" s="5">
        <f t="shared" si="2"/>
        <v>-0.31748492050627247</v>
      </c>
      <c r="Z81" s="5">
        <f t="shared" si="13"/>
        <v>46.825150794937272</v>
      </c>
      <c r="AA81">
        <v>7</v>
      </c>
      <c r="AB81">
        <v>6</v>
      </c>
      <c r="AC81">
        <v>15</v>
      </c>
      <c r="AD81">
        <v>5</v>
      </c>
      <c r="AE81">
        <v>6</v>
      </c>
      <c r="AF81">
        <v>5</v>
      </c>
      <c r="AG81">
        <v>1</v>
      </c>
      <c r="AH81">
        <v>6</v>
      </c>
      <c r="AI81">
        <v>2</v>
      </c>
      <c r="AJ81">
        <v>3</v>
      </c>
      <c r="AK81">
        <v>4</v>
      </c>
      <c r="AL81">
        <v>5</v>
      </c>
      <c r="AM81">
        <v>41</v>
      </c>
    </row>
    <row r="82" spans="1:39">
      <c r="A82">
        <v>569</v>
      </c>
      <c r="B82">
        <v>0</v>
      </c>
      <c r="C82">
        <v>1992</v>
      </c>
      <c r="D82">
        <f t="shared" si="0"/>
        <v>24</v>
      </c>
      <c r="E82" s="1">
        <v>42689.820763888885</v>
      </c>
      <c r="F82" t="s">
        <v>87</v>
      </c>
      <c r="G82">
        <v>3</v>
      </c>
      <c r="H82">
        <v>3</v>
      </c>
      <c r="I82">
        <v>3</v>
      </c>
      <c r="J82">
        <v>3</v>
      </c>
      <c r="K82">
        <v>2</v>
      </c>
      <c r="L82">
        <v>1</v>
      </c>
      <c r="M82">
        <v>4</v>
      </c>
      <c r="N82" s="12">
        <f t="shared" si="3"/>
        <v>16</v>
      </c>
      <c r="O82" s="16">
        <f t="shared" si="4"/>
        <v>10</v>
      </c>
      <c r="P82" s="5">
        <f t="shared" si="5"/>
        <v>4.2370897840129418</v>
      </c>
      <c r="Q82" s="5">
        <f t="shared" si="6"/>
        <v>27.265789371542457</v>
      </c>
      <c r="R82" s="16">
        <f t="shared" si="7"/>
        <v>3</v>
      </c>
      <c r="S82" s="17">
        <f t="shared" si="8"/>
        <v>0.19651397598044443</v>
      </c>
      <c r="T82" s="5">
        <f t="shared" si="9"/>
        <v>55.780682073679756</v>
      </c>
      <c r="U82" s="16">
        <f t="shared" si="10"/>
        <v>3</v>
      </c>
      <c r="V82" s="17">
        <f t="shared" si="11"/>
        <v>1.3651232271702041</v>
      </c>
      <c r="W82" s="5">
        <f t="shared" si="12"/>
        <v>39.551399687785135</v>
      </c>
      <c r="X82" s="5">
        <f t="shared" si="1"/>
        <v>1.7777777777777795</v>
      </c>
      <c r="Y82" s="5">
        <f t="shared" si="2"/>
        <v>0.63496984101254572</v>
      </c>
      <c r="Z82" s="5">
        <f t="shared" si="13"/>
        <v>56.349698410125455</v>
      </c>
      <c r="AA82">
        <v>4</v>
      </c>
      <c r="AB82">
        <v>6</v>
      </c>
      <c r="AC82">
        <v>5</v>
      </c>
      <c r="AD82">
        <v>4</v>
      </c>
      <c r="AE82">
        <v>5</v>
      </c>
      <c r="AF82">
        <v>5</v>
      </c>
      <c r="AG82">
        <v>3</v>
      </c>
      <c r="AH82">
        <v>5</v>
      </c>
      <c r="AI82">
        <v>4</v>
      </c>
      <c r="AJ82">
        <v>1</v>
      </c>
      <c r="AK82">
        <v>2</v>
      </c>
      <c r="AL82">
        <v>6</v>
      </c>
      <c r="AM82">
        <v>25</v>
      </c>
    </row>
    <row r="83" spans="1:39">
      <c r="A83">
        <v>587</v>
      </c>
      <c r="B83">
        <v>0</v>
      </c>
      <c r="C83">
        <v>1993</v>
      </c>
      <c r="D83">
        <f t="shared" si="0"/>
        <v>23</v>
      </c>
      <c r="E83" s="1">
        <v>42689.830335648148</v>
      </c>
      <c r="F83" t="s">
        <v>46</v>
      </c>
      <c r="H83">
        <v>3</v>
      </c>
      <c r="I83">
        <v>4</v>
      </c>
      <c r="J83">
        <v>3</v>
      </c>
      <c r="K83">
        <v>2</v>
      </c>
      <c r="L83">
        <v>2</v>
      </c>
      <c r="M83">
        <v>3</v>
      </c>
      <c r="N83" s="12">
        <f t="shared" si="3"/>
        <v>17</v>
      </c>
      <c r="O83" s="16">
        <f t="shared" si="4"/>
        <v>10</v>
      </c>
      <c r="P83" s="5">
        <f t="shared" si="5"/>
        <v>4.2370897840129418</v>
      </c>
      <c r="Q83" s="5">
        <f t="shared" si="6"/>
        <v>27.265789371542457</v>
      </c>
      <c r="R83" s="16">
        <f t="shared" si="7"/>
        <v>3</v>
      </c>
      <c r="S83" s="17">
        <f t="shared" si="8"/>
        <v>0.19651397598044443</v>
      </c>
      <c r="T83" s="5">
        <f t="shared" si="9"/>
        <v>55.780682073679756</v>
      </c>
      <c r="U83" s="16">
        <f t="shared" si="10"/>
        <v>4</v>
      </c>
      <c r="V83" s="17">
        <f t="shared" si="11"/>
        <v>2.8353467720031746E-2</v>
      </c>
      <c r="W83" s="5">
        <f t="shared" si="12"/>
        <v>48.494172307945504</v>
      </c>
      <c r="X83" s="5">
        <f t="shared" si="1"/>
        <v>5.4444444444444473</v>
      </c>
      <c r="Y83" s="5">
        <f t="shared" si="2"/>
        <v>1.1111972217719548</v>
      </c>
      <c r="Z83" s="5">
        <f t="shared" si="13"/>
        <v>61.111972217719547</v>
      </c>
      <c r="AA83">
        <v>6</v>
      </c>
      <c r="AB83">
        <v>6</v>
      </c>
      <c r="AC83">
        <v>3</v>
      </c>
      <c r="AD83">
        <v>4</v>
      </c>
      <c r="AE83">
        <v>3</v>
      </c>
      <c r="AF83">
        <v>6</v>
      </c>
      <c r="AG83">
        <v>2</v>
      </c>
      <c r="AH83">
        <v>1</v>
      </c>
      <c r="AI83">
        <v>5</v>
      </c>
      <c r="AJ83">
        <v>4</v>
      </c>
      <c r="AK83">
        <v>6</v>
      </c>
      <c r="AL83">
        <v>3</v>
      </c>
      <c r="AM83">
        <v>16</v>
      </c>
    </row>
    <row r="84" spans="1:39">
      <c r="A84">
        <v>600</v>
      </c>
      <c r="B84">
        <v>1</v>
      </c>
      <c r="C84">
        <v>1991</v>
      </c>
      <c r="D84">
        <f t="shared" ref="D84:D147" si="14">2016-C84</f>
        <v>25</v>
      </c>
      <c r="E84" s="1">
        <v>42689.846273148149</v>
      </c>
      <c r="F84" t="s">
        <v>46</v>
      </c>
      <c r="H84">
        <v>4</v>
      </c>
      <c r="I84">
        <v>3</v>
      </c>
      <c r="J84">
        <v>2</v>
      </c>
      <c r="K84">
        <v>3</v>
      </c>
      <c r="L84">
        <v>1</v>
      </c>
      <c r="M84">
        <v>3</v>
      </c>
      <c r="N84" s="12">
        <f t="shared" ref="N84:N146" si="15">SUM(H84:M84)</f>
        <v>16</v>
      </c>
      <c r="O84" s="16">
        <f t="shared" ref="O84:O146" si="16">H84+I84+M84</f>
        <v>10</v>
      </c>
      <c r="P84" s="5">
        <f t="shared" ref="P84:P146" si="17">POWER(O84-U$10,2)</f>
        <v>4.2370897840129418</v>
      </c>
      <c r="Q84" s="5">
        <f t="shared" ref="Q84:Q146" si="18">(((P84-U$10)/U$11)*10+50)</f>
        <v>27.265789371542457</v>
      </c>
      <c r="R84" s="16">
        <f t="shared" ref="R84:R146" si="19">J84</f>
        <v>2</v>
      </c>
      <c r="S84" s="17">
        <f t="shared" ref="S84:S146" si="20">POWER(R84-U$13,2)</f>
        <v>0.30991603783611416</v>
      </c>
      <c r="T84" s="5">
        <f t="shared" ref="T84:T146" si="21">((R84-U$13)/U$14)*10+50</f>
        <v>42.740538791192868</v>
      </c>
      <c r="U84" s="16">
        <f t="shared" ref="U84:U146" si="22">K84+L84</f>
        <v>4</v>
      </c>
      <c r="V84" s="17">
        <f t="shared" ref="V84:V146" si="23">POWER(U84-U$16,2)</f>
        <v>2.8353467720031746E-2</v>
      </c>
      <c r="W84" s="5">
        <f t="shared" ref="W84:W146" si="24">((U84-U$16)/U$17)*10+50</f>
        <v>48.494172307945504</v>
      </c>
      <c r="X84" s="5">
        <f t="shared" ref="X84:X147" si="25">POWER((N84-C$318),2)</f>
        <v>1.7777777777777795</v>
      </c>
      <c r="Y84" s="5">
        <f t="shared" ref="Y84:Y147" si="26">(N84-C$318)/C$319</f>
        <v>0.63496984101254572</v>
      </c>
      <c r="Z84" s="5">
        <f t="shared" ref="Z84:Z146" si="27">Y84*10+50</f>
        <v>56.349698410125455</v>
      </c>
      <c r="AA84">
        <v>32</v>
      </c>
      <c r="AB84">
        <v>10</v>
      </c>
      <c r="AC84">
        <v>18</v>
      </c>
      <c r="AD84">
        <v>12</v>
      </c>
      <c r="AE84">
        <v>53</v>
      </c>
      <c r="AF84">
        <v>5</v>
      </c>
      <c r="AG84">
        <v>1</v>
      </c>
      <c r="AH84">
        <v>2</v>
      </c>
      <c r="AI84">
        <v>5</v>
      </c>
      <c r="AJ84">
        <v>3</v>
      </c>
      <c r="AK84">
        <v>4</v>
      </c>
      <c r="AL84">
        <v>6</v>
      </c>
      <c r="AM84">
        <v>20</v>
      </c>
    </row>
    <row r="85" spans="1:39">
      <c r="A85">
        <v>613</v>
      </c>
      <c r="B85">
        <v>0</v>
      </c>
      <c r="C85">
        <v>1990</v>
      </c>
      <c r="D85">
        <f t="shared" si="14"/>
        <v>26</v>
      </c>
      <c r="E85" s="1">
        <v>42689.854166666664</v>
      </c>
      <c r="F85" t="s">
        <v>46</v>
      </c>
      <c r="H85">
        <v>3</v>
      </c>
      <c r="I85">
        <v>2</v>
      </c>
      <c r="J85">
        <v>2</v>
      </c>
      <c r="K85">
        <v>1</v>
      </c>
      <c r="L85">
        <v>2</v>
      </c>
      <c r="M85">
        <v>2</v>
      </c>
      <c r="N85" s="12">
        <f t="shared" si="15"/>
        <v>12</v>
      </c>
      <c r="O85" s="16">
        <f t="shared" si="16"/>
        <v>7</v>
      </c>
      <c r="P85" s="5">
        <f t="shared" si="17"/>
        <v>0.88657432009541726</v>
      </c>
      <c r="Q85" s="5">
        <f t="shared" si="18"/>
        <v>6.7039025033272353</v>
      </c>
      <c r="R85" s="16">
        <f t="shared" si="19"/>
        <v>2</v>
      </c>
      <c r="S85" s="17">
        <f t="shared" si="20"/>
        <v>0.30991603783611416</v>
      </c>
      <c r="T85" s="5">
        <f t="shared" si="21"/>
        <v>42.740538791192868</v>
      </c>
      <c r="U85" s="16">
        <f t="shared" si="22"/>
        <v>3</v>
      </c>
      <c r="V85" s="17">
        <f t="shared" si="23"/>
        <v>1.3651232271702041</v>
      </c>
      <c r="W85" s="5">
        <f t="shared" si="24"/>
        <v>39.551399687785135</v>
      </c>
      <c r="X85" s="5">
        <f t="shared" si="25"/>
        <v>7.1111111111111081</v>
      </c>
      <c r="Y85" s="5">
        <f t="shared" si="26"/>
        <v>-1.2699396820250906</v>
      </c>
      <c r="Z85" s="5">
        <f t="shared" si="27"/>
        <v>37.300603179749096</v>
      </c>
      <c r="AA85">
        <v>12</v>
      </c>
      <c r="AB85">
        <v>25</v>
      </c>
      <c r="AC85">
        <v>16</v>
      </c>
      <c r="AD85">
        <v>16</v>
      </c>
      <c r="AE85">
        <v>8</v>
      </c>
      <c r="AF85">
        <v>9</v>
      </c>
      <c r="AG85">
        <v>5</v>
      </c>
      <c r="AH85">
        <v>6</v>
      </c>
      <c r="AI85">
        <v>1</v>
      </c>
      <c r="AJ85">
        <v>2</v>
      </c>
      <c r="AK85">
        <v>4</v>
      </c>
      <c r="AL85">
        <v>3</v>
      </c>
      <c r="AM85">
        <v>22</v>
      </c>
    </row>
    <row r="86" spans="1:39">
      <c r="A86">
        <v>662</v>
      </c>
      <c r="B86">
        <v>0</v>
      </c>
      <c r="C86">
        <v>1990</v>
      </c>
      <c r="D86">
        <f t="shared" si="14"/>
        <v>26</v>
      </c>
      <c r="E86" s="1">
        <v>42689.897766203707</v>
      </c>
      <c r="F86" t="s">
        <v>88</v>
      </c>
      <c r="G86">
        <v>4</v>
      </c>
      <c r="H86">
        <v>2</v>
      </c>
      <c r="I86">
        <v>4</v>
      </c>
      <c r="J86">
        <v>4</v>
      </c>
      <c r="K86">
        <v>2</v>
      </c>
      <c r="L86">
        <v>1</v>
      </c>
      <c r="M86">
        <v>3</v>
      </c>
      <c r="N86" s="12">
        <f t="shared" si="15"/>
        <v>16</v>
      </c>
      <c r="O86" s="16">
        <f t="shared" si="16"/>
        <v>9</v>
      </c>
      <c r="P86" s="5">
        <f t="shared" si="17"/>
        <v>1.1202512960404336</v>
      </c>
      <c r="Q86" s="5">
        <f t="shared" si="18"/>
        <v>8.1379623054181423</v>
      </c>
      <c r="R86" s="16">
        <f t="shared" si="19"/>
        <v>4</v>
      </c>
      <c r="S86" s="17">
        <f t="shared" si="20"/>
        <v>2.0831119141247747</v>
      </c>
      <c r="T86" s="5">
        <f t="shared" si="21"/>
        <v>68.820825356166637</v>
      </c>
      <c r="U86" s="16">
        <f t="shared" si="22"/>
        <v>3</v>
      </c>
      <c r="V86" s="17">
        <f t="shared" si="23"/>
        <v>1.3651232271702041</v>
      </c>
      <c r="W86" s="5">
        <f t="shared" si="24"/>
        <v>39.551399687785135</v>
      </c>
      <c r="X86" s="5">
        <f t="shared" si="25"/>
        <v>1.7777777777777795</v>
      </c>
      <c r="Y86" s="5">
        <f t="shared" si="26"/>
        <v>0.63496984101254572</v>
      </c>
      <c r="Z86" s="5">
        <f t="shared" si="27"/>
        <v>56.349698410125455</v>
      </c>
      <c r="AA86">
        <v>10</v>
      </c>
      <c r="AB86">
        <v>28</v>
      </c>
      <c r="AC86">
        <v>8</v>
      </c>
      <c r="AD86">
        <v>18</v>
      </c>
      <c r="AE86">
        <v>13</v>
      </c>
      <c r="AF86">
        <v>7</v>
      </c>
      <c r="AG86">
        <v>3</v>
      </c>
      <c r="AH86">
        <v>6</v>
      </c>
      <c r="AI86">
        <v>1</v>
      </c>
      <c r="AJ86">
        <v>2</v>
      </c>
      <c r="AK86">
        <v>4</v>
      </c>
      <c r="AL86">
        <v>5</v>
      </c>
      <c r="AM86">
        <v>51</v>
      </c>
    </row>
    <row r="87" spans="1:39">
      <c r="A87">
        <v>592</v>
      </c>
      <c r="B87">
        <v>0</v>
      </c>
      <c r="C87">
        <v>1996</v>
      </c>
      <c r="D87">
        <f t="shared" si="14"/>
        <v>20</v>
      </c>
      <c r="E87" s="1">
        <v>42689.908043981479</v>
      </c>
      <c r="F87" t="s">
        <v>89</v>
      </c>
      <c r="G87">
        <v>4</v>
      </c>
      <c r="H87">
        <v>3</v>
      </c>
      <c r="I87">
        <v>4</v>
      </c>
      <c r="J87">
        <v>3</v>
      </c>
      <c r="K87">
        <v>2</v>
      </c>
      <c r="L87">
        <v>1</v>
      </c>
      <c r="M87">
        <v>2</v>
      </c>
      <c r="N87" s="12">
        <f t="shared" si="15"/>
        <v>15</v>
      </c>
      <c r="O87" s="16">
        <f t="shared" si="16"/>
        <v>9</v>
      </c>
      <c r="P87" s="5">
        <f t="shared" si="17"/>
        <v>1.1202512960404336</v>
      </c>
      <c r="Q87" s="5">
        <f t="shared" si="18"/>
        <v>8.1379623054181423</v>
      </c>
      <c r="R87" s="16">
        <f t="shared" si="19"/>
        <v>3</v>
      </c>
      <c r="S87" s="17">
        <f t="shared" si="20"/>
        <v>0.19651397598044443</v>
      </c>
      <c r="T87" s="5">
        <f t="shared" si="21"/>
        <v>55.780682073679756</v>
      </c>
      <c r="U87" s="16">
        <f t="shared" si="22"/>
        <v>3</v>
      </c>
      <c r="V87" s="17">
        <f t="shared" si="23"/>
        <v>1.3651232271702041</v>
      </c>
      <c r="W87" s="5">
        <f t="shared" si="24"/>
        <v>39.551399687785135</v>
      </c>
      <c r="X87" s="5">
        <f t="shared" si="25"/>
        <v>0.11111111111111151</v>
      </c>
      <c r="Y87" s="5">
        <f t="shared" si="26"/>
        <v>0.15874246025313665</v>
      </c>
      <c r="Z87" s="5">
        <f t="shared" si="27"/>
        <v>51.587424602531364</v>
      </c>
      <c r="AA87">
        <v>23</v>
      </c>
      <c r="AB87">
        <v>14</v>
      </c>
      <c r="AC87">
        <v>6</v>
      </c>
      <c r="AD87">
        <v>6</v>
      </c>
      <c r="AE87">
        <v>4</v>
      </c>
      <c r="AF87">
        <v>3</v>
      </c>
      <c r="AG87">
        <v>1</v>
      </c>
      <c r="AH87">
        <v>5</v>
      </c>
      <c r="AI87">
        <v>2</v>
      </c>
      <c r="AJ87">
        <v>6</v>
      </c>
      <c r="AK87">
        <v>4</v>
      </c>
      <c r="AL87">
        <v>3</v>
      </c>
      <c r="AM87">
        <v>26</v>
      </c>
    </row>
    <row r="88" spans="1:39">
      <c r="A88">
        <v>671</v>
      </c>
      <c r="B88">
        <v>0</v>
      </c>
      <c r="C88">
        <v>1971</v>
      </c>
      <c r="D88">
        <f t="shared" si="14"/>
        <v>45</v>
      </c>
      <c r="E88" s="1">
        <v>42689.915277777778</v>
      </c>
      <c r="F88" t="s">
        <v>46</v>
      </c>
      <c r="H88">
        <v>3</v>
      </c>
      <c r="I88">
        <v>1</v>
      </c>
      <c r="J88">
        <v>2</v>
      </c>
      <c r="K88">
        <v>2</v>
      </c>
      <c r="L88">
        <v>2</v>
      </c>
      <c r="M88">
        <v>3</v>
      </c>
      <c r="N88" s="12">
        <f t="shared" si="15"/>
        <v>13</v>
      </c>
      <c r="O88" s="16">
        <f t="shared" si="16"/>
        <v>7</v>
      </c>
      <c r="P88" s="5">
        <f t="shared" si="17"/>
        <v>0.88657432009541726</v>
      </c>
      <c r="Q88" s="5">
        <f t="shared" si="18"/>
        <v>6.7039025033272353</v>
      </c>
      <c r="R88" s="16">
        <f t="shared" si="19"/>
        <v>2</v>
      </c>
      <c r="S88" s="17">
        <f t="shared" si="20"/>
        <v>0.30991603783611416</v>
      </c>
      <c r="T88" s="5">
        <f t="shared" si="21"/>
        <v>42.740538791192868</v>
      </c>
      <c r="U88" s="16">
        <f t="shared" si="22"/>
        <v>4</v>
      </c>
      <c r="V88" s="17">
        <f t="shared" si="23"/>
        <v>2.8353467720031746E-2</v>
      </c>
      <c r="W88" s="5">
        <f t="shared" si="24"/>
        <v>48.494172307945504</v>
      </c>
      <c r="X88" s="5">
        <f t="shared" si="25"/>
        <v>2.7777777777777759</v>
      </c>
      <c r="Y88" s="5">
        <f t="shared" si="26"/>
        <v>-0.79371230126568149</v>
      </c>
      <c r="Z88" s="5">
        <f t="shared" si="27"/>
        <v>42.062876987343188</v>
      </c>
      <c r="AA88">
        <v>9</v>
      </c>
      <c r="AB88">
        <v>15</v>
      </c>
      <c r="AC88">
        <v>15</v>
      </c>
      <c r="AD88">
        <v>21</v>
      </c>
      <c r="AE88">
        <v>7</v>
      </c>
      <c r="AF88">
        <v>18</v>
      </c>
      <c r="AG88">
        <v>2</v>
      </c>
      <c r="AH88">
        <v>4</v>
      </c>
      <c r="AI88">
        <v>5</v>
      </c>
      <c r="AJ88">
        <v>6</v>
      </c>
      <c r="AK88">
        <v>3</v>
      </c>
      <c r="AL88">
        <v>1</v>
      </c>
      <c r="AM88">
        <v>19</v>
      </c>
    </row>
    <row r="89" spans="1:39">
      <c r="A89">
        <v>683</v>
      </c>
      <c r="B89">
        <v>0</v>
      </c>
      <c r="C89">
        <v>1993</v>
      </c>
      <c r="D89">
        <f t="shared" si="14"/>
        <v>23</v>
      </c>
      <c r="E89" s="1">
        <v>42689.943645833337</v>
      </c>
      <c r="F89" t="s">
        <v>46</v>
      </c>
      <c r="H89">
        <v>2</v>
      </c>
      <c r="I89">
        <v>2</v>
      </c>
      <c r="J89">
        <v>3</v>
      </c>
      <c r="K89">
        <v>1</v>
      </c>
      <c r="L89">
        <v>2</v>
      </c>
      <c r="M89">
        <v>2</v>
      </c>
      <c r="N89" s="12">
        <f t="shared" si="15"/>
        <v>12</v>
      </c>
      <c r="O89" s="16">
        <f t="shared" si="16"/>
        <v>6</v>
      </c>
      <c r="P89" s="5">
        <f t="shared" si="17"/>
        <v>3.7697358321229091</v>
      </c>
      <c r="Q89" s="5">
        <f t="shared" si="18"/>
        <v>24.39766976736065</v>
      </c>
      <c r="R89" s="16">
        <f t="shared" si="19"/>
        <v>3</v>
      </c>
      <c r="S89" s="17">
        <f t="shared" si="20"/>
        <v>0.19651397598044443</v>
      </c>
      <c r="T89" s="5">
        <f t="shared" si="21"/>
        <v>55.780682073679756</v>
      </c>
      <c r="U89" s="16">
        <f t="shared" si="22"/>
        <v>3</v>
      </c>
      <c r="V89" s="17">
        <f t="shared" si="23"/>
        <v>1.3651232271702041</v>
      </c>
      <c r="W89" s="5">
        <f t="shared" si="24"/>
        <v>39.551399687785135</v>
      </c>
      <c r="X89" s="5">
        <f t="shared" si="25"/>
        <v>7.1111111111111081</v>
      </c>
      <c r="Y89" s="5">
        <f t="shared" si="26"/>
        <v>-1.2699396820250906</v>
      </c>
      <c r="Z89" s="5">
        <f t="shared" si="27"/>
        <v>37.300603179749096</v>
      </c>
      <c r="AA89">
        <v>7</v>
      </c>
      <c r="AB89">
        <v>5</v>
      </c>
      <c r="AC89">
        <v>6</v>
      </c>
      <c r="AD89">
        <v>3</v>
      </c>
      <c r="AE89">
        <v>7</v>
      </c>
      <c r="AF89">
        <v>4</v>
      </c>
      <c r="AG89">
        <v>6</v>
      </c>
      <c r="AH89">
        <v>4</v>
      </c>
      <c r="AI89">
        <v>2</v>
      </c>
      <c r="AJ89">
        <v>5</v>
      </c>
      <c r="AK89">
        <v>1</v>
      </c>
      <c r="AL89">
        <v>3</v>
      </c>
      <c r="AM89">
        <v>23</v>
      </c>
    </row>
    <row r="90" spans="1:39">
      <c r="A90">
        <v>602</v>
      </c>
      <c r="B90">
        <v>0</v>
      </c>
      <c r="C90">
        <v>1992</v>
      </c>
      <c r="D90">
        <f t="shared" si="14"/>
        <v>24</v>
      </c>
      <c r="E90" s="1">
        <v>42689.945057870369</v>
      </c>
      <c r="F90" t="s">
        <v>90</v>
      </c>
      <c r="G90">
        <v>2</v>
      </c>
      <c r="H90">
        <v>2</v>
      </c>
      <c r="I90">
        <v>3</v>
      </c>
      <c r="J90">
        <v>3</v>
      </c>
      <c r="K90">
        <v>3</v>
      </c>
      <c r="L90">
        <v>2</v>
      </c>
      <c r="M90">
        <v>3</v>
      </c>
      <c r="N90" s="12">
        <f t="shared" si="15"/>
        <v>16</v>
      </c>
      <c r="O90" s="16">
        <f t="shared" si="16"/>
        <v>8</v>
      </c>
      <c r="P90" s="5">
        <f t="shared" si="17"/>
        <v>3.4128080679254845E-3</v>
      </c>
      <c r="Q90" s="5">
        <f t="shared" si="18"/>
        <v>1.2840000160130742</v>
      </c>
      <c r="R90" s="16">
        <f t="shared" si="19"/>
        <v>3</v>
      </c>
      <c r="S90" s="17">
        <f t="shared" si="20"/>
        <v>0.19651397598044443</v>
      </c>
      <c r="T90" s="5">
        <f t="shared" si="21"/>
        <v>55.780682073679756</v>
      </c>
      <c r="U90" s="16">
        <f t="shared" si="22"/>
        <v>5</v>
      </c>
      <c r="V90" s="17">
        <f t="shared" si="23"/>
        <v>0.69158370826985938</v>
      </c>
      <c r="W90" s="5">
        <f t="shared" si="24"/>
        <v>57.436944928105866</v>
      </c>
      <c r="X90" s="5">
        <f t="shared" si="25"/>
        <v>1.7777777777777795</v>
      </c>
      <c r="Y90" s="5">
        <f t="shared" si="26"/>
        <v>0.63496984101254572</v>
      </c>
      <c r="Z90" s="5">
        <f t="shared" si="27"/>
        <v>56.349698410125455</v>
      </c>
      <c r="AA90">
        <v>4</v>
      </c>
      <c r="AB90">
        <v>7</v>
      </c>
      <c r="AC90">
        <v>4</v>
      </c>
      <c r="AD90">
        <v>4</v>
      </c>
      <c r="AE90">
        <v>5</v>
      </c>
      <c r="AF90">
        <v>5</v>
      </c>
      <c r="AG90">
        <v>4</v>
      </c>
      <c r="AH90">
        <v>3</v>
      </c>
      <c r="AI90">
        <v>5</v>
      </c>
      <c r="AJ90">
        <v>2</v>
      </c>
      <c r="AK90">
        <v>6</v>
      </c>
      <c r="AL90">
        <v>1</v>
      </c>
      <c r="AM90">
        <v>15</v>
      </c>
    </row>
    <row r="91" spans="1:39">
      <c r="A91">
        <v>690</v>
      </c>
      <c r="B91">
        <v>0</v>
      </c>
      <c r="C91">
        <v>1986</v>
      </c>
      <c r="D91">
        <f t="shared" si="14"/>
        <v>30</v>
      </c>
      <c r="E91" s="1">
        <v>42689.957870370374</v>
      </c>
      <c r="F91" t="s">
        <v>91</v>
      </c>
      <c r="G91">
        <v>3</v>
      </c>
      <c r="H91">
        <v>3</v>
      </c>
      <c r="I91">
        <v>2</v>
      </c>
      <c r="J91">
        <v>4</v>
      </c>
      <c r="K91">
        <v>3</v>
      </c>
      <c r="L91">
        <v>2</v>
      </c>
      <c r="M91">
        <v>2</v>
      </c>
      <c r="N91" s="12">
        <f t="shared" si="15"/>
        <v>16</v>
      </c>
      <c r="O91" s="16">
        <f t="shared" si="16"/>
        <v>7</v>
      </c>
      <c r="P91" s="5">
        <f t="shared" si="17"/>
        <v>0.88657432009541726</v>
      </c>
      <c r="Q91" s="5">
        <f t="shared" si="18"/>
        <v>6.7039025033272353</v>
      </c>
      <c r="R91" s="16">
        <f t="shared" si="19"/>
        <v>4</v>
      </c>
      <c r="S91" s="17">
        <f t="shared" si="20"/>
        <v>2.0831119141247747</v>
      </c>
      <c r="T91" s="5">
        <f t="shared" si="21"/>
        <v>68.820825356166637</v>
      </c>
      <c r="U91" s="16">
        <f t="shared" si="22"/>
        <v>5</v>
      </c>
      <c r="V91" s="17">
        <f t="shared" si="23"/>
        <v>0.69158370826985938</v>
      </c>
      <c r="W91" s="5">
        <f t="shared" si="24"/>
        <v>57.436944928105866</v>
      </c>
      <c r="X91" s="5">
        <f t="shared" si="25"/>
        <v>1.7777777777777795</v>
      </c>
      <c r="Y91" s="5">
        <f t="shared" si="26"/>
        <v>0.63496984101254572</v>
      </c>
      <c r="Z91" s="5">
        <f t="shared" si="27"/>
        <v>56.349698410125455</v>
      </c>
      <c r="AA91">
        <v>4</v>
      </c>
      <c r="AB91">
        <v>6</v>
      </c>
      <c r="AC91">
        <v>6</v>
      </c>
      <c r="AD91">
        <v>7</v>
      </c>
      <c r="AE91">
        <v>4</v>
      </c>
      <c r="AF91">
        <v>9</v>
      </c>
      <c r="AG91">
        <v>3</v>
      </c>
      <c r="AH91">
        <v>6</v>
      </c>
      <c r="AI91">
        <v>1</v>
      </c>
      <c r="AJ91">
        <v>4</v>
      </c>
      <c r="AK91">
        <v>5</v>
      </c>
      <c r="AL91">
        <v>2</v>
      </c>
      <c r="AM91">
        <v>23</v>
      </c>
    </row>
    <row r="92" spans="1:39">
      <c r="A92">
        <v>51</v>
      </c>
      <c r="B92">
        <v>1</v>
      </c>
      <c r="C92">
        <v>1979</v>
      </c>
      <c r="D92">
        <f t="shared" si="14"/>
        <v>37</v>
      </c>
      <c r="E92" s="1">
        <v>42689.963842592595</v>
      </c>
      <c r="F92" t="s">
        <v>92</v>
      </c>
      <c r="G92">
        <v>3</v>
      </c>
      <c r="H92">
        <v>2</v>
      </c>
      <c r="I92">
        <v>3</v>
      </c>
      <c r="J92">
        <v>3</v>
      </c>
      <c r="K92">
        <v>3</v>
      </c>
      <c r="L92">
        <v>2</v>
      </c>
      <c r="M92">
        <v>1</v>
      </c>
      <c r="N92" s="12">
        <f t="shared" si="15"/>
        <v>14</v>
      </c>
      <c r="O92" s="16">
        <f t="shared" si="16"/>
        <v>6</v>
      </c>
      <c r="P92" s="5">
        <f t="shared" si="17"/>
        <v>3.7697358321229091</v>
      </c>
      <c r="Q92" s="5">
        <f t="shared" si="18"/>
        <v>24.39766976736065</v>
      </c>
      <c r="R92" s="16">
        <f t="shared" si="19"/>
        <v>3</v>
      </c>
      <c r="S92" s="17">
        <f t="shared" si="20"/>
        <v>0.19651397598044443</v>
      </c>
      <c r="T92" s="5">
        <f t="shared" si="21"/>
        <v>55.780682073679756</v>
      </c>
      <c r="U92" s="16">
        <f t="shared" si="22"/>
        <v>5</v>
      </c>
      <c r="V92" s="17">
        <f t="shared" si="23"/>
        <v>0.69158370826985938</v>
      </c>
      <c r="W92" s="5">
        <f t="shared" si="24"/>
        <v>57.436944928105866</v>
      </c>
      <c r="X92" s="5">
        <f t="shared" si="25"/>
        <v>0.44444444444444364</v>
      </c>
      <c r="Y92" s="5">
        <f t="shared" si="26"/>
        <v>-0.31748492050627247</v>
      </c>
      <c r="Z92" s="5">
        <f t="shared" si="27"/>
        <v>46.825150794937272</v>
      </c>
      <c r="AA92">
        <v>22</v>
      </c>
      <c r="AB92">
        <v>22</v>
      </c>
      <c r="AC92">
        <v>12</v>
      </c>
      <c r="AD92">
        <v>8</v>
      </c>
      <c r="AE92">
        <v>14</v>
      </c>
      <c r="AF92">
        <v>17</v>
      </c>
      <c r="AG92">
        <v>5</v>
      </c>
      <c r="AH92">
        <v>6</v>
      </c>
      <c r="AI92">
        <v>4</v>
      </c>
      <c r="AJ92">
        <v>3</v>
      </c>
      <c r="AK92">
        <v>2</v>
      </c>
      <c r="AL92">
        <v>1</v>
      </c>
      <c r="AM92">
        <v>35</v>
      </c>
    </row>
    <row r="93" spans="1:39">
      <c r="A93">
        <v>693</v>
      </c>
      <c r="B93">
        <v>0</v>
      </c>
      <c r="C93">
        <v>1978</v>
      </c>
      <c r="D93">
        <f t="shared" si="14"/>
        <v>38</v>
      </c>
      <c r="E93" s="1">
        <v>42689.978101851855</v>
      </c>
      <c r="F93" t="s">
        <v>93</v>
      </c>
      <c r="G93">
        <v>1</v>
      </c>
      <c r="H93">
        <v>3</v>
      </c>
      <c r="I93">
        <v>2</v>
      </c>
      <c r="J93">
        <v>3</v>
      </c>
      <c r="K93">
        <v>3</v>
      </c>
      <c r="L93">
        <v>2</v>
      </c>
      <c r="M93">
        <v>4</v>
      </c>
      <c r="N93" s="12">
        <f t="shared" si="15"/>
        <v>17</v>
      </c>
      <c r="O93" s="16">
        <f t="shared" si="16"/>
        <v>9</v>
      </c>
      <c r="P93" s="5">
        <f t="shared" si="17"/>
        <v>1.1202512960404336</v>
      </c>
      <c r="Q93" s="5">
        <f t="shared" si="18"/>
        <v>8.1379623054181423</v>
      </c>
      <c r="R93" s="16">
        <f t="shared" si="19"/>
        <v>3</v>
      </c>
      <c r="S93" s="17">
        <f t="shared" si="20"/>
        <v>0.19651397598044443</v>
      </c>
      <c r="T93" s="5">
        <f t="shared" si="21"/>
        <v>55.780682073679756</v>
      </c>
      <c r="U93" s="16">
        <f t="shared" si="22"/>
        <v>5</v>
      </c>
      <c r="V93" s="17">
        <f t="shared" si="23"/>
        <v>0.69158370826985938</v>
      </c>
      <c r="W93" s="5">
        <f t="shared" si="24"/>
        <v>57.436944928105866</v>
      </c>
      <c r="X93" s="5">
        <f t="shared" si="25"/>
        <v>5.4444444444444473</v>
      </c>
      <c r="Y93" s="5">
        <f t="shared" si="26"/>
        <v>1.1111972217719548</v>
      </c>
      <c r="Z93" s="5">
        <f t="shared" si="27"/>
        <v>61.111972217719547</v>
      </c>
      <c r="AA93">
        <v>6</v>
      </c>
      <c r="AB93">
        <v>7</v>
      </c>
      <c r="AC93">
        <v>8</v>
      </c>
      <c r="AD93">
        <v>11</v>
      </c>
      <c r="AE93">
        <v>5</v>
      </c>
      <c r="AF93">
        <v>5</v>
      </c>
      <c r="AG93">
        <v>3</v>
      </c>
      <c r="AH93">
        <v>6</v>
      </c>
      <c r="AI93">
        <v>4</v>
      </c>
      <c r="AJ93">
        <v>2</v>
      </c>
      <c r="AK93">
        <v>5</v>
      </c>
      <c r="AL93">
        <v>1</v>
      </c>
      <c r="AM93">
        <v>22</v>
      </c>
    </row>
    <row r="94" spans="1:39">
      <c r="A94">
        <v>713</v>
      </c>
      <c r="B94">
        <v>1</v>
      </c>
      <c r="C94">
        <v>1991</v>
      </c>
      <c r="D94">
        <f t="shared" si="14"/>
        <v>25</v>
      </c>
      <c r="E94" s="1">
        <v>42690.210532407407</v>
      </c>
      <c r="F94" t="s">
        <v>46</v>
      </c>
      <c r="H94">
        <v>2</v>
      </c>
      <c r="I94">
        <v>4</v>
      </c>
      <c r="J94">
        <v>2</v>
      </c>
      <c r="K94">
        <v>3</v>
      </c>
      <c r="L94">
        <v>2</v>
      </c>
      <c r="M94">
        <v>3</v>
      </c>
      <c r="N94" s="12">
        <f t="shared" si="15"/>
        <v>16</v>
      </c>
      <c r="O94" s="16">
        <f t="shared" si="16"/>
        <v>9</v>
      </c>
      <c r="P94" s="5">
        <f t="shared" si="17"/>
        <v>1.1202512960404336</v>
      </c>
      <c r="Q94" s="5">
        <f t="shared" si="18"/>
        <v>8.1379623054181423</v>
      </c>
      <c r="R94" s="16">
        <f t="shared" si="19"/>
        <v>2</v>
      </c>
      <c r="S94" s="17">
        <f t="shared" si="20"/>
        <v>0.30991603783611416</v>
      </c>
      <c r="T94" s="5">
        <f t="shared" si="21"/>
        <v>42.740538791192868</v>
      </c>
      <c r="U94" s="16">
        <f t="shared" si="22"/>
        <v>5</v>
      </c>
      <c r="V94" s="17">
        <f t="shared" si="23"/>
        <v>0.69158370826985938</v>
      </c>
      <c r="W94" s="5">
        <f t="shared" si="24"/>
        <v>57.436944928105866</v>
      </c>
      <c r="X94" s="5">
        <f t="shared" si="25"/>
        <v>1.7777777777777795</v>
      </c>
      <c r="Y94" s="5">
        <f t="shared" si="26"/>
        <v>0.63496984101254572</v>
      </c>
      <c r="Z94" s="5">
        <f t="shared" si="27"/>
        <v>56.349698410125455</v>
      </c>
      <c r="AA94">
        <v>10</v>
      </c>
      <c r="AB94">
        <v>15</v>
      </c>
      <c r="AC94">
        <v>6</v>
      </c>
      <c r="AD94">
        <v>5</v>
      </c>
      <c r="AE94">
        <v>6</v>
      </c>
      <c r="AF94">
        <v>5</v>
      </c>
      <c r="AG94">
        <v>2</v>
      </c>
      <c r="AH94">
        <v>1</v>
      </c>
      <c r="AI94">
        <v>6</v>
      </c>
      <c r="AJ94">
        <v>5</v>
      </c>
      <c r="AK94">
        <v>4</v>
      </c>
      <c r="AL94">
        <v>3</v>
      </c>
      <c r="AM94">
        <v>39</v>
      </c>
    </row>
    <row r="95" spans="1:39">
      <c r="A95">
        <v>735</v>
      </c>
      <c r="B95">
        <v>0</v>
      </c>
      <c r="C95">
        <v>1983</v>
      </c>
      <c r="D95">
        <f t="shared" si="14"/>
        <v>33</v>
      </c>
      <c r="E95" s="1">
        <v>42690.416319444441</v>
      </c>
      <c r="F95" t="s">
        <v>94</v>
      </c>
      <c r="G95">
        <v>2</v>
      </c>
      <c r="H95">
        <v>3</v>
      </c>
      <c r="I95">
        <v>2</v>
      </c>
      <c r="J95">
        <v>2</v>
      </c>
      <c r="K95">
        <v>3</v>
      </c>
      <c r="L95">
        <v>2</v>
      </c>
      <c r="M95">
        <v>3</v>
      </c>
      <c r="N95" s="12">
        <f t="shared" si="15"/>
        <v>15</v>
      </c>
      <c r="O95" s="16">
        <f t="shared" si="16"/>
        <v>8</v>
      </c>
      <c r="P95" s="5">
        <f t="shared" si="17"/>
        <v>3.4128080679254845E-3</v>
      </c>
      <c r="Q95" s="5">
        <f t="shared" si="18"/>
        <v>1.2840000160130742</v>
      </c>
      <c r="R95" s="16">
        <f t="shared" si="19"/>
        <v>2</v>
      </c>
      <c r="S95" s="17">
        <f t="shared" si="20"/>
        <v>0.30991603783611416</v>
      </c>
      <c r="T95" s="5">
        <f t="shared" si="21"/>
        <v>42.740538791192868</v>
      </c>
      <c r="U95" s="16">
        <f t="shared" si="22"/>
        <v>5</v>
      </c>
      <c r="V95" s="17">
        <f t="shared" si="23"/>
        <v>0.69158370826985938</v>
      </c>
      <c r="W95" s="5">
        <f t="shared" si="24"/>
        <v>57.436944928105866</v>
      </c>
      <c r="X95" s="5">
        <f t="shared" si="25"/>
        <v>0.11111111111111151</v>
      </c>
      <c r="Y95" s="5">
        <f t="shared" si="26"/>
        <v>0.15874246025313665</v>
      </c>
      <c r="Z95" s="5">
        <f t="shared" si="27"/>
        <v>51.587424602531364</v>
      </c>
      <c r="AA95">
        <v>9</v>
      </c>
      <c r="AB95">
        <v>23</v>
      </c>
      <c r="AC95">
        <v>6</v>
      </c>
      <c r="AD95">
        <v>4</v>
      </c>
      <c r="AE95">
        <v>4</v>
      </c>
      <c r="AF95">
        <v>5</v>
      </c>
      <c r="AG95">
        <v>2</v>
      </c>
      <c r="AH95">
        <v>1</v>
      </c>
      <c r="AI95">
        <v>4</v>
      </c>
      <c r="AJ95">
        <v>5</v>
      </c>
      <c r="AK95">
        <v>3</v>
      </c>
      <c r="AL95">
        <v>6</v>
      </c>
      <c r="AM95">
        <v>4</v>
      </c>
    </row>
    <row r="96" spans="1:39">
      <c r="A96">
        <v>763</v>
      </c>
      <c r="B96">
        <v>1</v>
      </c>
      <c r="C96">
        <v>1994</v>
      </c>
      <c r="D96">
        <f t="shared" si="14"/>
        <v>22</v>
      </c>
      <c r="E96" s="1">
        <v>42690.456932870373</v>
      </c>
      <c r="F96" t="s">
        <v>95</v>
      </c>
      <c r="G96">
        <v>1</v>
      </c>
      <c r="H96">
        <v>3</v>
      </c>
      <c r="I96">
        <v>2</v>
      </c>
      <c r="J96">
        <v>2</v>
      </c>
      <c r="K96">
        <v>1</v>
      </c>
      <c r="L96">
        <v>2</v>
      </c>
      <c r="M96">
        <v>2</v>
      </c>
      <c r="N96" s="12">
        <f t="shared" si="15"/>
        <v>12</v>
      </c>
      <c r="O96" s="16">
        <f t="shared" si="16"/>
        <v>7</v>
      </c>
      <c r="P96" s="5">
        <f t="shared" si="17"/>
        <v>0.88657432009541726</v>
      </c>
      <c r="Q96" s="5">
        <f t="shared" si="18"/>
        <v>6.7039025033272353</v>
      </c>
      <c r="R96" s="16">
        <f t="shared" si="19"/>
        <v>2</v>
      </c>
      <c r="S96" s="17">
        <f t="shared" si="20"/>
        <v>0.30991603783611416</v>
      </c>
      <c r="T96" s="5">
        <f t="shared" si="21"/>
        <v>42.740538791192868</v>
      </c>
      <c r="U96" s="16">
        <f t="shared" si="22"/>
        <v>3</v>
      </c>
      <c r="V96" s="17">
        <f t="shared" si="23"/>
        <v>1.3651232271702041</v>
      </c>
      <c r="W96" s="5">
        <f t="shared" si="24"/>
        <v>39.551399687785135</v>
      </c>
      <c r="X96" s="5">
        <f t="shared" si="25"/>
        <v>7.1111111111111081</v>
      </c>
      <c r="Y96" s="5">
        <f t="shared" si="26"/>
        <v>-1.2699396820250906</v>
      </c>
      <c r="Z96" s="5">
        <f t="shared" si="27"/>
        <v>37.300603179749096</v>
      </c>
      <c r="AA96">
        <v>5</v>
      </c>
      <c r="AB96">
        <v>37</v>
      </c>
      <c r="AC96">
        <v>10</v>
      </c>
      <c r="AD96">
        <v>9</v>
      </c>
      <c r="AE96">
        <v>8</v>
      </c>
      <c r="AF96">
        <v>4</v>
      </c>
      <c r="AG96">
        <v>5</v>
      </c>
      <c r="AH96">
        <v>1</v>
      </c>
      <c r="AI96">
        <v>3</v>
      </c>
      <c r="AJ96">
        <v>4</v>
      </c>
      <c r="AK96">
        <v>2</v>
      </c>
      <c r="AL96">
        <v>6</v>
      </c>
      <c r="AM96">
        <v>22</v>
      </c>
    </row>
    <row r="97" spans="1:39">
      <c r="A97">
        <v>49</v>
      </c>
      <c r="B97">
        <v>0</v>
      </c>
      <c r="C97">
        <v>1983</v>
      </c>
      <c r="D97">
        <f t="shared" si="14"/>
        <v>33</v>
      </c>
      <c r="E97" s="1">
        <v>42690.531701388885</v>
      </c>
      <c r="F97" t="s">
        <v>46</v>
      </c>
      <c r="H97">
        <v>3</v>
      </c>
      <c r="I97">
        <v>2</v>
      </c>
      <c r="J97">
        <v>2</v>
      </c>
      <c r="K97">
        <v>2</v>
      </c>
      <c r="L97">
        <v>2</v>
      </c>
      <c r="M97">
        <v>3</v>
      </c>
      <c r="N97" s="12">
        <f t="shared" si="15"/>
        <v>14</v>
      </c>
      <c r="O97" s="16">
        <f t="shared" si="16"/>
        <v>8</v>
      </c>
      <c r="P97" s="5">
        <f t="shared" si="17"/>
        <v>3.4128080679254845E-3</v>
      </c>
      <c r="Q97" s="5">
        <f t="shared" si="18"/>
        <v>1.2840000160130742</v>
      </c>
      <c r="R97" s="16">
        <f t="shared" si="19"/>
        <v>2</v>
      </c>
      <c r="S97" s="17">
        <f t="shared" si="20"/>
        <v>0.30991603783611416</v>
      </c>
      <c r="T97" s="5">
        <f t="shared" si="21"/>
        <v>42.740538791192868</v>
      </c>
      <c r="U97" s="16">
        <f t="shared" si="22"/>
        <v>4</v>
      </c>
      <c r="V97" s="17">
        <f t="shared" si="23"/>
        <v>2.8353467720031746E-2</v>
      </c>
      <c r="W97" s="5">
        <f t="shared" si="24"/>
        <v>48.494172307945504</v>
      </c>
      <c r="X97" s="5">
        <f t="shared" si="25"/>
        <v>0.44444444444444364</v>
      </c>
      <c r="Y97" s="5">
        <f t="shared" si="26"/>
        <v>-0.31748492050627247</v>
      </c>
      <c r="Z97" s="5">
        <f t="shared" si="27"/>
        <v>46.825150794937272</v>
      </c>
      <c r="AA97">
        <v>7</v>
      </c>
      <c r="AB97">
        <v>5</v>
      </c>
      <c r="AC97">
        <v>6</v>
      </c>
      <c r="AD97">
        <v>2</v>
      </c>
      <c r="AE97">
        <v>4</v>
      </c>
      <c r="AF97">
        <v>4</v>
      </c>
      <c r="AG97">
        <v>4</v>
      </c>
      <c r="AH97">
        <v>6</v>
      </c>
      <c r="AI97">
        <v>2</v>
      </c>
      <c r="AJ97">
        <v>3</v>
      </c>
      <c r="AK97">
        <v>5</v>
      </c>
      <c r="AL97">
        <v>1</v>
      </c>
      <c r="AM97">
        <v>3</v>
      </c>
    </row>
    <row r="98" spans="1:39">
      <c r="A98">
        <v>820</v>
      </c>
      <c r="B98">
        <v>1</v>
      </c>
      <c r="C98">
        <v>1996</v>
      </c>
      <c r="D98">
        <f t="shared" si="14"/>
        <v>20</v>
      </c>
      <c r="E98" s="1">
        <v>42690.58021990741</v>
      </c>
      <c r="F98" t="s">
        <v>46</v>
      </c>
      <c r="H98">
        <v>4</v>
      </c>
      <c r="I98">
        <v>4</v>
      </c>
      <c r="J98">
        <v>1</v>
      </c>
      <c r="K98">
        <v>3</v>
      </c>
      <c r="L98">
        <v>2</v>
      </c>
      <c r="M98">
        <v>3</v>
      </c>
      <c r="N98" s="12">
        <f t="shared" si="15"/>
        <v>17</v>
      </c>
      <c r="O98" s="16">
        <f t="shared" si="16"/>
        <v>11</v>
      </c>
      <c r="P98" s="5">
        <f t="shared" si="17"/>
        <v>9.3539282719854508</v>
      </c>
      <c r="Q98" s="5">
        <f t="shared" si="18"/>
        <v>58.667481214386015</v>
      </c>
      <c r="R98" s="16">
        <f t="shared" si="19"/>
        <v>1</v>
      </c>
      <c r="S98" s="17">
        <f t="shared" si="20"/>
        <v>2.4233180996917838</v>
      </c>
      <c r="T98" s="5">
        <f t="shared" si="21"/>
        <v>29.700395508705984</v>
      </c>
      <c r="U98" s="16">
        <f t="shared" si="22"/>
        <v>5</v>
      </c>
      <c r="V98" s="17">
        <f t="shared" si="23"/>
        <v>0.69158370826985938</v>
      </c>
      <c r="W98" s="5">
        <f t="shared" si="24"/>
        <v>57.436944928105866</v>
      </c>
      <c r="X98" s="5">
        <f t="shared" si="25"/>
        <v>5.4444444444444473</v>
      </c>
      <c r="Y98" s="5">
        <f t="shared" si="26"/>
        <v>1.1111972217719548</v>
      </c>
      <c r="Z98" s="5">
        <f t="shared" si="27"/>
        <v>61.111972217719547</v>
      </c>
      <c r="AA98">
        <v>6</v>
      </c>
      <c r="AB98">
        <v>4</v>
      </c>
      <c r="AC98">
        <v>3</v>
      </c>
      <c r="AD98">
        <v>4</v>
      </c>
      <c r="AE98">
        <v>4</v>
      </c>
      <c r="AF98">
        <v>3</v>
      </c>
      <c r="AG98">
        <v>2</v>
      </c>
      <c r="AH98">
        <v>1</v>
      </c>
      <c r="AI98">
        <v>6</v>
      </c>
      <c r="AJ98">
        <v>5</v>
      </c>
      <c r="AK98">
        <v>4</v>
      </c>
      <c r="AL98">
        <v>3</v>
      </c>
      <c r="AM98">
        <v>38</v>
      </c>
    </row>
    <row r="99" spans="1:39">
      <c r="A99">
        <v>832</v>
      </c>
      <c r="B99">
        <v>0</v>
      </c>
      <c r="C99">
        <v>1984</v>
      </c>
      <c r="D99">
        <f t="shared" si="14"/>
        <v>32</v>
      </c>
      <c r="E99" s="1">
        <v>42690.615312499998</v>
      </c>
      <c r="F99" t="s">
        <v>96</v>
      </c>
      <c r="G99">
        <v>4</v>
      </c>
      <c r="H99">
        <v>2</v>
      </c>
      <c r="I99">
        <v>1</v>
      </c>
      <c r="J99">
        <v>3</v>
      </c>
      <c r="K99">
        <v>4</v>
      </c>
      <c r="L99">
        <v>4</v>
      </c>
      <c r="M99">
        <v>2</v>
      </c>
      <c r="N99" s="12">
        <f t="shared" si="15"/>
        <v>16</v>
      </c>
      <c r="O99" s="16">
        <f t="shared" si="16"/>
        <v>5</v>
      </c>
      <c r="P99" s="5">
        <f t="shared" si="17"/>
        <v>8.6528973441504018</v>
      </c>
      <c r="Q99" s="5">
        <f t="shared" si="18"/>
        <v>54.365301808113301</v>
      </c>
      <c r="R99" s="16">
        <f t="shared" si="19"/>
        <v>3</v>
      </c>
      <c r="S99" s="17">
        <f t="shared" si="20"/>
        <v>0.19651397598044443</v>
      </c>
      <c r="T99" s="5">
        <f t="shared" si="21"/>
        <v>55.780682073679756</v>
      </c>
      <c r="U99" s="16">
        <f t="shared" si="22"/>
        <v>8</v>
      </c>
      <c r="V99" s="17">
        <f t="shared" si="23"/>
        <v>14.681274429919343</v>
      </c>
      <c r="W99" s="5">
        <f t="shared" si="24"/>
        <v>84.265262788586966</v>
      </c>
      <c r="X99" s="5">
        <f t="shared" si="25"/>
        <v>1.7777777777777795</v>
      </c>
      <c r="Y99" s="5">
        <f t="shared" si="26"/>
        <v>0.63496984101254572</v>
      </c>
      <c r="Z99" s="5">
        <f t="shared" si="27"/>
        <v>56.349698410125455</v>
      </c>
      <c r="AA99">
        <v>9</v>
      </c>
      <c r="AB99">
        <v>10</v>
      </c>
      <c r="AC99">
        <v>39</v>
      </c>
      <c r="AD99">
        <v>11</v>
      </c>
      <c r="AE99">
        <v>20</v>
      </c>
      <c r="AF99">
        <v>12</v>
      </c>
      <c r="AG99">
        <v>3</v>
      </c>
      <c r="AH99">
        <v>5</v>
      </c>
      <c r="AI99">
        <v>2</v>
      </c>
      <c r="AJ99">
        <v>6</v>
      </c>
      <c r="AK99">
        <v>4</v>
      </c>
      <c r="AL99">
        <v>1</v>
      </c>
      <c r="AM99">
        <v>93</v>
      </c>
    </row>
    <row r="100" spans="1:39">
      <c r="A100">
        <v>848</v>
      </c>
      <c r="B100">
        <v>0</v>
      </c>
      <c r="C100">
        <v>1970</v>
      </c>
      <c r="D100">
        <f t="shared" si="14"/>
        <v>46</v>
      </c>
      <c r="E100" s="1">
        <v>42690.657743055555</v>
      </c>
      <c r="F100" t="s">
        <v>97</v>
      </c>
      <c r="G100">
        <v>1</v>
      </c>
      <c r="H100">
        <v>3</v>
      </c>
      <c r="I100">
        <v>2</v>
      </c>
      <c r="J100">
        <v>3</v>
      </c>
      <c r="K100">
        <v>4</v>
      </c>
      <c r="L100">
        <v>1</v>
      </c>
      <c r="M100">
        <v>3</v>
      </c>
      <c r="N100" s="12">
        <f t="shared" si="15"/>
        <v>16</v>
      </c>
      <c r="O100" s="16">
        <f t="shared" si="16"/>
        <v>8</v>
      </c>
      <c r="P100" s="5">
        <f t="shared" si="17"/>
        <v>3.4128080679254845E-3</v>
      </c>
      <c r="Q100" s="5">
        <f t="shared" si="18"/>
        <v>1.2840000160130742</v>
      </c>
      <c r="R100" s="16">
        <f t="shared" si="19"/>
        <v>3</v>
      </c>
      <c r="S100" s="17">
        <f t="shared" si="20"/>
        <v>0.19651397598044443</v>
      </c>
      <c r="T100" s="5">
        <f t="shared" si="21"/>
        <v>55.780682073679756</v>
      </c>
      <c r="U100" s="16">
        <f t="shared" si="22"/>
        <v>5</v>
      </c>
      <c r="V100" s="17">
        <f t="shared" si="23"/>
        <v>0.69158370826985938</v>
      </c>
      <c r="W100" s="5">
        <f t="shared" si="24"/>
        <v>57.436944928105866</v>
      </c>
      <c r="X100" s="5">
        <f t="shared" si="25"/>
        <v>1.7777777777777795</v>
      </c>
      <c r="Y100" s="5">
        <f t="shared" si="26"/>
        <v>0.63496984101254572</v>
      </c>
      <c r="Z100" s="5">
        <f t="shared" si="27"/>
        <v>56.349698410125455</v>
      </c>
      <c r="AA100">
        <v>35</v>
      </c>
      <c r="AB100">
        <v>22</v>
      </c>
      <c r="AC100">
        <v>16</v>
      </c>
      <c r="AD100">
        <v>27</v>
      </c>
      <c r="AE100">
        <v>36</v>
      </c>
      <c r="AF100">
        <v>25</v>
      </c>
      <c r="AG100">
        <v>4</v>
      </c>
      <c r="AH100">
        <v>5</v>
      </c>
      <c r="AI100">
        <v>3</v>
      </c>
      <c r="AJ100">
        <v>6</v>
      </c>
      <c r="AK100">
        <v>1</v>
      </c>
      <c r="AL100">
        <v>2</v>
      </c>
      <c r="AM100">
        <v>32</v>
      </c>
    </row>
    <row r="101" spans="1:39">
      <c r="A101">
        <v>857</v>
      </c>
      <c r="B101">
        <v>0</v>
      </c>
      <c r="C101">
        <v>1967</v>
      </c>
      <c r="D101">
        <f t="shared" si="14"/>
        <v>49</v>
      </c>
      <c r="E101" s="1">
        <v>42690.678749999999</v>
      </c>
      <c r="F101" t="s">
        <v>46</v>
      </c>
      <c r="H101">
        <v>3</v>
      </c>
      <c r="I101">
        <v>2</v>
      </c>
      <c r="J101">
        <v>3</v>
      </c>
      <c r="K101">
        <v>2</v>
      </c>
      <c r="L101">
        <v>3</v>
      </c>
      <c r="M101">
        <v>3</v>
      </c>
      <c r="N101" s="12">
        <f t="shared" si="15"/>
        <v>16</v>
      </c>
      <c r="O101" s="16">
        <f t="shared" si="16"/>
        <v>8</v>
      </c>
      <c r="P101" s="5">
        <f t="shared" si="17"/>
        <v>3.4128080679254845E-3</v>
      </c>
      <c r="Q101" s="5">
        <f t="shared" si="18"/>
        <v>1.2840000160130742</v>
      </c>
      <c r="R101" s="16">
        <f t="shared" si="19"/>
        <v>3</v>
      </c>
      <c r="S101" s="17">
        <f t="shared" si="20"/>
        <v>0.19651397598044443</v>
      </c>
      <c r="T101" s="5">
        <f t="shared" si="21"/>
        <v>55.780682073679756</v>
      </c>
      <c r="U101" s="16">
        <f t="shared" si="22"/>
        <v>5</v>
      </c>
      <c r="V101" s="17">
        <f t="shared" si="23"/>
        <v>0.69158370826985938</v>
      </c>
      <c r="W101" s="5">
        <f t="shared" si="24"/>
        <v>57.436944928105866</v>
      </c>
      <c r="X101" s="5">
        <f t="shared" si="25"/>
        <v>1.7777777777777795</v>
      </c>
      <c r="Y101" s="5">
        <f t="shared" si="26"/>
        <v>0.63496984101254572</v>
      </c>
      <c r="Z101" s="5">
        <f t="shared" si="27"/>
        <v>56.349698410125455</v>
      </c>
      <c r="AA101">
        <v>5</v>
      </c>
      <c r="AB101">
        <v>12</v>
      </c>
      <c r="AC101">
        <v>22</v>
      </c>
      <c r="AD101">
        <v>14</v>
      </c>
      <c r="AE101">
        <v>13</v>
      </c>
      <c r="AF101">
        <v>12</v>
      </c>
      <c r="AG101">
        <v>4</v>
      </c>
      <c r="AH101">
        <v>6</v>
      </c>
      <c r="AI101">
        <v>2</v>
      </c>
      <c r="AJ101">
        <v>5</v>
      </c>
      <c r="AK101">
        <v>1</v>
      </c>
      <c r="AL101">
        <v>3</v>
      </c>
      <c r="AM101">
        <v>25</v>
      </c>
    </row>
    <row r="102" spans="1:39">
      <c r="A102">
        <v>813</v>
      </c>
      <c r="B102">
        <v>1</v>
      </c>
      <c r="C102">
        <v>1994</v>
      </c>
      <c r="D102">
        <f t="shared" si="14"/>
        <v>22</v>
      </c>
      <c r="E102" s="1">
        <v>42690.730462962965</v>
      </c>
      <c r="F102" t="s">
        <v>46</v>
      </c>
      <c r="H102">
        <v>3</v>
      </c>
      <c r="I102">
        <v>2</v>
      </c>
      <c r="J102">
        <v>2</v>
      </c>
      <c r="K102">
        <v>2</v>
      </c>
      <c r="L102">
        <v>2</v>
      </c>
      <c r="M102">
        <v>1</v>
      </c>
      <c r="N102" s="12">
        <f t="shared" si="15"/>
        <v>12</v>
      </c>
      <c r="O102" s="16">
        <f t="shared" si="16"/>
        <v>6</v>
      </c>
      <c r="P102" s="5">
        <f t="shared" si="17"/>
        <v>3.7697358321229091</v>
      </c>
      <c r="Q102" s="5">
        <f t="shared" si="18"/>
        <v>24.39766976736065</v>
      </c>
      <c r="R102" s="16">
        <f t="shared" si="19"/>
        <v>2</v>
      </c>
      <c r="S102" s="17">
        <f t="shared" si="20"/>
        <v>0.30991603783611416</v>
      </c>
      <c r="T102" s="5">
        <f t="shared" si="21"/>
        <v>42.740538791192868</v>
      </c>
      <c r="U102" s="16">
        <f t="shared" si="22"/>
        <v>4</v>
      </c>
      <c r="V102" s="17">
        <f t="shared" si="23"/>
        <v>2.8353467720031746E-2</v>
      </c>
      <c r="W102" s="5">
        <f t="shared" si="24"/>
        <v>48.494172307945504</v>
      </c>
      <c r="X102" s="5">
        <f t="shared" si="25"/>
        <v>7.1111111111111081</v>
      </c>
      <c r="Y102" s="5">
        <f t="shared" si="26"/>
        <v>-1.2699396820250906</v>
      </c>
      <c r="Z102" s="5">
        <f t="shared" si="27"/>
        <v>37.300603179749096</v>
      </c>
      <c r="AA102">
        <v>9</v>
      </c>
      <c r="AB102">
        <v>4</v>
      </c>
      <c r="AC102">
        <v>5</v>
      </c>
      <c r="AD102">
        <v>5</v>
      </c>
      <c r="AE102">
        <v>4</v>
      </c>
      <c r="AF102">
        <v>6</v>
      </c>
      <c r="AG102">
        <v>4</v>
      </c>
      <c r="AH102">
        <v>5</v>
      </c>
      <c r="AI102">
        <v>1</v>
      </c>
      <c r="AJ102">
        <v>3</v>
      </c>
      <c r="AK102">
        <v>2</v>
      </c>
      <c r="AL102">
        <v>6</v>
      </c>
      <c r="AM102">
        <v>32</v>
      </c>
    </row>
    <row r="103" spans="1:39">
      <c r="A103">
        <v>891</v>
      </c>
      <c r="B103">
        <v>0</v>
      </c>
      <c r="C103">
        <v>1992</v>
      </c>
      <c r="D103">
        <f t="shared" si="14"/>
        <v>24</v>
      </c>
      <c r="E103" s="1">
        <v>42690.851701388892</v>
      </c>
      <c r="F103" t="s">
        <v>98</v>
      </c>
      <c r="G103">
        <v>1</v>
      </c>
      <c r="H103">
        <v>4</v>
      </c>
      <c r="I103">
        <v>4</v>
      </c>
      <c r="J103">
        <v>3</v>
      </c>
      <c r="K103">
        <v>3</v>
      </c>
      <c r="L103">
        <v>1</v>
      </c>
      <c r="M103">
        <v>3</v>
      </c>
      <c r="N103" s="12">
        <f t="shared" si="15"/>
        <v>18</v>
      </c>
      <c r="O103" s="16">
        <f t="shared" si="16"/>
        <v>11</v>
      </c>
      <c r="P103" s="5">
        <f t="shared" si="17"/>
        <v>9.3539282719854508</v>
      </c>
      <c r="Q103" s="5">
        <f t="shared" si="18"/>
        <v>58.667481214386015</v>
      </c>
      <c r="R103" s="16">
        <f t="shared" si="19"/>
        <v>3</v>
      </c>
      <c r="S103" s="17">
        <f t="shared" si="20"/>
        <v>0.19651397598044443</v>
      </c>
      <c r="T103" s="5">
        <f t="shared" si="21"/>
        <v>55.780682073679756</v>
      </c>
      <c r="U103" s="16">
        <f t="shared" si="22"/>
        <v>4</v>
      </c>
      <c r="V103" s="17">
        <f t="shared" si="23"/>
        <v>2.8353467720031746E-2</v>
      </c>
      <c r="W103" s="5">
        <f t="shared" si="24"/>
        <v>48.494172307945504</v>
      </c>
      <c r="X103" s="5">
        <f t="shared" si="25"/>
        <v>11.111111111111114</v>
      </c>
      <c r="Y103" s="5">
        <f t="shared" si="26"/>
        <v>1.5874246025313639</v>
      </c>
      <c r="Z103" s="5">
        <f t="shared" si="27"/>
        <v>65.874246025313639</v>
      </c>
      <c r="AA103">
        <v>3</v>
      </c>
      <c r="AB103">
        <v>3</v>
      </c>
      <c r="AC103">
        <v>4</v>
      </c>
      <c r="AD103">
        <v>4</v>
      </c>
      <c r="AE103">
        <v>6</v>
      </c>
      <c r="AF103">
        <v>6</v>
      </c>
      <c r="AG103">
        <v>4</v>
      </c>
      <c r="AH103">
        <v>3</v>
      </c>
      <c r="AI103">
        <v>1</v>
      </c>
      <c r="AJ103">
        <v>6</v>
      </c>
      <c r="AK103">
        <v>2</v>
      </c>
      <c r="AL103">
        <v>5</v>
      </c>
      <c r="AM103">
        <v>26</v>
      </c>
    </row>
    <row r="104" spans="1:39">
      <c r="A104">
        <v>876</v>
      </c>
      <c r="B104">
        <v>0</v>
      </c>
      <c r="C104">
        <v>1976</v>
      </c>
      <c r="D104">
        <f t="shared" si="14"/>
        <v>40</v>
      </c>
      <c r="E104" s="1">
        <v>42690.852442129632</v>
      </c>
      <c r="F104" t="s">
        <v>99</v>
      </c>
      <c r="G104">
        <v>2</v>
      </c>
      <c r="H104">
        <v>4</v>
      </c>
      <c r="I104">
        <v>3</v>
      </c>
      <c r="J104">
        <v>3</v>
      </c>
      <c r="K104">
        <v>2</v>
      </c>
      <c r="L104">
        <v>2</v>
      </c>
      <c r="M104">
        <v>2</v>
      </c>
      <c r="N104" s="12">
        <f t="shared" si="15"/>
        <v>16</v>
      </c>
      <c r="O104" s="16">
        <f t="shared" si="16"/>
        <v>9</v>
      </c>
      <c r="P104" s="5">
        <f t="shared" si="17"/>
        <v>1.1202512960404336</v>
      </c>
      <c r="Q104" s="5">
        <f t="shared" si="18"/>
        <v>8.1379623054181423</v>
      </c>
      <c r="R104" s="16">
        <f t="shared" si="19"/>
        <v>3</v>
      </c>
      <c r="S104" s="17">
        <f t="shared" si="20"/>
        <v>0.19651397598044443</v>
      </c>
      <c r="T104" s="5">
        <f t="shared" si="21"/>
        <v>55.780682073679756</v>
      </c>
      <c r="U104" s="16">
        <f t="shared" si="22"/>
        <v>4</v>
      </c>
      <c r="V104" s="17">
        <f t="shared" si="23"/>
        <v>2.8353467720031746E-2</v>
      </c>
      <c r="W104" s="5">
        <f t="shared" si="24"/>
        <v>48.494172307945504</v>
      </c>
      <c r="X104" s="5">
        <f t="shared" si="25"/>
        <v>1.7777777777777795</v>
      </c>
      <c r="Y104" s="5">
        <f t="shared" si="26"/>
        <v>0.63496984101254572</v>
      </c>
      <c r="Z104" s="5">
        <f t="shared" si="27"/>
        <v>56.349698410125455</v>
      </c>
      <c r="AA104">
        <v>5</v>
      </c>
      <c r="AB104">
        <v>4</v>
      </c>
      <c r="AC104">
        <v>4</v>
      </c>
      <c r="AD104">
        <v>3</v>
      </c>
      <c r="AE104">
        <v>4</v>
      </c>
      <c r="AF104">
        <v>4</v>
      </c>
      <c r="AG104">
        <v>6</v>
      </c>
      <c r="AH104">
        <v>1</v>
      </c>
      <c r="AI104">
        <v>2</v>
      </c>
      <c r="AJ104">
        <v>4</v>
      </c>
      <c r="AK104">
        <v>3</v>
      </c>
      <c r="AL104">
        <v>5</v>
      </c>
      <c r="AM104">
        <v>28</v>
      </c>
    </row>
    <row r="105" spans="1:39">
      <c r="A105">
        <v>899</v>
      </c>
      <c r="B105">
        <v>0</v>
      </c>
      <c r="C105">
        <v>1973</v>
      </c>
      <c r="D105">
        <f t="shared" si="14"/>
        <v>43</v>
      </c>
      <c r="E105" s="1">
        <v>42690.948703703703</v>
      </c>
      <c r="F105" t="s">
        <v>100</v>
      </c>
      <c r="G105">
        <v>4</v>
      </c>
      <c r="H105">
        <v>2</v>
      </c>
      <c r="I105">
        <v>2</v>
      </c>
      <c r="J105">
        <v>3</v>
      </c>
      <c r="K105">
        <v>3</v>
      </c>
      <c r="L105">
        <v>2</v>
      </c>
      <c r="M105">
        <v>2</v>
      </c>
      <c r="N105" s="12">
        <f t="shared" si="15"/>
        <v>14</v>
      </c>
      <c r="O105" s="16">
        <f t="shared" si="16"/>
        <v>6</v>
      </c>
      <c r="P105" s="5">
        <f t="shared" si="17"/>
        <v>3.7697358321229091</v>
      </c>
      <c r="Q105" s="5">
        <f t="shared" si="18"/>
        <v>24.39766976736065</v>
      </c>
      <c r="R105" s="16">
        <f t="shared" si="19"/>
        <v>3</v>
      </c>
      <c r="S105" s="17">
        <f t="shared" si="20"/>
        <v>0.19651397598044443</v>
      </c>
      <c r="T105" s="5">
        <f t="shared" si="21"/>
        <v>55.780682073679756</v>
      </c>
      <c r="U105" s="16">
        <f t="shared" si="22"/>
        <v>5</v>
      </c>
      <c r="V105" s="17">
        <f t="shared" si="23"/>
        <v>0.69158370826985938</v>
      </c>
      <c r="W105" s="5">
        <f t="shared" si="24"/>
        <v>57.436944928105866</v>
      </c>
      <c r="X105" s="5">
        <f t="shared" si="25"/>
        <v>0.44444444444444364</v>
      </c>
      <c r="Y105" s="5">
        <f t="shared" si="26"/>
        <v>-0.31748492050627247</v>
      </c>
      <c r="Z105" s="5">
        <f t="shared" si="27"/>
        <v>46.825150794937272</v>
      </c>
      <c r="AA105">
        <v>9</v>
      </c>
      <c r="AB105">
        <v>4</v>
      </c>
      <c r="AC105">
        <v>4</v>
      </c>
      <c r="AD105">
        <v>4</v>
      </c>
      <c r="AE105">
        <v>6</v>
      </c>
      <c r="AF105">
        <v>3</v>
      </c>
      <c r="AG105">
        <v>6</v>
      </c>
      <c r="AH105">
        <v>4</v>
      </c>
      <c r="AI105">
        <v>2</v>
      </c>
      <c r="AJ105">
        <v>1</v>
      </c>
      <c r="AK105">
        <v>3</v>
      </c>
      <c r="AL105">
        <v>5</v>
      </c>
      <c r="AM105">
        <v>8</v>
      </c>
    </row>
    <row r="106" spans="1:39">
      <c r="A106">
        <v>904</v>
      </c>
      <c r="B106">
        <v>0</v>
      </c>
      <c r="C106">
        <v>1989</v>
      </c>
      <c r="D106">
        <f t="shared" si="14"/>
        <v>27</v>
      </c>
      <c r="E106" s="1">
        <v>42690.955729166664</v>
      </c>
      <c r="F106" t="s">
        <v>101</v>
      </c>
      <c r="G106">
        <v>1</v>
      </c>
      <c r="H106">
        <v>4</v>
      </c>
      <c r="I106">
        <v>3</v>
      </c>
      <c r="J106">
        <v>4</v>
      </c>
      <c r="K106">
        <v>2</v>
      </c>
      <c r="L106">
        <v>1</v>
      </c>
      <c r="M106">
        <v>2</v>
      </c>
      <c r="N106" s="12">
        <f t="shared" si="15"/>
        <v>16</v>
      </c>
      <c r="O106" s="16">
        <f t="shared" si="16"/>
        <v>9</v>
      </c>
      <c r="P106" s="5">
        <f t="shared" si="17"/>
        <v>1.1202512960404336</v>
      </c>
      <c r="Q106" s="5">
        <f t="shared" si="18"/>
        <v>8.1379623054181423</v>
      </c>
      <c r="R106" s="16">
        <f t="shared" si="19"/>
        <v>4</v>
      </c>
      <c r="S106" s="17">
        <f t="shared" si="20"/>
        <v>2.0831119141247747</v>
      </c>
      <c r="T106" s="5">
        <f t="shared" si="21"/>
        <v>68.820825356166637</v>
      </c>
      <c r="U106" s="16">
        <f t="shared" si="22"/>
        <v>3</v>
      </c>
      <c r="V106" s="17">
        <f t="shared" si="23"/>
        <v>1.3651232271702041</v>
      </c>
      <c r="W106" s="5">
        <f t="shared" si="24"/>
        <v>39.551399687785135</v>
      </c>
      <c r="X106" s="5">
        <f t="shared" si="25"/>
        <v>1.7777777777777795</v>
      </c>
      <c r="Y106" s="5">
        <f t="shared" si="26"/>
        <v>0.63496984101254572</v>
      </c>
      <c r="Z106" s="5">
        <f t="shared" si="27"/>
        <v>56.349698410125455</v>
      </c>
      <c r="AA106">
        <v>4</v>
      </c>
      <c r="AB106">
        <v>12</v>
      </c>
      <c r="AC106">
        <v>17</v>
      </c>
      <c r="AD106">
        <v>13</v>
      </c>
      <c r="AE106">
        <v>5</v>
      </c>
      <c r="AF106">
        <v>33</v>
      </c>
      <c r="AG106">
        <v>6</v>
      </c>
      <c r="AH106">
        <v>3</v>
      </c>
      <c r="AI106">
        <v>5</v>
      </c>
      <c r="AJ106">
        <v>2</v>
      </c>
      <c r="AK106">
        <v>4</v>
      </c>
      <c r="AL106">
        <v>1</v>
      </c>
      <c r="AM106">
        <v>53</v>
      </c>
    </row>
    <row r="107" spans="1:39">
      <c r="A107">
        <v>907</v>
      </c>
      <c r="B107">
        <v>0</v>
      </c>
      <c r="C107">
        <v>1998</v>
      </c>
      <c r="D107">
        <f t="shared" si="14"/>
        <v>18</v>
      </c>
      <c r="E107" s="1">
        <v>42690.994108796294</v>
      </c>
      <c r="F107" t="s">
        <v>102</v>
      </c>
      <c r="G107">
        <v>3</v>
      </c>
      <c r="H107">
        <v>3</v>
      </c>
      <c r="I107">
        <v>4</v>
      </c>
      <c r="J107">
        <v>4</v>
      </c>
      <c r="K107">
        <v>1</v>
      </c>
      <c r="L107">
        <v>2</v>
      </c>
      <c r="M107">
        <v>3</v>
      </c>
      <c r="N107" s="12">
        <f t="shared" si="15"/>
        <v>17</v>
      </c>
      <c r="O107" s="16">
        <f t="shared" si="16"/>
        <v>10</v>
      </c>
      <c r="P107" s="5">
        <f t="shared" si="17"/>
        <v>4.2370897840129418</v>
      </c>
      <c r="Q107" s="5">
        <f t="shared" si="18"/>
        <v>27.265789371542457</v>
      </c>
      <c r="R107" s="16">
        <f t="shared" si="19"/>
        <v>4</v>
      </c>
      <c r="S107" s="17">
        <f t="shared" si="20"/>
        <v>2.0831119141247747</v>
      </c>
      <c r="T107" s="5">
        <f t="shared" si="21"/>
        <v>68.820825356166637</v>
      </c>
      <c r="U107" s="16">
        <f t="shared" si="22"/>
        <v>3</v>
      </c>
      <c r="V107" s="17">
        <f t="shared" si="23"/>
        <v>1.3651232271702041</v>
      </c>
      <c r="W107" s="5">
        <f t="shared" si="24"/>
        <v>39.551399687785135</v>
      </c>
      <c r="X107" s="5">
        <f t="shared" si="25"/>
        <v>5.4444444444444473</v>
      </c>
      <c r="Y107" s="5">
        <f t="shared" si="26"/>
        <v>1.1111972217719548</v>
      </c>
      <c r="Z107" s="5">
        <f t="shared" si="27"/>
        <v>61.111972217719547</v>
      </c>
      <c r="AA107">
        <v>3</v>
      </c>
      <c r="AB107">
        <v>6</v>
      </c>
      <c r="AC107">
        <v>3</v>
      </c>
      <c r="AD107">
        <v>4</v>
      </c>
      <c r="AE107">
        <v>5</v>
      </c>
      <c r="AF107">
        <v>2</v>
      </c>
      <c r="AG107">
        <v>4</v>
      </c>
      <c r="AH107">
        <v>1</v>
      </c>
      <c r="AI107">
        <v>5</v>
      </c>
      <c r="AJ107">
        <v>6</v>
      </c>
      <c r="AK107">
        <v>2</v>
      </c>
      <c r="AL107">
        <v>3</v>
      </c>
      <c r="AM107">
        <v>55</v>
      </c>
    </row>
    <row r="108" spans="1:39">
      <c r="A108">
        <v>908</v>
      </c>
      <c r="B108">
        <v>0</v>
      </c>
      <c r="C108">
        <v>1991</v>
      </c>
      <c r="D108">
        <f t="shared" si="14"/>
        <v>25</v>
      </c>
      <c r="E108" s="1">
        <v>42691.016724537039</v>
      </c>
      <c r="F108" t="s">
        <v>46</v>
      </c>
      <c r="H108">
        <v>4</v>
      </c>
      <c r="I108">
        <v>4</v>
      </c>
      <c r="J108">
        <v>2</v>
      </c>
      <c r="K108">
        <v>3</v>
      </c>
      <c r="L108">
        <v>1</v>
      </c>
      <c r="M108">
        <v>4</v>
      </c>
      <c r="N108" s="12">
        <f t="shared" si="15"/>
        <v>18</v>
      </c>
      <c r="O108" s="16">
        <f t="shared" si="16"/>
        <v>12</v>
      </c>
      <c r="P108" s="5">
        <f t="shared" si="17"/>
        <v>16.470766759957957</v>
      </c>
      <c r="Q108" s="5">
        <f t="shared" si="18"/>
        <v>102.34303783394878</v>
      </c>
      <c r="R108" s="16">
        <f t="shared" si="19"/>
        <v>2</v>
      </c>
      <c r="S108" s="17">
        <f t="shared" si="20"/>
        <v>0.30991603783611416</v>
      </c>
      <c r="T108" s="5">
        <f t="shared" si="21"/>
        <v>42.740538791192868</v>
      </c>
      <c r="U108" s="16">
        <f t="shared" si="22"/>
        <v>4</v>
      </c>
      <c r="V108" s="17">
        <f t="shared" si="23"/>
        <v>2.8353467720031746E-2</v>
      </c>
      <c r="W108" s="5">
        <f t="shared" si="24"/>
        <v>48.494172307945504</v>
      </c>
      <c r="X108" s="5">
        <f t="shared" si="25"/>
        <v>11.111111111111114</v>
      </c>
      <c r="Y108" s="5">
        <f t="shared" si="26"/>
        <v>1.5874246025313639</v>
      </c>
      <c r="Z108" s="5">
        <f t="shared" si="27"/>
        <v>65.874246025313639</v>
      </c>
      <c r="AA108">
        <v>4</v>
      </c>
      <c r="AB108">
        <v>7</v>
      </c>
      <c r="AC108">
        <v>5</v>
      </c>
      <c r="AD108">
        <v>6</v>
      </c>
      <c r="AE108">
        <v>2</v>
      </c>
      <c r="AF108">
        <v>3</v>
      </c>
      <c r="AG108">
        <v>3</v>
      </c>
      <c r="AH108">
        <v>1</v>
      </c>
      <c r="AI108">
        <v>5</v>
      </c>
      <c r="AJ108">
        <v>4</v>
      </c>
      <c r="AK108">
        <v>6</v>
      </c>
      <c r="AL108">
        <v>2</v>
      </c>
      <c r="AM108">
        <v>39</v>
      </c>
    </row>
    <row r="109" spans="1:39">
      <c r="A109">
        <v>927</v>
      </c>
      <c r="B109">
        <v>1</v>
      </c>
      <c r="C109">
        <v>1992</v>
      </c>
      <c r="D109">
        <f t="shared" si="14"/>
        <v>24</v>
      </c>
      <c r="E109" s="1">
        <v>42691.516041666669</v>
      </c>
      <c r="F109" t="s">
        <v>103</v>
      </c>
      <c r="G109">
        <v>1</v>
      </c>
      <c r="H109">
        <v>3</v>
      </c>
      <c r="I109">
        <v>3</v>
      </c>
      <c r="J109">
        <v>3</v>
      </c>
      <c r="K109">
        <v>3</v>
      </c>
      <c r="L109">
        <v>2</v>
      </c>
      <c r="M109">
        <v>2</v>
      </c>
      <c r="N109" s="12">
        <f t="shared" si="15"/>
        <v>16</v>
      </c>
      <c r="O109" s="16">
        <f t="shared" si="16"/>
        <v>8</v>
      </c>
      <c r="P109" s="5">
        <f t="shared" si="17"/>
        <v>3.4128080679254845E-3</v>
      </c>
      <c r="Q109" s="5">
        <f t="shared" si="18"/>
        <v>1.2840000160130742</v>
      </c>
      <c r="R109" s="16">
        <f t="shared" si="19"/>
        <v>3</v>
      </c>
      <c r="S109" s="17">
        <f t="shared" si="20"/>
        <v>0.19651397598044443</v>
      </c>
      <c r="T109" s="5">
        <f t="shared" si="21"/>
        <v>55.780682073679756</v>
      </c>
      <c r="U109" s="16">
        <f t="shared" si="22"/>
        <v>5</v>
      </c>
      <c r="V109" s="17">
        <f t="shared" si="23"/>
        <v>0.69158370826985938</v>
      </c>
      <c r="W109" s="5">
        <f t="shared" si="24"/>
        <v>57.436944928105866</v>
      </c>
      <c r="X109" s="5">
        <f t="shared" si="25"/>
        <v>1.7777777777777795</v>
      </c>
      <c r="Y109" s="5">
        <f t="shared" si="26"/>
        <v>0.63496984101254572</v>
      </c>
      <c r="Z109" s="5">
        <f t="shared" si="27"/>
        <v>56.349698410125455</v>
      </c>
      <c r="AA109">
        <v>13</v>
      </c>
      <c r="AB109">
        <v>7</v>
      </c>
      <c r="AC109">
        <v>9</v>
      </c>
      <c r="AD109">
        <v>13</v>
      </c>
      <c r="AE109">
        <v>15</v>
      </c>
      <c r="AF109">
        <v>20</v>
      </c>
      <c r="AG109">
        <v>6</v>
      </c>
      <c r="AH109">
        <v>3</v>
      </c>
      <c r="AI109">
        <v>5</v>
      </c>
      <c r="AJ109">
        <v>4</v>
      </c>
      <c r="AK109">
        <v>2</v>
      </c>
      <c r="AL109">
        <v>1</v>
      </c>
      <c r="AM109">
        <v>5</v>
      </c>
    </row>
    <row r="110" spans="1:39">
      <c r="A110">
        <v>933</v>
      </c>
      <c r="B110">
        <v>0</v>
      </c>
      <c r="C110">
        <v>1996</v>
      </c>
      <c r="D110">
        <f t="shared" si="14"/>
        <v>20</v>
      </c>
      <c r="E110" s="1">
        <v>42691.55605324074</v>
      </c>
      <c r="F110" t="s">
        <v>46</v>
      </c>
      <c r="H110">
        <v>3</v>
      </c>
      <c r="I110">
        <v>3</v>
      </c>
      <c r="J110">
        <v>2</v>
      </c>
      <c r="K110">
        <v>2</v>
      </c>
      <c r="L110">
        <v>2</v>
      </c>
      <c r="M110">
        <v>2</v>
      </c>
      <c r="N110" s="12">
        <f t="shared" si="15"/>
        <v>14</v>
      </c>
      <c r="O110" s="16">
        <f t="shared" si="16"/>
        <v>8</v>
      </c>
      <c r="P110" s="5">
        <f t="shared" si="17"/>
        <v>3.4128080679254845E-3</v>
      </c>
      <c r="Q110" s="5">
        <f t="shared" si="18"/>
        <v>1.2840000160130742</v>
      </c>
      <c r="R110" s="16">
        <f t="shared" si="19"/>
        <v>2</v>
      </c>
      <c r="S110" s="17">
        <f t="shared" si="20"/>
        <v>0.30991603783611416</v>
      </c>
      <c r="T110" s="5">
        <f t="shared" si="21"/>
        <v>42.740538791192868</v>
      </c>
      <c r="U110" s="16">
        <f t="shared" si="22"/>
        <v>4</v>
      </c>
      <c r="V110" s="17">
        <f t="shared" si="23"/>
        <v>2.8353467720031746E-2</v>
      </c>
      <c r="W110" s="5">
        <f t="shared" si="24"/>
        <v>48.494172307945504</v>
      </c>
      <c r="X110" s="5">
        <f t="shared" si="25"/>
        <v>0.44444444444444364</v>
      </c>
      <c r="Y110" s="5">
        <f t="shared" si="26"/>
        <v>-0.31748492050627247</v>
      </c>
      <c r="Z110" s="5">
        <f t="shared" si="27"/>
        <v>46.825150794937272</v>
      </c>
      <c r="AA110">
        <v>4</v>
      </c>
      <c r="AB110">
        <v>4</v>
      </c>
      <c r="AC110">
        <v>3</v>
      </c>
      <c r="AD110">
        <v>5</v>
      </c>
      <c r="AE110">
        <v>8</v>
      </c>
      <c r="AF110">
        <v>4</v>
      </c>
      <c r="AG110">
        <v>2</v>
      </c>
      <c r="AH110">
        <v>5</v>
      </c>
      <c r="AI110">
        <v>3</v>
      </c>
      <c r="AJ110">
        <v>4</v>
      </c>
      <c r="AK110">
        <v>1</v>
      </c>
      <c r="AL110">
        <v>6</v>
      </c>
      <c r="AM110">
        <v>7</v>
      </c>
    </row>
    <row r="111" spans="1:39">
      <c r="A111">
        <v>942</v>
      </c>
      <c r="B111">
        <v>0</v>
      </c>
      <c r="C111">
        <v>1992</v>
      </c>
      <c r="D111">
        <f t="shared" si="14"/>
        <v>24</v>
      </c>
      <c r="E111" s="1">
        <v>42691.617037037038</v>
      </c>
      <c r="F111" t="s">
        <v>46</v>
      </c>
      <c r="H111">
        <v>3</v>
      </c>
      <c r="I111">
        <v>3</v>
      </c>
      <c r="J111">
        <v>3</v>
      </c>
      <c r="K111">
        <v>3</v>
      </c>
      <c r="L111">
        <v>1</v>
      </c>
      <c r="M111">
        <v>1</v>
      </c>
      <c r="N111" s="12">
        <f t="shared" si="15"/>
        <v>14</v>
      </c>
      <c r="O111" s="16">
        <f t="shared" si="16"/>
        <v>7</v>
      </c>
      <c r="P111" s="5">
        <f t="shared" si="17"/>
        <v>0.88657432009541726</v>
      </c>
      <c r="Q111" s="5">
        <f t="shared" si="18"/>
        <v>6.7039025033272353</v>
      </c>
      <c r="R111" s="16">
        <f t="shared" si="19"/>
        <v>3</v>
      </c>
      <c r="S111" s="17">
        <f t="shared" si="20"/>
        <v>0.19651397598044443</v>
      </c>
      <c r="T111" s="5">
        <f t="shared" si="21"/>
        <v>55.780682073679756</v>
      </c>
      <c r="U111" s="16">
        <f t="shared" si="22"/>
        <v>4</v>
      </c>
      <c r="V111" s="17">
        <f t="shared" si="23"/>
        <v>2.8353467720031746E-2</v>
      </c>
      <c r="W111" s="5">
        <f t="shared" si="24"/>
        <v>48.494172307945504</v>
      </c>
      <c r="X111" s="5">
        <f t="shared" si="25"/>
        <v>0.44444444444444364</v>
      </c>
      <c r="Y111" s="5">
        <f t="shared" si="26"/>
        <v>-0.31748492050627247</v>
      </c>
      <c r="Z111" s="5">
        <f t="shared" si="27"/>
        <v>46.825150794937272</v>
      </c>
      <c r="AA111">
        <v>3</v>
      </c>
      <c r="AB111">
        <v>4</v>
      </c>
      <c r="AC111">
        <v>5</v>
      </c>
      <c r="AD111">
        <v>4</v>
      </c>
      <c r="AE111">
        <v>3</v>
      </c>
      <c r="AF111">
        <v>3</v>
      </c>
      <c r="AG111">
        <v>5</v>
      </c>
      <c r="AH111">
        <v>2</v>
      </c>
      <c r="AI111">
        <v>6</v>
      </c>
      <c r="AJ111">
        <v>3</v>
      </c>
      <c r="AK111">
        <v>4</v>
      </c>
      <c r="AL111">
        <v>1</v>
      </c>
      <c r="AM111">
        <v>40</v>
      </c>
    </row>
    <row r="112" spans="1:39">
      <c r="A112">
        <v>950</v>
      </c>
      <c r="B112">
        <v>1</v>
      </c>
      <c r="C112">
        <v>1988</v>
      </c>
      <c r="D112">
        <f t="shared" si="14"/>
        <v>28</v>
      </c>
      <c r="E112" s="1">
        <v>42691.762187499997</v>
      </c>
      <c r="F112" t="s">
        <v>104</v>
      </c>
      <c r="G112">
        <v>1</v>
      </c>
      <c r="H112">
        <v>3</v>
      </c>
      <c r="I112">
        <v>3</v>
      </c>
      <c r="J112">
        <v>2</v>
      </c>
      <c r="K112">
        <v>4</v>
      </c>
      <c r="L112">
        <v>3</v>
      </c>
      <c r="M112">
        <v>3</v>
      </c>
      <c r="N112" s="12">
        <f t="shared" si="15"/>
        <v>18</v>
      </c>
      <c r="O112" s="16">
        <f t="shared" si="16"/>
        <v>9</v>
      </c>
      <c r="P112" s="5">
        <f t="shared" si="17"/>
        <v>1.1202512960404336</v>
      </c>
      <c r="Q112" s="5">
        <f t="shared" si="18"/>
        <v>8.1379623054181423</v>
      </c>
      <c r="R112" s="16">
        <f t="shared" si="19"/>
        <v>2</v>
      </c>
      <c r="S112" s="17">
        <f t="shared" si="20"/>
        <v>0.30991603783611416</v>
      </c>
      <c r="T112" s="5">
        <f t="shared" si="21"/>
        <v>42.740538791192868</v>
      </c>
      <c r="U112" s="16">
        <f t="shared" si="22"/>
        <v>7</v>
      </c>
      <c r="V112" s="17">
        <f t="shared" si="23"/>
        <v>8.0180441893695154</v>
      </c>
      <c r="W112" s="5">
        <f t="shared" si="24"/>
        <v>75.322490168426597</v>
      </c>
      <c r="X112" s="5">
        <f t="shared" si="25"/>
        <v>11.111111111111114</v>
      </c>
      <c r="Y112" s="5">
        <f t="shared" si="26"/>
        <v>1.5874246025313639</v>
      </c>
      <c r="Z112" s="5">
        <f t="shared" si="27"/>
        <v>65.874246025313639</v>
      </c>
      <c r="AA112">
        <v>4</v>
      </c>
      <c r="AB112">
        <v>7</v>
      </c>
      <c r="AC112">
        <v>7</v>
      </c>
      <c r="AD112">
        <v>6</v>
      </c>
      <c r="AE112">
        <v>9</v>
      </c>
      <c r="AF112">
        <v>8</v>
      </c>
      <c r="AG112">
        <v>6</v>
      </c>
      <c r="AH112">
        <v>2</v>
      </c>
      <c r="AI112">
        <v>4</v>
      </c>
      <c r="AJ112">
        <v>1</v>
      </c>
      <c r="AK112">
        <v>3</v>
      </c>
      <c r="AL112">
        <v>5</v>
      </c>
      <c r="AM112">
        <v>36</v>
      </c>
    </row>
    <row r="113" spans="1:39">
      <c r="A113">
        <v>957</v>
      </c>
      <c r="B113">
        <v>0</v>
      </c>
      <c r="C113">
        <v>1976</v>
      </c>
      <c r="D113">
        <f t="shared" si="14"/>
        <v>40</v>
      </c>
      <c r="E113" s="1">
        <v>42691.82167824074</v>
      </c>
      <c r="F113" t="s">
        <v>46</v>
      </c>
      <c r="H113">
        <v>4</v>
      </c>
      <c r="I113">
        <v>3</v>
      </c>
      <c r="J113">
        <v>3</v>
      </c>
      <c r="K113">
        <v>4</v>
      </c>
      <c r="L113">
        <v>2</v>
      </c>
      <c r="M113">
        <v>4</v>
      </c>
      <c r="N113" s="12">
        <f t="shared" si="15"/>
        <v>20</v>
      </c>
      <c r="O113" s="16">
        <f t="shared" si="16"/>
        <v>11</v>
      </c>
      <c r="P113" s="5">
        <f t="shared" si="17"/>
        <v>9.3539282719854508</v>
      </c>
      <c r="Q113" s="5">
        <f t="shared" si="18"/>
        <v>58.667481214386015</v>
      </c>
      <c r="R113" s="16">
        <f t="shared" si="19"/>
        <v>3</v>
      </c>
      <c r="S113" s="17">
        <f t="shared" si="20"/>
        <v>0.19651397598044443</v>
      </c>
      <c r="T113" s="5">
        <f t="shared" si="21"/>
        <v>55.780682073679756</v>
      </c>
      <c r="U113" s="16">
        <f t="shared" si="22"/>
        <v>6</v>
      </c>
      <c r="V113" s="17">
        <f t="shared" si="23"/>
        <v>3.3548139488196869</v>
      </c>
      <c r="W113" s="5">
        <f t="shared" si="24"/>
        <v>66.379717548266228</v>
      </c>
      <c r="X113" s="5">
        <f t="shared" si="25"/>
        <v>28.44444444444445</v>
      </c>
      <c r="Y113" s="5">
        <f t="shared" si="26"/>
        <v>2.539879364050182</v>
      </c>
      <c r="Z113" s="5">
        <f t="shared" si="27"/>
        <v>75.398793640501822</v>
      </c>
      <c r="AA113">
        <v>7</v>
      </c>
      <c r="AB113">
        <v>8</v>
      </c>
      <c r="AC113">
        <v>5</v>
      </c>
      <c r="AD113">
        <v>6</v>
      </c>
      <c r="AE113">
        <v>7</v>
      </c>
      <c r="AF113">
        <v>4</v>
      </c>
      <c r="AG113">
        <v>2</v>
      </c>
      <c r="AH113">
        <v>6</v>
      </c>
      <c r="AI113">
        <v>3</v>
      </c>
      <c r="AJ113">
        <v>4</v>
      </c>
      <c r="AK113">
        <v>1</v>
      </c>
      <c r="AL113">
        <v>5</v>
      </c>
      <c r="AM113">
        <v>39</v>
      </c>
    </row>
    <row r="114" spans="1:39">
      <c r="A114">
        <v>965</v>
      </c>
      <c r="B114">
        <v>0</v>
      </c>
      <c r="C114">
        <v>1977</v>
      </c>
      <c r="D114">
        <f t="shared" si="14"/>
        <v>39</v>
      </c>
      <c r="E114" s="1">
        <v>42691.864074074074</v>
      </c>
      <c r="F114" t="s">
        <v>105</v>
      </c>
      <c r="G114">
        <v>3</v>
      </c>
      <c r="H114">
        <v>3</v>
      </c>
      <c r="I114">
        <v>2</v>
      </c>
      <c r="J114">
        <v>3</v>
      </c>
      <c r="K114">
        <v>2</v>
      </c>
      <c r="L114">
        <v>2</v>
      </c>
      <c r="M114">
        <v>3</v>
      </c>
      <c r="N114" s="12">
        <f t="shared" si="15"/>
        <v>15</v>
      </c>
      <c r="O114" s="16">
        <f t="shared" si="16"/>
        <v>8</v>
      </c>
      <c r="P114" s="5">
        <f t="shared" si="17"/>
        <v>3.4128080679254845E-3</v>
      </c>
      <c r="Q114" s="5">
        <f t="shared" si="18"/>
        <v>1.2840000160130742</v>
      </c>
      <c r="R114" s="16">
        <f t="shared" si="19"/>
        <v>3</v>
      </c>
      <c r="S114" s="17">
        <f t="shared" si="20"/>
        <v>0.19651397598044443</v>
      </c>
      <c r="T114" s="5">
        <f t="shared" si="21"/>
        <v>55.780682073679756</v>
      </c>
      <c r="U114" s="16">
        <f t="shared" si="22"/>
        <v>4</v>
      </c>
      <c r="V114" s="17">
        <f t="shared" si="23"/>
        <v>2.8353467720031746E-2</v>
      </c>
      <c r="W114" s="5">
        <f t="shared" si="24"/>
        <v>48.494172307945504</v>
      </c>
      <c r="X114" s="5">
        <f t="shared" si="25"/>
        <v>0.11111111111111151</v>
      </c>
      <c r="Y114" s="5">
        <f t="shared" si="26"/>
        <v>0.15874246025313665</v>
      </c>
      <c r="Z114" s="5">
        <f t="shared" si="27"/>
        <v>51.587424602531364</v>
      </c>
      <c r="AA114">
        <v>9</v>
      </c>
      <c r="AB114">
        <v>6</v>
      </c>
      <c r="AC114">
        <v>4</v>
      </c>
      <c r="AD114">
        <v>6</v>
      </c>
      <c r="AE114">
        <v>3</v>
      </c>
      <c r="AF114">
        <v>3</v>
      </c>
      <c r="AG114">
        <v>3</v>
      </c>
      <c r="AH114">
        <v>6</v>
      </c>
      <c r="AI114">
        <v>2</v>
      </c>
      <c r="AJ114">
        <v>1</v>
      </c>
      <c r="AK114">
        <v>5</v>
      </c>
      <c r="AL114">
        <v>4</v>
      </c>
      <c r="AM114">
        <v>2</v>
      </c>
    </row>
    <row r="115" spans="1:39">
      <c r="A115">
        <v>967</v>
      </c>
      <c r="B115">
        <v>1</v>
      </c>
      <c r="C115">
        <v>1997</v>
      </c>
      <c r="D115">
        <f t="shared" si="14"/>
        <v>19</v>
      </c>
      <c r="E115" s="1">
        <v>42691.88385416667</v>
      </c>
      <c r="F115" t="s">
        <v>46</v>
      </c>
      <c r="H115">
        <v>1</v>
      </c>
      <c r="I115">
        <v>3</v>
      </c>
      <c r="J115">
        <v>2</v>
      </c>
      <c r="K115">
        <v>1</v>
      </c>
      <c r="L115">
        <v>1</v>
      </c>
      <c r="M115">
        <v>3</v>
      </c>
      <c r="N115" s="12">
        <f t="shared" si="15"/>
        <v>11</v>
      </c>
      <c r="O115" s="16">
        <f t="shared" si="16"/>
        <v>7</v>
      </c>
      <c r="P115" s="5">
        <f t="shared" si="17"/>
        <v>0.88657432009541726</v>
      </c>
      <c r="Q115" s="5">
        <f t="shared" si="18"/>
        <v>6.7039025033272353</v>
      </c>
      <c r="R115" s="16">
        <f t="shared" si="19"/>
        <v>2</v>
      </c>
      <c r="S115" s="17">
        <f t="shared" si="20"/>
        <v>0.30991603783611416</v>
      </c>
      <c r="T115" s="5">
        <f t="shared" si="21"/>
        <v>42.740538791192868</v>
      </c>
      <c r="U115" s="16">
        <f t="shared" si="22"/>
        <v>2</v>
      </c>
      <c r="V115" s="17">
        <f t="shared" si="23"/>
        <v>4.7018929866203765</v>
      </c>
      <c r="W115" s="5">
        <f t="shared" si="24"/>
        <v>30.608627067624774</v>
      </c>
      <c r="X115" s="5">
        <f t="shared" si="25"/>
        <v>13.444444444444439</v>
      </c>
      <c r="Y115" s="5">
        <f t="shared" si="26"/>
        <v>-1.7461670627844996</v>
      </c>
      <c r="Z115" s="5">
        <f t="shared" si="27"/>
        <v>32.538329372155005</v>
      </c>
      <c r="AA115">
        <v>6</v>
      </c>
      <c r="AB115">
        <v>9</v>
      </c>
      <c r="AC115">
        <v>5</v>
      </c>
      <c r="AD115">
        <v>5</v>
      </c>
      <c r="AE115">
        <v>7</v>
      </c>
      <c r="AF115">
        <v>4</v>
      </c>
      <c r="AG115">
        <v>5</v>
      </c>
      <c r="AH115">
        <v>6</v>
      </c>
      <c r="AI115">
        <v>1</v>
      </c>
      <c r="AJ115">
        <v>4</v>
      </c>
      <c r="AK115">
        <v>2</v>
      </c>
      <c r="AL115">
        <v>3</v>
      </c>
      <c r="AM115">
        <v>80</v>
      </c>
    </row>
    <row r="116" spans="1:39">
      <c r="A116">
        <v>981</v>
      </c>
      <c r="B116">
        <v>0</v>
      </c>
      <c r="C116">
        <v>1976</v>
      </c>
      <c r="D116">
        <f t="shared" si="14"/>
        <v>40</v>
      </c>
      <c r="E116" s="1">
        <v>42692.290266203701</v>
      </c>
      <c r="F116" t="s">
        <v>106</v>
      </c>
      <c r="G116">
        <v>1</v>
      </c>
      <c r="H116">
        <v>3</v>
      </c>
      <c r="I116">
        <v>2</v>
      </c>
      <c r="J116">
        <v>2</v>
      </c>
      <c r="K116">
        <v>2</v>
      </c>
      <c r="L116">
        <v>2</v>
      </c>
      <c r="M116">
        <v>2</v>
      </c>
      <c r="N116" s="12">
        <f t="shared" si="15"/>
        <v>13</v>
      </c>
      <c r="O116" s="16">
        <f t="shared" si="16"/>
        <v>7</v>
      </c>
      <c r="P116" s="5">
        <f t="shared" si="17"/>
        <v>0.88657432009541726</v>
      </c>
      <c r="Q116" s="5">
        <f t="shared" si="18"/>
        <v>6.7039025033272353</v>
      </c>
      <c r="R116" s="16">
        <f t="shared" si="19"/>
        <v>2</v>
      </c>
      <c r="S116" s="17">
        <f t="shared" si="20"/>
        <v>0.30991603783611416</v>
      </c>
      <c r="T116" s="5">
        <f t="shared" si="21"/>
        <v>42.740538791192868</v>
      </c>
      <c r="U116" s="16">
        <f t="shared" si="22"/>
        <v>4</v>
      </c>
      <c r="V116" s="17">
        <f t="shared" si="23"/>
        <v>2.8353467720031746E-2</v>
      </c>
      <c r="W116" s="5">
        <f t="shared" si="24"/>
        <v>48.494172307945504</v>
      </c>
      <c r="X116" s="5">
        <f t="shared" si="25"/>
        <v>2.7777777777777759</v>
      </c>
      <c r="Y116" s="5">
        <f t="shared" si="26"/>
        <v>-0.79371230126568149</v>
      </c>
      <c r="Z116" s="5">
        <f t="shared" si="27"/>
        <v>42.062876987343188</v>
      </c>
      <c r="AA116">
        <v>7</v>
      </c>
      <c r="AB116">
        <v>6</v>
      </c>
      <c r="AC116">
        <v>450</v>
      </c>
      <c r="AD116">
        <v>5</v>
      </c>
      <c r="AE116">
        <v>3</v>
      </c>
      <c r="AF116">
        <v>4</v>
      </c>
      <c r="AG116">
        <v>4</v>
      </c>
      <c r="AH116">
        <v>2</v>
      </c>
      <c r="AI116">
        <v>1</v>
      </c>
      <c r="AJ116">
        <v>3</v>
      </c>
      <c r="AK116">
        <v>6</v>
      </c>
      <c r="AL116">
        <v>5</v>
      </c>
      <c r="AM116">
        <v>6</v>
      </c>
    </row>
    <row r="117" spans="1:39">
      <c r="A117">
        <v>1002</v>
      </c>
      <c r="B117">
        <v>0</v>
      </c>
      <c r="C117">
        <v>1986</v>
      </c>
      <c r="D117">
        <f t="shared" si="14"/>
        <v>30</v>
      </c>
      <c r="E117" s="1">
        <v>42692.494768518518</v>
      </c>
      <c r="F117" t="s">
        <v>107</v>
      </c>
      <c r="G117">
        <v>2</v>
      </c>
      <c r="H117">
        <v>3</v>
      </c>
      <c r="I117">
        <v>3</v>
      </c>
      <c r="J117">
        <v>3</v>
      </c>
      <c r="K117">
        <v>3</v>
      </c>
      <c r="L117">
        <v>2</v>
      </c>
      <c r="M117">
        <v>3</v>
      </c>
      <c r="N117" s="12">
        <f t="shared" si="15"/>
        <v>17</v>
      </c>
      <c r="O117" s="16">
        <f t="shared" si="16"/>
        <v>9</v>
      </c>
      <c r="P117" s="5">
        <f t="shared" si="17"/>
        <v>1.1202512960404336</v>
      </c>
      <c r="Q117" s="5">
        <f t="shared" si="18"/>
        <v>8.1379623054181423</v>
      </c>
      <c r="R117" s="16">
        <f t="shared" si="19"/>
        <v>3</v>
      </c>
      <c r="S117" s="17">
        <f t="shared" si="20"/>
        <v>0.19651397598044443</v>
      </c>
      <c r="T117" s="5">
        <f t="shared" si="21"/>
        <v>55.780682073679756</v>
      </c>
      <c r="U117" s="16">
        <f t="shared" si="22"/>
        <v>5</v>
      </c>
      <c r="V117" s="17">
        <f t="shared" si="23"/>
        <v>0.69158370826985938</v>
      </c>
      <c r="W117" s="5">
        <f t="shared" si="24"/>
        <v>57.436944928105866</v>
      </c>
      <c r="X117" s="5">
        <f t="shared" si="25"/>
        <v>5.4444444444444473</v>
      </c>
      <c r="Y117" s="5">
        <f t="shared" si="26"/>
        <v>1.1111972217719548</v>
      </c>
      <c r="Z117" s="5">
        <f t="shared" si="27"/>
        <v>61.111972217719547</v>
      </c>
      <c r="AA117">
        <v>5</v>
      </c>
      <c r="AB117">
        <v>10</v>
      </c>
      <c r="AC117">
        <v>6</v>
      </c>
      <c r="AD117">
        <v>7</v>
      </c>
      <c r="AE117">
        <v>6</v>
      </c>
      <c r="AF117">
        <v>9</v>
      </c>
      <c r="AG117">
        <v>5</v>
      </c>
      <c r="AH117">
        <v>6</v>
      </c>
      <c r="AI117">
        <v>4</v>
      </c>
      <c r="AJ117">
        <v>2</v>
      </c>
      <c r="AK117">
        <v>1</v>
      </c>
      <c r="AL117">
        <v>3</v>
      </c>
      <c r="AM117">
        <v>0</v>
      </c>
    </row>
    <row r="118" spans="1:39">
      <c r="A118">
        <v>1010</v>
      </c>
      <c r="B118">
        <v>0</v>
      </c>
      <c r="C118">
        <v>1970</v>
      </c>
      <c r="D118">
        <f t="shared" si="14"/>
        <v>46</v>
      </c>
      <c r="E118" s="1">
        <v>42692.502233796295</v>
      </c>
      <c r="F118" t="s">
        <v>46</v>
      </c>
      <c r="H118">
        <v>3</v>
      </c>
      <c r="I118">
        <v>3</v>
      </c>
      <c r="J118">
        <v>3</v>
      </c>
      <c r="K118">
        <v>2</v>
      </c>
      <c r="L118">
        <v>1</v>
      </c>
      <c r="M118">
        <v>2</v>
      </c>
      <c r="N118" s="12">
        <f t="shared" si="15"/>
        <v>14</v>
      </c>
      <c r="O118" s="16">
        <f t="shared" si="16"/>
        <v>8</v>
      </c>
      <c r="P118" s="5">
        <f t="shared" si="17"/>
        <v>3.4128080679254845E-3</v>
      </c>
      <c r="Q118" s="5">
        <f t="shared" si="18"/>
        <v>1.2840000160130742</v>
      </c>
      <c r="R118" s="16">
        <f t="shared" si="19"/>
        <v>3</v>
      </c>
      <c r="S118" s="17">
        <f t="shared" si="20"/>
        <v>0.19651397598044443</v>
      </c>
      <c r="T118" s="5">
        <f t="shared" si="21"/>
        <v>55.780682073679756</v>
      </c>
      <c r="U118" s="16">
        <f t="shared" si="22"/>
        <v>3</v>
      </c>
      <c r="V118" s="17">
        <f t="shared" si="23"/>
        <v>1.3651232271702041</v>
      </c>
      <c r="W118" s="5">
        <f t="shared" si="24"/>
        <v>39.551399687785135</v>
      </c>
      <c r="X118" s="5">
        <f t="shared" si="25"/>
        <v>0.44444444444444364</v>
      </c>
      <c r="Y118" s="5">
        <f t="shared" si="26"/>
        <v>-0.31748492050627247</v>
      </c>
      <c r="Z118" s="5">
        <f t="shared" si="27"/>
        <v>46.825150794937272</v>
      </c>
      <c r="AA118">
        <v>6</v>
      </c>
      <c r="AB118">
        <v>5</v>
      </c>
      <c r="AC118">
        <v>6</v>
      </c>
      <c r="AD118">
        <v>9</v>
      </c>
      <c r="AE118">
        <v>5</v>
      </c>
      <c r="AF118">
        <v>3</v>
      </c>
      <c r="AG118">
        <v>6</v>
      </c>
      <c r="AH118">
        <v>4</v>
      </c>
      <c r="AI118">
        <v>5</v>
      </c>
      <c r="AJ118">
        <v>2</v>
      </c>
      <c r="AK118">
        <v>1</v>
      </c>
      <c r="AL118">
        <v>3</v>
      </c>
      <c r="AM118">
        <v>11</v>
      </c>
    </row>
    <row r="119" spans="1:39">
      <c r="A119">
        <v>1015</v>
      </c>
      <c r="B119">
        <v>0</v>
      </c>
      <c r="C119">
        <v>1971</v>
      </c>
      <c r="D119">
        <f t="shared" si="14"/>
        <v>45</v>
      </c>
      <c r="E119" s="1">
        <v>42692.575266203705</v>
      </c>
      <c r="F119" t="s">
        <v>108</v>
      </c>
      <c r="G119">
        <v>2</v>
      </c>
      <c r="H119">
        <v>3</v>
      </c>
      <c r="I119">
        <v>1</v>
      </c>
      <c r="J119">
        <v>4</v>
      </c>
      <c r="K119">
        <v>3</v>
      </c>
      <c r="L119">
        <v>2</v>
      </c>
      <c r="M119">
        <v>3</v>
      </c>
      <c r="N119" s="12">
        <f t="shared" si="15"/>
        <v>16</v>
      </c>
      <c r="O119" s="16">
        <f t="shared" si="16"/>
        <v>7</v>
      </c>
      <c r="P119" s="5">
        <f t="shared" si="17"/>
        <v>0.88657432009541726</v>
      </c>
      <c r="Q119" s="5">
        <f t="shared" si="18"/>
        <v>6.7039025033272353</v>
      </c>
      <c r="R119" s="16">
        <f t="shared" si="19"/>
        <v>4</v>
      </c>
      <c r="S119" s="17">
        <f t="shared" si="20"/>
        <v>2.0831119141247747</v>
      </c>
      <c r="T119" s="5">
        <f t="shared" si="21"/>
        <v>68.820825356166637</v>
      </c>
      <c r="U119" s="16">
        <f t="shared" si="22"/>
        <v>5</v>
      </c>
      <c r="V119" s="17">
        <f t="shared" si="23"/>
        <v>0.69158370826985938</v>
      </c>
      <c r="W119" s="5">
        <f t="shared" si="24"/>
        <v>57.436944928105866</v>
      </c>
      <c r="X119" s="5">
        <f t="shared" si="25"/>
        <v>1.7777777777777795</v>
      </c>
      <c r="Y119" s="5">
        <f t="shared" si="26"/>
        <v>0.63496984101254572</v>
      </c>
      <c r="Z119" s="5">
        <f t="shared" si="27"/>
        <v>56.349698410125455</v>
      </c>
      <c r="AA119">
        <v>8</v>
      </c>
      <c r="AB119">
        <v>3</v>
      </c>
      <c r="AC119">
        <v>4</v>
      </c>
      <c r="AD119">
        <v>7</v>
      </c>
      <c r="AE119">
        <v>3</v>
      </c>
      <c r="AF119">
        <v>3</v>
      </c>
      <c r="AG119">
        <v>1</v>
      </c>
      <c r="AH119">
        <v>3</v>
      </c>
      <c r="AI119">
        <v>4</v>
      </c>
      <c r="AJ119">
        <v>2</v>
      </c>
      <c r="AK119">
        <v>5</v>
      </c>
      <c r="AL119">
        <v>6</v>
      </c>
      <c r="AM119">
        <v>35</v>
      </c>
    </row>
    <row r="120" spans="1:39">
      <c r="A120">
        <v>1019</v>
      </c>
      <c r="B120">
        <v>0</v>
      </c>
      <c r="C120">
        <v>1968</v>
      </c>
      <c r="D120">
        <f t="shared" si="14"/>
        <v>48</v>
      </c>
      <c r="E120" s="1">
        <v>42692.583599537036</v>
      </c>
      <c r="F120" t="s">
        <v>46</v>
      </c>
      <c r="H120">
        <v>3</v>
      </c>
      <c r="I120">
        <v>2</v>
      </c>
      <c r="J120">
        <v>2</v>
      </c>
      <c r="K120">
        <v>2</v>
      </c>
      <c r="L120">
        <v>2</v>
      </c>
      <c r="M120">
        <v>3</v>
      </c>
      <c r="N120" s="12">
        <f t="shared" si="15"/>
        <v>14</v>
      </c>
      <c r="O120" s="16">
        <f t="shared" si="16"/>
        <v>8</v>
      </c>
      <c r="P120" s="5">
        <f t="shared" si="17"/>
        <v>3.4128080679254845E-3</v>
      </c>
      <c r="Q120" s="5">
        <f t="shared" si="18"/>
        <v>1.2840000160130742</v>
      </c>
      <c r="R120" s="16">
        <f t="shared" si="19"/>
        <v>2</v>
      </c>
      <c r="S120" s="17">
        <f t="shared" si="20"/>
        <v>0.30991603783611416</v>
      </c>
      <c r="T120" s="5">
        <f t="shared" si="21"/>
        <v>42.740538791192868</v>
      </c>
      <c r="U120" s="16">
        <f t="shared" si="22"/>
        <v>4</v>
      </c>
      <c r="V120" s="17">
        <f t="shared" si="23"/>
        <v>2.8353467720031746E-2</v>
      </c>
      <c r="W120" s="5">
        <f t="shared" si="24"/>
        <v>48.494172307945504</v>
      </c>
      <c r="X120" s="5">
        <f t="shared" si="25"/>
        <v>0.44444444444444364</v>
      </c>
      <c r="Y120" s="5">
        <f t="shared" si="26"/>
        <v>-0.31748492050627247</v>
      </c>
      <c r="Z120" s="5">
        <f t="shared" si="27"/>
        <v>46.825150794937272</v>
      </c>
      <c r="AA120">
        <v>7</v>
      </c>
      <c r="AB120">
        <v>5</v>
      </c>
      <c r="AC120">
        <v>14</v>
      </c>
      <c r="AD120">
        <v>3</v>
      </c>
      <c r="AE120">
        <v>3</v>
      </c>
      <c r="AF120">
        <v>6</v>
      </c>
      <c r="AG120">
        <v>1</v>
      </c>
      <c r="AH120">
        <v>4</v>
      </c>
      <c r="AI120">
        <v>3</v>
      </c>
      <c r="AJ120">
        <v>5</v>
      </c>
      <c r="AK120">
        <v>2</v>
      </c>
      <c r="AL120">
        <v>6</v>
      </c>
      <c r="AM120">
        <v>3</v>
      </c>
    </row>
    <row r="121" spans="1:39">
      <c r="A121">
        <v>1025</v>
      </c>
      <c r="B121">
        <v>1</v>
      </c>
      <c r="C121">
        <v>1991</v>
      </c>
      <c r="D121">
        <f t="shared" si="14"/>
        <v>25</v>
      </c>
      <c r="E121" s="1">
        <v>42692.680578703701</v>
      </c>
      <c r="F121" t="s">
        <v>109</v>
      </c>
      <c r="G121">
        <v>2</v>
      </c>
      <c r="H121">
        <v>3</v>
      </c>
      <c r="I121">
        <v>3</v>
      </c>
      <c r="J121">
        <v>4</v>
      </c>
      <c r="K121">
        <v>3</v>
      </c>
      <c r="L121">
        <v>2</v>
      </c>
      <c r="M121">
        <v>3</v>
      </c>
      <c r="N121" s="12">
        <f t="shared" si="15"/>
        <v>18</v>
      </c>
      <c r="O121" s="16">
        <f t="shared" si="16"/>
        <v>9</v>
      </c>
      <c r="P121" s="5">
        <f t="shared" si="17"/>
        <v>1.1202512960404336</v>
      </c>
      <c r="Q121" s="5">
        <f t="shared" si="18"/>
        <v>8.1379623054181423</v>
      </c>
      <c r="R121" s="16">
        <f t="shared" si="19"/>
        <v>4</v>
      </c>
      <c r="S121" s="17">
        <f t="shared" si="20"/>
        <v>2.0831119141247747</v>
      </c>
      <c r="T121" s="5">
        <f t="shared" si="21"/>
        <v>68.820825356166637</v>
      </c>
      <c r="U121" s="16">
        <f t="shared" si="22"/>
        <v>5</v>
      </c>
      <c r="V121" s="17">
        <f t="shared" si="23"/>
        <v>0.69158370826985938</v>
      </c>
      <c r="W121" s="5">
        <f t="shared" si="24"/>
        <v>57.436944928105866</v>
      </c>
      <c r="X121" s="5">
        <f t="shared" si="25"/>
        <v>11.111111111111114</v>
      </c>
      <c r="Y121" s="5">
        <f t="shared" si="26"/>
        <v>1.5874246025313639</v>
      </c>
      <c r="Z121" s="5">
        <f t="shared" si="27"/>
        <v>65.874246025313639</v>
      </c>
      <c r="AA121">
        <v>10</v>
      </c>
      <c r="AB121">
        <v>6</v>
      </c>
      <c r="AC121">
        <v>6</v>
      </c>
      <c r="AD121">
        <v>8</v>
      </c>
      <c r="AE121">
        <v>5</v>
      </c>
      <c r="AF121">
        <v>7</v>
      </c>
      <c r="AG121">
        <v>6</v>
      </c>
      <c r="AH121">
        <v>5</v>
      </c>
      <c r="AI121">
        <v>3</v>
      </c>
      <c r="AJ121">
        <v>1</v>
      </c>
      <c r="AK121">
        <v>2</v>
      </c>
      <c r="AL121">
        <v>4</v>
      </c>
      <c r="AM121">
        <v>17</v>
      </c>
    </row>
    <row r="122" spans="1:39">
      <c r="A122">
        <v>1039</v>
      </c>
      <c r="B122">
        <v>0</v>
      </c>
      <c r="C122">
        <v>1995</v>
      </c>
      <c r="D122">
        <f t="shared" si="14"/>
        <v>21</v>
      </c>
      <c r="E122" s="1">
        <v>42692.786041666666</v>
      </c>
      <c r="F122" t="s">
        <v>46</v>
      </c>
      <c r="H122">
        <v>3</v>
      </c>
      <c r="I122">
        <v>3</v>
      </c>
      <c r="J122">
        <v>2</v>
      </c>
      <c r="K122">
        <v>3</v>
      </c>
      <c r="L122">
        <v>1</v>
      </c>
      <c r="M122">
        <v>2</v>
      </c>
      <c r="N122" s="12">
        <f t="shared" si="15"/>
        <v>14</v>
      </c>
      <c r="O122" s="16">
        <f t="shared" si="16"/>
        <v>8</v>
      </c>
      <c r="P122" s="5">
        <f t="shared" si="17"/>
        <v>3.4128080679254845E-3</v>
      </c>
      <c r="Q122" s="5">
        <f t="shared" si="18"/>
        <v>1.2840000160130742</v>
      </c>
      <c r="R122" s="16">
        <f t="shared" si="19"/>
        <v>2</v>
      </c>
      <c r="S122" s="17">
        <f t="shared" si="20"/>
        <v>0.30991603783611416</v>
      </c>
      <c r="T122" s="5">
        <f t="shared" si="21"/>
        <v>42.740538791192868</v>
      </c>
      <c r="U122" s="16">
        <f t="shared" si="22"/>
        <v>4</v>
      </c>
      <c r="V122" s="17">
        <f t="shared" si="23"/>
        <v>2.8353467720031746E-2</v>
      </c>
      <c r="W122" s="5">
        <f t="shared" si="24"/>
        <v>48.494172307945504</v>
      </c>
      <c r="X122" s="5">
        <f t="shared" si="25"/>
        <v>0.44444444444444364</v>
      </c>
      <c r="Y122" s="5">
        <f t="shared" si="26"/>
        <v>-0.31748492050627247</v>
      </c>
      <c r="Z122" s="5">
        <f t="shared" si="27"/>
        <v>46.825150794937272</v>
      </c>
      <c r="AA122">
        <v>8</v>
      </c>
      <c r="AB122">
        <v>21</v>
      </c>
      <c r="AC122">
        <v>13</v>
      </c>
      <c r="AD122">
        <v>43</v>
      </c>
      <c r="AE122">
        <v>8</v>
      </c>
      <c r="AF122">
        <v>17</v>
      </c>
      <c r="AG122">
        <v>4</v>
      </c>
      <c r="AH122">
        <v>3</v>
      </c>
      <c r="AI122">
        <v>2</v>
      </c>
      <c r="AJ122">
        <v>6</v>
      </c>
      <c r="AK122">
        <v>5</v>
      </c>
      <c r="AL122">
        <v>1</v>
      </c>
      <c r="AM122">
        <v>15</v>
      </c>
    </row>
    <row r="123" spans="1:39">
      <c r="A123">
        <v>1049</v>
      </c>
      <c r="B123">
        <v>1</v>
      </c>
      <c r="C123">
        <v>1988</v>
      </c>
      <c r="D123">
        <f t="shared" si="14"/>
        <v>28</v>
      </c>
      <c r="E123" s="1">
        <v>42692.794386574074</v>
      </c>
      <c r="F123" t="s">
        <v>46</v>
      </c>
      <c r="H123">
        <v>3</v>
      </c>
      <c r="I123">
        <v>4</v>
      </c>
      <c r="J123">
        <v>2</v>
      </c>
      <c r="K123">
        <v>4</v>
      </c>
      <c r="L123">
        <v>2</v>
      </c>
      <c r="M123">
        <v>2</v>
      </c>
      <c r="N123" s="12">
        <f t="shared" si="15"/>
        <v>17</v>
      </c>
      <c r="O123" s="16">
        <f t="shared" si="16"/>
        <v>9</v>
      </c>
      <c r="P123" s="5">
        <f t="shared" si="17"/>
        <v>1.1202512960404336</v>
      </c>
      <c r="Q123" s="5">
        <f t="shared" si="18"/>
        <v>8.1379623054181423</v>
      </c>
      <c r="R123" s="16">
        <f t="shared" si="19"/>
        <v>2</v>
      </c>
      <c r="S123" s="17">
        <f t="shared" si="20"/>
        <v>0.30991603783611416</v>
      </c>
      <c r="T123" s="5">
        <f t="shared" si="21"/>
        <v>42.740538791192868</v>
      </c>
      <c r="U123" s="16">
        <f t="shared" si="22"/>
        <v>6</v>
      </c>
      <c r="V123" s="17">
        <f t="shared" si="23"/>
        <v>3.3548139488196869</v>
      </c>
      <c r="W123" s="5">
        <f t="shared" si="24"/>
        <v>66.379717548266228</v>
      </c>
      <c r="X123" s="5">
        <f t="shared" si="25"/>
        <v>5.4444444444444473</v>
      </c>
      <c r="Y123" s="5">
        <f t="shared" si="26"/>
        <v>1.1111972217719548</v>
      </c>
      <c r="Z123" s="5">
        <f t="shared" si="27"/>
        <v>61.111972217719547</v>
      </c>
      <c r="AA123">
        <v>8</v>
      </c>
      <c r="AB123">
        <v>25</v>
      </c>
      <c r="AC123">
        <v>7</v>
      </c>
      <c r="AD123">
        <v>52</v>
      </c>
      <c r="AE123">
        <v>16</v>
      </c>
      <c r="AF123">
        <v>11</v>
      </c>
      <c r="AG123">
        <v>4</v>
      </c>
      <c r="AH123">
        <v>1</v>
      </c>
      <c r="AI123">
        <v>3</v>
      </c>
      <c r="AJ123">
        <v>2</v>
      </c>
      <c r="AK123">
        <v>6</v>
      </c>
      <c r="AL123">
        <v>5</v>
      </c>
      <c r="AM123">
        <v>36</v>
      </c>
    </row>
    <row r="124" spans="1:39">
      <c r="A124">
        <v>1074</v>
      </c>
      <c r="B124">
        <v>0</v>
      </c>
      <c r="C124">
        <v>1981</v>
      </c>
      <c r="D124">
        <f t="shared" si="14"/>
        <v>35</v>
      </c>
      <c r="E124" s="1">
        <v>42692.814513888887</v>
      </c>
      <c r="F124" t="s">
        <v>46</v>
      </c>
      <c r="H124">
        <v>3</v>
      </c>
      <c r="I124">
        <v>3</v>
      </c>
      <c r="J124">
        <v>3</v>
      </c>
      <c r="K124">
        <v>3</v>
      </c>
      <c r="L124">
        <v>1</v>
      </c>
      <c r="M124">
        <v>3</v>
      </c>
      <c r="N124" s="12">
        <f t="shared" si="15"/>
        <v>16</v>
      </c>
      <c r="O124" s="16">
        <f t="shared" si="16"/>
        <v>9</v>
      </c>
      <c r="P124" s="5">
        <f t="shared" si="17"/>
        <v>1.1202512960404336</v>
      </c>
      <c r="Q124" s="5">
        <f t="shared" si="18"/>
        <v>8.1379623054181423</v>
      </c>
      <c r="R124" s="16">
        <f t="shared" si="19"/>
        <v>3</v>
      </c>
      <c r="S124" s="17">
        <f t="shared" si="20"/>
        <v>0.19651397598044443</v>
      </c>
      <c r="T124" s="5">
        <f t="shared" si="21"/>
        <v>55.780682073679756</v>
      </c>
      <c r="U124" s="16">
        <f t="shared" si="22"/>
        <v>4</v>
      </c>
      <c r="V124" s="17">
        <f t="shared" si="23"/>
        <v>2.8353467720031746E-2</v>
      </c>
      <c r="W124" s="5">
        <f t="shared" si="24"/>
        <v>48.494172307945504</v>
      </c>
      <c r="X124" s="5">
        <f t="shared" si="25"/>
        <v>1.7777777777777795</v>
      </c>
      <c r="Y124" s="5">
        <f t="shared" si="26"/>
        <v>0.63496984101254572</v>
      </c>
      <c r="Z124" s="5">
        <f t="shared" si="27"/>
        <v>56.349698410125455</v>
      </c>
      <c r="AA124">
        <v>4</v>
      </c>
      <c r="AB124">
        <v>7</v>
      </c>
      <c r="AC124">
        <v>7</v>
      </c>
      <c r="AD124">
        <v>7</v>
      </c>
      <c r="AE124">
        <v>6</v>
      </c>
      <c r="AF124">
        <v>6</v>
      </c>
      <c r="AG124">
        <v>5</v>
      </c>
      <c r="AH124">
        <v>2</v>
      </c>
      <c r="AI124">
        <v>1</v>
      </c>
      <c r="AJ124">
        <v>3</v>
      </c>
      <c r="AK124">
        <v>4</v>
      </c>
      <c r="AL124">
        <v>6</v>
      </c>
      <c r="AM124">
        <v>8</v>
      </c>
    </row>
    <row r="125" spans="1:39">
      <c r="A125">
        <v>1083</v>
      </c>
      <c r="B125">
        <v>0</v>
      </c>
      <c r="C125">
        <v>1972</v>
      </c>
      <c r="D125">
        <f t="shared" si="14"/>
        <v>44</v>
      </c>
      <c r="E125" s="1">
        <v>42692.855590277781</v>
      </c>
      <c r="F125" t="s">
        <v>46</v>
      </c>
      <c r="H125">
        <v>3</v>
      </c>
      <c r="I125">
        <v>3</v>
      </c>
      <c r="J125">
        <v>3</v>
      </c>
      <c r="K125">
        <v>3</v>
      </c>
      <c r="L125">
        <v>3</v>
      </c>
      <c r="M125">
        <v>3</v>
      </c>
      <c r="N125" s="12">
        <f t="shared" si="15"/>
        <v>18</v>
      </c>
      <c r="O125" s="16">
        <f t="shared" si="16"/>
        <v>9</v>
      </c>
      <c r="P125" s="5">
        <f t="shared" si="17"/>
        <v>1.1202512960404336</v>
      </c>
      <c r="Q125" s="5">
        <f t="shared" si="18"/>
        <v>8.1379623054181423</v>
      </c>
      <c r="R125" s="16">
        <f t="shared" si="19"/>
        <v>3</v>
      </c>
      <c r="S125" s="17">
        <f t="shared" si="20"/>
        <v>0.19651397598044443</v>
      </c>
      <c r="T125" s="5">
        <f t="shared" si="21"/>
        <v>55.780682073679756</v>
      </c>
      <c r="U125" s="16">
        <f t="shared" si="22"/>
        <v>6</v>
      </c>
      <c r="V125" s="17">
        <f t="shared" si="23"/>
        <v>3.3548139488196869</v>
      </c>
      <c r="W125" s="5">
        <f t="shared" si="24"/>
        <v>66.379717548266228</v>
      </c>
      <c r="X125" s="5">
        <f t="shared" si="25"/>
        <v>11.111111111111114</v>
      </c>
      <c r="Y125" s="5">
        <f t="shared" si="26"/>
        <v>1.5874246025313639</v>
      </c>
      <c r="Z125" s="5">
        <f t="shared" si="27"/>
        <v>65.874246025313639</v>
      </c>
      <c r="AA125">
        <v>4</v>
      </c>
      <c r="AB125">
        <v>7</v>
      </c>
      <c r="AC125">
        <v>4</v>
      </c>
      <c r="AD125">
        <v>3</v>
      </c>
      <c r="AE125">
        <v>2</v>
      </c>
      <c r="AF125">
        <v>6</v>
      </c>
      <c r="AG125">
        <v>4</v>
      </c>
      <c r="AH125">
        <v>1</v>
      </c>
      <c r="AI125">
        <v>3</v>
      </c>
      <c r="AJ125">
        <v>5</v>
      </c>
      <c r="AK125">
        <v>6</v>
      </c>
      <c r="AL125">
        <v>2</v>
      </c>
      <c r="AM125">
        <v>21</v>
      </c>
    </row>
    <row r="126" spans="1:39">
      <c r="A126">
        <v>1123</v>
      </c>
      <c r="B126">
        <v>1</v>
      </c>
      <c r="C126">
        <v>1997</v>
      </c>
      <c r="D126">
        <f t="shared" si="14"/>
        <v>19</v>
      </c>
      <c r="E126" s="1">
        <v>42692.926898148151</v>
      </c>
      <c r="F126" t="s">
        <v>46</v>
      </c>
      <c r="H126">
        <v>3</v>
      </c>
      <c r="I126">
        <v>4</v>
      </c>
      <c r="J126">
        <v>2</v>
      </c>
      <c r="K126">
        <v>3</v>
      </c>
      <c r="L126">
        <v>3</v>
      </c>
      <c r="M126">
        <v>3</v>
      </c>
      <c r="N126" s="12">
        <f t="shared" si="15"/>
        <v>18</v>
      </c>
      <c r="O126" s="16">
        <f t="shared" si="16"/>
        <v>10</v>
      </c>
      <c r="P126" s="5">
        <f t="shared" si="17"/>
        <v>4.2370897840129418</v>
      </c>
      <c r="Q126" s="5">
        <f t="shared" si="18"/>
        <v>27.265789371542457</v>
      </c>
      <c r="R126" s="16">
        <f t="shared" si="19"/>
        <v>2</v>
      </c>
      <c r="S126" s="17">
        <f t="shared" si="20"/>
        <v>0.30991603783611416</v>
      </c>
      <c r="T126" s="5">
        <f t="shared" si="21"/>
        <v>42.740538791192868</v>
      </c>
      <c r="U126" s="16">
        <f t="shared" si="22"/>
        <v>6</v>
      </c>
      <c r="V126" s="17">
        <f t="shared" si="23"/>
        <v>3.3548139488196869</v>
      </c>
      <c r="W126" s="5">
        <f t="shared" si="24"/>
        <v>66.379717548266228</v>
      </c>
      <c r="X126" s="5">
        <f t="shared" si="25"/>
        <v>11.111111111111114</v>
      </c>
      <c r="Y126" s="5">
        <f t="shared" si="26"/>
        <v>1.5874246025313639</v>
      </c>
      <c r="Z126" s="5">
        <f t="shared" si="27"/>
        <v>65.874246025313639</v>
      </c>
      <c r="AA126">
        <v>5</v>
      </c>
      <c r="AB126">
        <v>13</v>
      </c>
      <c r="AC126">
        <v>9</v>
      </c>
      <c r="AD126">
        <v>7</v>
      </c>
      <c r="AE126">
        <v>4</v>
      </c>
      <c r="AF126">
        <v>3</v>
      </c>
      <c r="AG126">
        <v>4</v>
      </c>
      <c r="AH126">
        <v>2</v>
      </c>
      <c r="AI126">
        <v>1</v>
      </c>
      <c r="AJ126">
        <v>3</v>
      </c>
      <c r="AK126">
        <v>6</v>
      </c>
      <c r="AL126">
        <v>5</v>
      </c>
      <c r="AM126">
        <v>37</v>
      </c>
    </row>
    <row r="127" spans="1:39">
      <c r="A127">
        <v>1121</v>
      </c>
      <c r="B127">
        <v>0</v>
      </c>
      <c r="C127">
        <v>1963</v>
      </c>
      <c r="D127">
        <f t="shared" si="14"/>
        <v>53</v>
      </c>
      <c r="E127" s="1">
        <v>42692.928796296299</v>
      </c>
      <c r="F127" t="s">
        <v>46</v>
      </c>
      <c r="H127">
        <v>4</v>
      </c>
      <c r="I127">
        <v>4</v>
      </c>
      <c r="J127">
        <v>1</v>
      </c>
      <c r="K127">
        <v>4</v>
      </c>
      <c r="L127">
        <v>1</v>
      </c>
      <c r="M127">
        <v>4</v>
      </c>
      <c r="N127" s="12">
        <f t="shared" si="15"/>
        <v>18</v>
      </c>
      <c r="O127" s="16">
        <f t="shared" si="16"/>
        <v>12</v>
      </c>
      <c r="P127" s="5">
        <f t="shared" si="17"/>
        <v>16.470766759957957</v>
      </c>
      <c r="Q127" s="5">
        <f t="shared" si="18"/>
        <v>102.34303783394878</v>
      </c>
      <c r="R127" s="16">
        <f t="shared" si="19"/>
        <v>1</v>
      </c>
      <c r="S127" s="17">
        <f t="shared" si="20"/>
        <v>2.4233180996917838</v>
      </c>
      <c r="T127" s="5">
        <f t="shared" si="21"/>
        <v>29.700395508705984</v>
      </c>
      <c r="U127" s="16">
        <f t="shared" si="22"/>
        <v>5</v>
      </c>
      <c r="V127" s="17">
        <f t="shared" si="23"/>
        <v>0.69158370826985938</v>
      </c>
      <c r="W127" s="5">
        <f t="shared" si="24"/>
        <v>57.436944928105866</v>
      </c>
      <c r="X127" s="5">
        <f t="shared" si="25"/>
        <v>11.111111111111114</v>
      </c>
      <c r="Y127" s="5">
        <f t="shared" si="26"/>
        <v>1.5874246025313639</v>
      </c>
      <c r="Z127" s="5">
        <f t="shared" si="27"/>
        <v>65.874246025313639</v>
      </c>
      <c r="AA127">
        <v>23</v>
      </c>
      <c r="AB127">
        <v>15</v>
      </c>
      <c r="AC127">
        <v>12</v>
      </c>
      <c r="AD127">
        <v>19</v>
      </c>
      <c r="AE127">
        <v>4</v>
      </c>
      <c r="AF127">
        <v>9</v>
      </c>
      <c r="AG127">
        <v>3</v>
      </c>
      <c r="AH127">
        <v>2</v>
      </c>
      <c r="AI127">
        <v>6</v>
      </c>
      <c r="AJ127">
        <v>1</v>
      </c>
      <c r="AK127">
        <v>5</v>
      </c>
      <c r="AL127">
        <v>4</v>
      </c>
      <c r="AM127">
        <v>80</v>
      </c>
    </row>
    <row r="128" spans="1:39">
      <c r="A128">
        <v>1127</v>
      </c>
      <c r="B128">
        <v>0</v>
      </c>
      <c r="C128">
        <v>1995</v>
      </c>
      <c r="D128">
        <f t="shared" si="14"/>
        <v>21</v>
      </c>
      <c r="E128" s="1">
        <v>42692.935104166667</v>
      </c>
      <c r="F128" t="s">
        <v>46</v>
      </c>
      <c r="H128">
        <v>4</v>
      </c>
      <c r="I128">
        <v>3</v>
      </c>
      <c r="J128">
        <v>3</v>
      </c>
      <c r="K128">
        <v>2</v>
      </c>
      <c r="L128">
        <v>1</v>
      </c>
      <c r="M128">
        <v>3</v>
      </c>
      <c r="N128" s="12">
        <f t="shared" si="15"/>
        <v>16</v>
      </c>
      <c r="O128" s="16">
        <f t="shared" si="16"/>
        <v>10</v>
      </c>
      <c r="P128" s="5">
        <f t="shared" si="17"/>
        <v>4.2370897840129418</v>
      </c>
      <c r="Q128" s="5">
        <f t="shared" si="18"/>
        <v>27.265789371542457</v>
      </c>
      <c r="R128" s="16">
        <f t="shared" si="19"/>
        <v>3</v>
      </c>
      <c r="S128" s="17">
        <f t="shared" si="20"/>
        <v>0.19651397598044443</v>
      </c>
      <c r="T128" s="5">
        <f t="shared" si="21"/>
        <v>55.780682073679756</v>
      </c>
      <c r="U128" s="16">
        <f t="shared" si="22"/>
        <v>3</v>
      </c>
      <c r="V128" s="17">
        <f t="shared" si="23"/>
        <v>1.3651232271702041</v>
      </c>
      <c r="W128" s="5">
        <f t="shared" si="24"/>
        <v>39.551399687785135</v>
      </c>
      <c r="X128" s="5">
        <f t="shared" si="25"/>
        <v>1.7777777777777795</v>
      </c>
      <c r="Y128" s="5">
        <f t="shared" si="26"/>
        <v>0.63496984101254572</v>
      </c>
      <c r="Z128" s="5">
        <f t="shared" si="27"/>
        <v>56.349698410125455</v>
      </c>
      <c r="AA128">
        <v>5</v>
      </c>
      <c r="AB128">
        <v>7</v>
      </c>
      <c r="AC128">
        <v>8</v>
      </c>
      <c r="AD128">
        <v>7</v>
      </c>
      <c r="AE128">
        <v>7</v>
      </c>
      <c r="AF128">
        <v>11</v>
      </c>
      <c r="AG128">
        <v>5</v>
      </c>
      <c r="AH128">
        <v>4</v>
      </c>
      <c r="AI128">
        <v>6</v>
      </c>
      <c r="AJ128">
        <v>1</v>
      </c>
      <c r="AK128">
        <v>3</v>
      </c>
      <c r="AL128">
        <v>2</v>
      </c>
      <c r="AM128">
        <v>20</v>
      </c>
    </row>
    <row r="129" spans="1:39">
      <c r="A129">
        <v>1131</v>
      </c>
      <c r="B129">
        <v>1</v>
      </c>
      <c r="C129">
        <v>2002</v>
      </c>
      <c r="D129">
        <f t="shared" si="14"/>
        <v>14</v>
      </c>
      <c r="E129" s="1">
        <v>42692.949050925927</v>
      </c>
      <c r="F129" t="s">
        <v>110</v>
      </c>
      <c r="G129">
        <v>4</v>
      </c>
      <c r="H129">
        <v>3</v>
      </c>
      <c r="I129">
        <v>2</v>
      </c>
      <c r="J129">
        <v>2</v>
      </c>
      <c r="K129">
        <v>3</v>
      </c>
      <c r="L129">
        <v>1</v>
      </c>
      <c r="M129">
        <v>3</v>
      </c>
      <c r="N129" s="12">
        <f t="shared" si="15"/>
        <v>14</v>
      </c>
      <c r="O129" s="16">
        <f t="shared" si="16"/>
        <v>8</v>
      </c>
      <c r="P129" s="5">
        <f t="shared" si="17"/>
        <v>3.4128080679254845E-3</v>
      </c>
      <c r="Q129" s="5">
        <f t="shared" si="18"/>
        <v>1.2840000160130742</v>
      </c>
      <c r="R129" s="16">
        <f t="shared" si="19"/>
        <v>2</v>
      </c>
      <c r="S129" s="17">
        <f t="shared" si="20"/>
        <v>0.30991603783611416</v>
      </c>
      <c r="T129" s="5">
        <f t="shared" si="21"/>
        <v>42.740538791192868</v>
      </c>
      <c r="U129" s="16">
        <f t="shared" si="22"/>
        <v>4</v>
      </c>
      <c r="V129" s="17">
        <f t="shared" si="23"/>
        <v>2.8353467720031746E-2</v>
      </c>
      <c r="W129" s="5">
        <f t="shared" si="24"/>
        <v>48.494172307945504</v>
      </c>
      <c r="X129" s="5">
        <f t="shared" si="25"/>
        <v>0.44444444444444364</v>
      </c>
      <c r="Y129" s="5">
        <f t="shared" si="26"/>
        <v>-0.31748492050627247</v>
      </c>
      <c r="Z129" s="5">
        <f t="shared" si="27"/>
        <v>46.825150794937272</v>
      </c>
      <c r="AA129">
        <v>5</v>
      </c>
      <c r="AB129">
        <v>4</v>
      </c>
      <c r="AC129">
        <v>5</v>
      </c>
      <c r="AD129">
        <v>5</v>
      </c>
      <c r="AE129">
        <v>3</v>
      </c>
      <c r="AF129">
        <v>6</v>
      </c>
      <c r="AG129">
        <v>2</v>
      </c>
      <c r="AH129">
        <v>5</v>
      </c>
      <c r="AI129">
        <v>1</v>
      </c>
      <c r="AJ129">
        <v>3</v>
      </c>
      <c r="AK129">
        <v>6</v>
      </c>
      <c r="AL129">
        <v>4</v>
      </c>
      <c r="AM129">
        <v>16</v>
      </c>
    </row>
    <row r="130" spans="1:39">
      <c r="A130">
        <v>1187</v>
      </c>
      <c r="B130">
        <v>0</v>
      </c>
      <c r="C130">
        <v>2001</v>
      </c>
      <c r="D130">
        <f t="shared" si="14"/>
        <v>15</v>
      </c>
      <c r="E130" s="1">
        <v>42693.50072916667</v>
      </c>
      <c r="F130" t="s">
        <v>111</v>
      </c>
      <c r="G130">
        <v>3</v>
      </c>
      <c r="H130">
        <v>3</v>
      </c>
      <c r="I130">
        <v>3</v>
      </c>
      <c r="J130">
        <v>2</v>
      </c>
      <c r="K130">
        <v>2</v>
      </c>
      <c r="L130">
        <v>2</v>
      </c>
      <c r="M130">
        <v>3</v>
      </c>
      <c r="N130" s="12">
        <f t="shared" si="15"/>
        <v>15</v>
      </c>
      <c r="O130" s="16">
        <f t="shared" si="16"/>
        <v>9</v>
      </c>
      <c r="P130" s="5">
        <f t="shared" si="17"/>
        <v>1.1202512960404336</v>
      </c>
      <c r="Q130" s="5">
        <f t="shared" si="18"/>
        <v>8.1379623054181423</v>
      </c>
      <c r="R130" s="16">
        <f t="shared" si="19"/>
        <v>2</v>
      </c>
      <c r="S130" s="17">
        <f t="shared" si="20"/>
        <v>0.30991603783611416</v>
      </c>
      <c r="T130" s="5">
        <f t="shared" si="21"/>
        <v>42.740538791192868</v>
      </c>
      <c r="U130" s="16">
        <f t="shared" si="22"/>
        <v>4</v>
      </c>
      <c r="V130" s="17">
        <f t="shared" si="23"/>
        <v>2.8353467720031746E-2</v>
      </c>
      <c r="W130" s="5">
        <f t="shared" si="24"/>
        <v>48.494172307945504</v>
      </c>
      <c r="X130" s="5">
        <f t="shared" si="25"/>
        <v>0.11111111111111151</v>
      </c>
      <c r="Y130" s="5">
        <f t="shared" si="26"/>
        <v>0.15874246025313665</v>
      </c>
      <c r="Z130" s="5">
        <f t="shared" si="27"/>
        <v>51.587424602531364</v>
      </c>
      <c r="AA130">
        <v>5</v>
      </c>
      <c r="AB130">
        <v>27</v>
      </c>
      <c r="AC130">
        <v>9</v>
      </c>
      <c r="AD130">
        <v>4</v>
      </c>
      <c r="AE130">
        <v>4</v>
      </c>
      <c r="AF130">
        <v>3</v>
      </c>
      <c r="AG130">
        <v>5</v>
      </c>
      <c r="AH130">
        <v>1</v>
      </c>
      <c r="AI130">
        <v>2</v>
      </c>
      <c r="AJ130">
        <v>4</v>
      </c>
      <c r="AK130">
        <v>3</v>
      </c>
      <c r="AL130">
        <v>6</v>
      </c>
      <c r="AM130">
        <v>2</v>
      </c>
    </row>
    <row r="131" spans="1:39">
      <c r="A131">
        <v>1189</v>
      </c>
      <c r="B131">
        <v>1</v>
      </c>
      <c r="C131">
        <v>1990</v>
      </c>
      <c r="D131">
        <f t="shared" si="14"/>
        <v>26</v>
      </c>
      <c r="E131" s="1">
        <v>42693.522430555553</v>
      </c>
      <c r="F131" t="s">
        <v>112</v>
      </c>
      <c r="G131">
        <v>3</v>
      </c>
      <c r="H131">
        <v>2</v>
      </c>
      <c r="I131">
        <v>3</v>
      </c>
      <c r="J131">
        <v>2</v>
      </c>
      <c r="K131">
        <v>3</v>
      </c>
      <c r="L131">
        <v>1</v>
      </c>
      <c r="M131">
        <v>2</v>
      </c>
      <c r="N131" s="12">
        <f t="shared" si="15"/>
        <v>13</v>
      </c>
      <c r="O131" s="16">
        <f t="shared" si="16"/>
        <v>7</v>
      </c>
      <c r="P131" s="5">
        <f t="shared" si="17"/>
        <v>0.88657432009541726</v>
      </c>
      <c r="Q131" s="5">
        <f t="shared" si="18"/>
        <v>6.7039025033272353</v>
      </c>
      <c r="R131" s="16">
        <f t="shared" si="19"/>
        <v>2</v>
      </c>
      <c r="S131" s="17">
        <f t="shared" si="20"/>
        <v>0.30991603783611416</v>
      </c>
      <c r="T131" s="5">
        <f t="shared" si="21"/>
        <v>42.740538791192868</v>
      </c>
      <c r="U131" s="16">
        <f t="shared" si="22"/>
        <v>4</v>
      </c>
      <c r="V131" s="17">
        <f t="shared" si="23"/>
        <v>2.8353467720031746E-2</v>
      </c>
      <c r="W131" s="5">
        <f t="shared" si="24"/>
        <v>48.494172307945504</v>
      </c>
      <c r="X131" s="5">
        <f t="shared" si="25"/>
        <v>2.7777777777777759</v>
      </c>
      <c r="Y131" s="5">
        <f t="shared" si="26"/>
        <v>-0.79371230126568149</v>
      </c>
      <c r="Z131" s="5">
        <f t="shared" si="27"/>
        <v>42.062876987343188</v>
      </c>
      <c r="AA131">
        <v>38</v>
      </c>
      <c r="AB131">
        <v>11</v>
      </c>
      <c r="AC131">
        <v>5</v>
      </c>
      <c r="AD131">
        <v>6</v>
      </c>
      <c r="AE131">
        <v>5</v>
      </c>
      <c r="AF131">
        <v>6</v>
      </c>
      <c r="AG131">
        <v>2</v>
      </c>
      <c r="AH131">
        <v>1</v>
      </c>
      <c r="AI131">
        <v>3</v>
      </c>
      <c r="AJ131">
        <v>5</v>
      </c>
      <c r="AK131">
        <v>6</v>
      </c>
      <c r="AL131">
        <v>4</v>
      </c>
      <c r="AM131">
        <v>28</v>
      </c>
    </row>
    <row r="132" spans="1:39">
      <c r="A132">
        <v>1202</v>
      </c>
      <c r="B132">
        <v>1</v>
      </c>
      <c r="C132">
        <v>1994</v>
      </c>
      <c r="D132">
        <f t="shared" si="14"/>
        <v>22</v>
      </c>
      <c r="E132" s="1">
        <v>42693.604398148149</v>
      </c>
      <c r="F132" t="s">
        <v>46</v>
      </c>
      <c r="H132">
        <v>2</v>
      </c>
      <c r="I132">
        <v>4</v>
      </c>
      <c r="J132">
        <v>1</v>
      </c>
      <c r="K132">
        <v>1</v>
      </c>
      <c r="L132">
        <v>2</v>
      </c>
      <c r="M132">
        <v>2</v>
      </c>
      <c r="N132" s="12">
        <f t="shared" si="15"/>
        <v>12</v>
      </c>
      <c r="O132" s="16">
        <f t="shared" si="16"/>
        <v>8</v>
      </c>
      <c r="P132" s="5">
        <f t="shared" si="17"/>
        <v>3.4128080679254845E-3</v>
      </c>
      <c r="Q132" s="5">
        <f t="shared" si="18"/>
        <v>1.2840000160130742</v>
      </c>
      <c r="R132" s="16">
        <f t="shared" si="19"/>
        <v>1</v>
      </c>
      <c r="S132" s="17">
        <f t="shared" si="20"/>
        <v>2.4233180996917838</v>
      </c>
      <c r="T132" s="5">
        <f t="shared" si="21"/>
        <v>29.700395508705984</v>
      </c>
      <c r="U132" s="16">
        <f t="shared" si="22"/>
        <v>3</v>
      </c>
      <c r="V132" s="17">
        <f t="shared" si="23"/>
        <v>1.3651232271702041</v>
      </c>
      <c r="W132" s="5">
        <f t="shared" si="24"/>
        <v>39.551399687785135</v>
      </c>
      <c r="X132" s="5">
        <f t="shared" si="25"/>
        <v>7.1111111111111081</v>
      </c>
      <c r="Y132" s="5">
        <f t="shared" si="26"/>
        <v>-1.2699396820250906</v>
      </c>
      <c r="Z132" s="5">
        <f t="shared" si="27"/>
        <v>37.300603179749096</v>
      </c>
      <c r="AA132">
        <v>8</v>
      </c>
      <c r="AB132">
        <v>6</v>
      </c>
      <c r="AC132">
        <v>4</v>
      </c>
      <c r="AD132">
        <v>22</v>
      </c>
      <c r="AE132">
        <v>21</v>
      </c>
      <c r="AF132">
        <v>5</v>
      </c>
      <c r="AG132">
        <v>3</v>
      </c>
      <c r="AH132">
        <v>6</v>
      </c>
      <c r="AI132">
        <v>2</v>
      </c>
      <c r="AJ132">
        <v>1</v>
      </c>
      <c r="AK132">
        <v>4</v>
      </c>
      <c r="AL132">
        <v>5</v>
      </c>
      <c r="AM132">
        <v>74</v>
      </c>
    </row>
    <row r="133" spans="1:39">
      <c r="A133">
        <v>1188</v>
      </c>
      <c r="B133">
        <v>0</v>
      </c>
      <c r="C133">
        <v>1992</v>
      </c>
      <c r="D133">
        <f t="shared" si="14"/>
        <v>24</v>
      </c>
      <c r="E133" s="1">
        <v>42693.612511574072</v>
      </c>
      <c r="F133" t="s">
        <v>46</v>
      </c>
      <c r="H133">
        <v>3</v>
      </c>
      <c r="I133">
        <v>2</v>
      </c>
      <c r="J133">
        <v>4</v>
      </c>
      <c r="K133">
        <v>2</v>
      </c>
      <c r="L133">
        <v>2</v>
      </c>
      <c r="M133">
        <v>3</v>
      </c>
      <c r="N133" s="12">
        <f t="shared" si="15"/>
        <v>16</v>
      </c>
      <c r="O133" s="16">
        <f t="shared" si="16"/>
        <v>8</v>
      </c>
      <c r="P133" s="5">
        <f t="shared" si="17"/>
        <v>3.4128080679254845E-3</v>
      </c>
      <c r="Q133" s="5">
        <f t="shared" si="18"/>
        <v>1.2840000160130742</v>
      </c>
      <c r="R133" s="16">
        <f t="shared" si="19"/>
        <v>4</v>
      </c>
      <c r="S133" s="17">
        <f t="shared" si="20"/>
        <v>2.0831119141247747</v>
      </c>
      <c r="T133" s="5">
        <f t="shared" si="21"/>
        <v>68.820825356166637</v>
      </c>
      <c r="U133" s="16">
        <f t="shared" si="22"/>
        <v>4</v>
      </c>
      <c r="V133" s="17">
        <f t="shared" si="23"/>
        <v>2.8353467720031746E-2</v>
      </c>
      <c r="W133" s="5">
        <f t="shared" si="24"/>
        <v>48.494172307945504</v>
      </c>
      <c r="X133" s="5">
        <f t="shared" si="25"/>
        <v>1.7777777777777795</v>
      </c>
      <c r="Y133" s="5">
        <f t="shared" si="26"/>
        <v>0.63496984101254572</v>
      </c>
      <c r="Z133" s="5">
        <f t="shared" si="27"/>
        <v>56.349698410125455</v>
      </c>
      <c r="AA133">
        <v>8</v>
      </c>
      <c r="AB133">
        <v>10</v>
      </c>
      <c r="AC133">
        <v>7</v>
      </c>
      <c r="AD133">
        <v>16</v>
      </c>
      <c r="AE133">
        <v>13</v>
      </c>
      <c r="AF133">
        <v>6</v>
      </c>
      <c r="AG133">
        <v>2</v>
      </c>
      <c r="AH133">
        <v>5</v>
      </c>
      <c r="AI133">
        <v>3</v>
      </c>
      <c r="AJ133">
        <v>6</v>
      </c>
      <c r="AK133">
        <v>1</v>
      </c>
      <c r="AL133">
        <v>4</v>
      </c>
      <c r="AM133">
        <v>20</v>
      </c>
    </row>
    <row r="134" spans="1:39">
      <c r="A134">
        <v>1214</v>
      </c>
      <c r="B134">
        <v>0</v>
      </c>
      <c r="C134">
        <v>1999</v>
      </c>
      <c r="D134">
        <f t="shared" si="14"/>
        <v>17</v>
      </c>
      <c r="E134" s="1">
        <v>42693.638055555559</v>
      </c>
      <c r="F134" t="s">
        <v>113</v>
      </c>
      <c r="G134">
        <v>3</v>
      </c>
      <c r="H134">
        <v>4</v>
      </c>
      <c r="I134">
        <v>2</v>
      </c>
      <c r="J134">
        <v>2</v>
      </c>
      <c r="K134">
        <v>3</v>
      </c>
      <c r="L134">
        <v>2</v>
      </c>
      <c r="M134">
        <v>4</v>
      </c>
      <c r="N134" s="12">
        <f t="shared" si="15"/>
        <v>17</v>
      </c>
      <c r="O134" s="16">
        <f t="shared" si="16"/>
        <v>10</v>
      </c>
      <c r="P134" s="5">
        <f t="shared" si="17"/>
        <v>4.2370897840129418</v>
      </c>
      <c r="Q134" s="5">
        <f t="shared" si="18"/>
        <v>27.265789371542457</v>
      </c>
      <c r="R134" s="16">
        <f t="shared" si="19"/>
        <v>2</v>
      </c>
      <c r="S134" s="17">
        <f t="shared" si="20"/>
        <v>0.30991603783611416</v>
      </c>
      <c r="T134" s="5">
        <f t="shared" si="21"/>
        <v>42.740538791192868</v>
      </c>
      <c r="U134" s="16">
        <f t="shared" si="22"/>
        <v>5</v>
      </c>
      <c r="V134" s="17">
        <f t="shared" si="23"/>
        <v>0.69158370826985938</v>
      </c>
      <c r="W134" s="5">
        <f t="shared" si="24"/>
        <v>57.436944928105866</v>
      </c>
      <c r="X134" s="5">
        <f t="shared" si="25"/>
        <v>5.4444444444444473</v>
      </c>
      <c r="Y134" s="5">
        <f t="shared" si="26"/>
        <v>1.1111972217719548</v>
      </c>
      <c r="Z134" s="5">
        <f t="shared" si="27"/>
        <v>61.111972217719547</v>
      </c>
      <c r="AA134">
        <v>9</v>
      </c>
      <c r="AB134">
        <v>8</v>
      </c>
      <c r="AC134">
        <v>7</v>
      </c>
      <c r="AD134">
        <v>11</v>
      </c>
      <c r="AE134">
        <v>9</v>
      </c>
      <c r="AF134">
        <v>8</v>
      </c>
      <c r="AG134">
        <v>2</v>
      </c>
      <c r="AH134">
        <v>1</v>
      </c>
      <c r="AI134">
        <v>6</v>
      </c>
      <c r="AJ134">
        <v>4</v>
      </c>
      <c r="AK134">
        <v>5</v>
      </c>
      <c r="AL134">
        <v>3</v>
      </c>
      <c r="AM134">
        <v>33</v>
      </c>
    </row>
    <row r="135" spans="1:39">
      <c r="A135">
        <v>1212</v>
      </c>
      <c r="B135">
        <v>0</v>
      </c>
      <c r="C135">
        <v>1963</v>
      </c>
      <c r="D135">
        <f t="shared" si="14"/>
        <v>53</v>
      </c>
      <c r="E135" s="1">
        <v>42693.659085648149</v>
      </c>
      <c r="F135" t="s">
        <v>114</v>
      </c>
      <c r="G135">
        <v>2</v>
      </c>
      <c r="H135">
        <v>2</v>
      </c>
      <c r="I135">
        <v>2</v>
      </c>
      <c r="J135">
        <v>2</v>
      </c>
      <c r="K135">
        <v>2</v>
      </c>
      <c r="L135">
        <v>2</v>
      </c>
      <c r="M135">
        <v>2</v>
      </c>
      <c r="N135" s="12">
        <f t="shared" si="15"/>
        <v>12</v>
      </c>
      <c r="O135" s="16">
        <f t="shared" si="16"/>
        <v>6</v>
      </c>
      <c r="P135" s="5">
        <f t="shared" si="17"/>
        <v>3.7697358321229091</v>
      </c>
      <c r="Q135" s="5">
        <f t="shared" si="18"/>
        <v>24.39766976736065</v>
      </c>
      <c r="R135" s="16">
        <f t="shared" si="19"/>
        <v>2</v>
      </c>
      <c r="S135" s="17">
        <f t="shared" si="20"/>
        <v>0.30991603783611416</v>
      </c>
      <c r="T135" s="5">
        <f t="shared" si="21"/>
        <v>42.740538791192868</v>
      </c>
      <c r="U135" s="16">
        <f t="shared" si="22"/>
        <v>4</v>
      </c>
      <c r="V135" s="17">
        <f t="shared" si="23"/>
        <v>2.8353467720031746E-2</v>
      </c>
      <c r="W135" s="5">
        <f t="shared" si="24"/>
        <v>48.494172307945504</v>
      </c>
      <c r="X135" s="5">
        <f t="shared" si="25"/>
        <v>7.1111111111111081</v>
      </c>
      <c r="Y135" s="5">
        <f t="shared" si="26"/>
        <v>-1.2699396820250906</v>
      </c>
      <c r="Z135" s="5">
        <f t="shared" si="27"/>
        <v>37.300603179749096</v>
      </c>
      <c r="AA135">
        <v>4</v>
      </c>
      <c r="AB135">
        <v>5</v>
      </c>
      <c r="AC135">
        <v>4</v>
      </c>
      <c r="AD135">
        <v>5</v>
      </c>
      <c r="AE135">
        <v>3</v>
      </c>
      <c r="AF135">
        <v>4</v>
      </c>
      <c r="AG135">
        <v>4</v>
      </c>
      <c r="AH135">
        <v>6</v>
      </c>
      <c r="AI135">
        <v>2</v>
      </c>
      <c r="AJ135">
        <v>1</v>
      </c>
      <c r="AK135">
        <v>5</v>
      </c>
      <c r="AL135">
        <v>3</v>
      </c>
      <c r="AM135">
        <v>10</v>
      </c>
    </row>
    <row r="136" spans="1:39">
      <c r="A136">
        <v>1227</v>
      </c>
      <c r="B136">
        <v>0</v>
      </c>
      <c r="C136">
        <v>1993</v>
      </c>
      <c r="D136">
        <f t="shared" si="14"/>
        <v>23</v>
      </c>
      <c r="E136" s="1">
        <v>42693.704930555556</v>
      </c>
      <c r="F136" t="s">
        <v>46</v>
      </c>
      <c r="H136">
        <v>3</v>
      </c>
      <c r="I136">
        <v>2</v>
      </c>
      <c r="J136">
        <v>3</v>
      </c>
      <c r="K136">
        <v>3</v>
      </c>
      <c r="L136">
        <v>2</v>
      </c>
      <c r="M136">
        <v>3</v>
      </c>
      <c r="N136" s="12">
        <f t="shared" si="15"/>
        <v>16</v>
      </c>
      <c r="O136" s="16">
        <f t="shared" si="16"/>
        <v>8</v>
      </c>
      <c r="P136" s="5">
        <f t="shared" si="17"/>
        <v>3.4128080679254845E-3</v>
      </c>
      <c r="Q136" s="5">
        <f t="shared" si="18"/>
        <v>1.2840000160130742</v>
      </c>
      <c r="R136" s="16">
        <f t="shared" si="19"/>
        <v>3</v>
      </c>
      <c r="S136" s="17">
        <f t="shared" si="20"/>
        <v>0.19651397598044443</v>
      </c>
      <c r="T136" s="5">
        <f t="shared" si="21"/>
        <v>55.780682073679756</v>
      </c>
      <c r="U136" s="16">
        <f t="shared" si="22"/>
        <v>5</v>
      </c>
      <c r="V136" s="17">
        <f t="shared" si="23"/>
        <v>0.69158370826985938</v>
      </c>
      <c r="W136" s="5">
        <f t="shared" si="24"/>
        <v>57.436944928105866</v>
      </c>
      <c r="X136" s="5">
        <f t="shared" si="25"/>
        <v>1.7777777777777795</v>
      </c>
      <c r="Y136" s="5">
        <f t="shared" si="26"/>
        <v>0.63496984101254572</v>
      </c>
      <c r="Z136" s="5">
        <f t="shared" si="27"/>
        <v>56.349698410125455</v>
      </c>
      <c r="AA136">
        <v>5</v>
      </c>
      <c r="AB136">
        <v>4</v>
      </c>
      <c r="AC136">
        <v>4</v>
      </c>
      <c r="AD136">
        <v>4</v>
      </c>
      <c r="AE136">
        <v>4</v>
      </c>
      <c r="AF136">
        <v>4</v>
      </c>
      <c r="AG136">
        <v>6</v>
      </c>
      <c r="AH136">
        <v>3</v>
      </c>
      <c r="AI136">
        <v>2</v>
      </c>
      <c r="AJ136">
        <v>4</v>
      </c>
      <c r="AK136">
        <v>5</v>
      </c>
      <c r="AL136">
        <v>1</v>
      </c>
      <c r="AM136">
        <v>2</v>
      </c>
    </row>
    <row r="137" spans="1:39">
      <c r="A137">
        <v>1256</v>
      </c>
      <c r="B137">
        <v>0</v>
      </c>
      <c r="C137">
        <v>1991</v>
      </c>
      <c r="D137">
        <f t="shared" si="14"/>
        <v>25</v>
      </c>
      <c r="E137" s="1">
        <v>42693.866620370369</v>
      </c>
      <c r="F137" t="s">
        <v>115</v>
      </c>
      <c r="G137">
        <v>3</v>
      </c>
      <c r="H137">
        <v>3</v>
      </c>
      <c r="I137">
        <v>3</v>
      </c>
      <c r="J137">
        <v>2</v>
      </c>
      <c r="K137">
        <v>1</v>
      </c>
      <c r="L137">
        <v>3</v>
      </c>
      <c r="M137">
        <v>3</v>
      </c>
      <c r="N137" s="12">
        <f t="shared" si="15"/>
        <v>15</v>
      </c>
      <c r="O137" s="16">
        <f t="shared" si="16"/>
        <v>9</v>
      </c>
      <c r="P137" s="5">
        <f t="shared" si="17"/>
        <v>1.1202512960404336</v>
      </c>
      <c r="Q137" s="5">
        <f t="shared" si="18"/>
        <v>8.1379623054181423</v>
      </c>
      <c r="R137" s="16">
        <f t="shared" si="19"/>
        <v>2</v>
      </c>
      <c r="S137" s="17">
        <f t="shared" si="20"/>
        <v>0.30991603783611416</v>
      </c>
      <c r="T137" s="5">
        <f t="shared" si="21"/>
        <v>42.740538791192868</v>
      </c>
      <c r="U137" s="16">
        <f t="shared" si="22"/>
        <v>4</v>
      </c>
      <c r="V137" s="17">
        <f t="shared" si="23"/>
        <v>2.8353467720031746E-2</v>
      </c>
      <c r="W137" s="5">
        <f t="shared" si="24"/>
        <v>48.494172307945504</v>
      </c>
      <c r="X137" s="5">
        <f t="shared" si="25"/>
        <v>0.11111111111111151</v>
      </c>
      <c r="Y137" s="5">
        <f t="shared" si="26"/>
        <v>0.15874246025313665</v>
      </c>
      <c r="Z137" s="5">
        <f t="shared" si="27"/>
        <v>51.587424602531364</v>
      </c>
      <c r="AA137">
        <v>3</v>
      </c>
      <c r="AB137">
        <v>13</v>
      </c>
      <c r="AC137">
        <v>6</v>
      </c>
      <c r="AD137">
        <v>7</v>
      </c>
      <c r="AE137">
        <v>4</v>
      </c>
      <c r="AF137">
        <v>4</v>
      </c>
      <c r="AG137">
        <v>6</v>
      </c>
      <c r="AH137">
        <v>5</v>
      </c>
      <c r="AI137">
        <v>1</v>
      </c>
      <c r="AJ137">
        <v>4</v>
      </c>
      <c r="AK137">
        <v>3</v>
      </c>
      <c r="AL137">
        <v>2</v>
      </c>
      <c r="AM137">
        <v>46</v>
      </c>
    </row>
    <row r="138" spans="1:39">
      <c r="A138">
        <v>1262</v>
      </c>
      <c r="B138">
        <v>0</v>
      </c>
      <c r="C138">
        <v>1991</v>
      </c>
      <c r="D138">
        <f t="shared" si="14"/>
        <v>25</v>
      </c>
      <c r="E138" s="1">
        <v>42693.880532407406</v>
      </c>
      <c r="F138" t="s">
        <v>116</v>
      </c>
      <c r="G138">
        <v>1</v>
      </c>
      <c r="H138">
        <v>3</v>
      </c>
      <c r="I138">
        <v>2</v>
      </c>
      <c r="J138">
        <v>3</v>
      </c>
      <c r="K138">
        <v>3</v>
      </c>
      <c r="L138">
        <v>2</v>
      </c>
      <c r="M138">
        <v>4</v>
      </c>
      <c r="N138" s="12">
        <f t="shared" si="15"/>
        <v>17</v>
      </c>
      <c r="O138" s="16">
        <f t="shared" si="16"/>
        <v>9</v>
      </c>
      <c r="P138" s="5">
        <f t="shared" si="17"/>
        <v>1.1202512960404336</v>
      </c>
      <c r="Q138" s="5">
        <f t="shared" si="18"/>
        <v>8.1379623054181423</v>
      </c>
      <c r="R138" s="16">
        <f t="shared" si="19"/>
        <v>3</v>
      </c>
      <c r="S138" s="17">
        <f t="shared" si="20"/>
        <v>0.19651397598044443</v>
      </c>
      <c r="T138" s="5">
        <f t="shared" si="21"/>
        <v>55.780682073679756</v>
      </c>
      <c r="U138" s="16">
        <f t="shared" si="22"/>
        <v>5</v>
      </c>
      <c r="V138" s="17">
        <f t="shared" si="23"/>
        <v>0.69158370826985938</v>
      </c>
      <c r="W138" s="5">
        <f t="shared" si="24"/>
        <v>57.436944928105866</v>
      </c>
      <c r="X138" s="5">
        <f t="shared" si="25"/>
        <v>5.4444444444444473</v>
      </c>
      <c r="Y138" s="5">
        <f t="shared" si="26"/>
        <v>1.1111972217719548</v>
      </c>
      <c r="Z138" s="5">
        <f t="shared" si="27"/>
        <v>61.111972217719547</v>
      </c>
      <c r="AA138">
        <v>3</v>
      </c>
      <c r="AB138">
        <v>4</v>
      </c>
      <c r="AC138">
        <v>3</v>
      </c>
      <c r="AD138">
        <v>5</v>
      </c>
      <c r="AE138">
        <v>3</v>
      </c>
      <c r="AF138">
        <v>3</v>
      </c>
      <c r="AG138">
        <v>3</v>
      </c>
      <c r="AH138">
        <v>1</v>
      </c>
      <c r="AI138">
        <v>4</v>
      </c>
      <c r="AJ138">
        <v>5</v>
      </c>
      <c r="AK138">
        <v>2</v>
      </c>
      <c r="AL138">
        <v>6</v>
      </c>
      <c r="AM138">
        <v>22</v>
      </c>
    </row>
    <row r="139" spans="1:39">
      <c r="A139">
        <v>1239</v>
      </c>
      <c r="B139">
        <v>0</v>
      </c>
      <c r="C139">
        <v>1994</v>
      </c>
      <c r="D139">
        <f t="shared" si="14"/>
        <v>22</v>
      </c>
      <c r="E139" s="1">
        <v>42693.976782407408</v>
      </c>
      <c r="F139" t="s">
        <v>46</v>
      </c>
      <c r="H139">
        <v>3</v>
      </c>
      <c r="I139">
        <v>3</v>
      </c>
      <c r="J139">
        <v>3</v>
      </c>
      <c r="K139">
        <v>1</v>
      </c>
      <c r="L139">
        <v>2</v>
      </c>
      <c r="M139">
        <v>2</v>
      </c>
      <c r="N139" s="12">
        <f t="shared" si="15"/>
        <v>14</v>
      </c>
      <c r="O139" s="16">
        <f t="shared" si="16"/>
        <v>8</v>
      </c>
      <c r="P139" s="5">
        <f t="shared" si="17"/>
        <v>3.4128080679254845E-3</v>
      </c>
      <c r="Q139" s="5">
        <f t="shared" si="18"/>
        <v>1.2840000160130742</v>
      </c>
      <c r="R139" s="16">
        <f t="shared" si="19"/>
        <v>3</v>
      </c>
      <c r="S139" s="17">
        <f t="shared" si="20"/>
        <v>0.19651397598044443</v>
      </c>
      <c r="T139" s="5">
        <f t="shared" si="21"/>
        <v>55.780682073679756</v>
      </c>
      <c r="U139" s="16">
        <f t="shared" si="22"/>
        <v>3</v>
      </c>
      <c r="V139" s="17">
        <f t="shared" si="23"/>
        <v>1.3651232271702041</v>
      </c>
      <c r="W139" s="5">
        <f t="shared" si="24"/>
        <v>39.551399687785135</v>
      </c>
      <c r="X139" s="5">
        <f t="shared" si="25"/>
        <v>0.44444444444444364</v>
      </c>
      <c r="Y139" s="5">
        <f t="shared" si="26"/>
        <v>-0.31748492050627247</v>
      </c>
      <c r="Z139" s="5">
        <f t="shared" si="27"/>
        <v>46.825150794937272</v>
      </c>
      <c r="AA139">
        <v>7</v>
      </c>
      <c r="AB139">
        <v>7</v>
      </c>
      <c r="AC139">
        <v>17</v>
      </c>
      <c r="AD139">
        <v>9</v>
      </c>
      <c r="AE139">
        <v>7</v>
      </c>
      <c r="AF139">
        <v>8</v>
      </c>
      <c r="AG139">
        <v>6</v>
      </c>
      <c r="AH139">
        <v>2</v>
      </c>
      <c r="AI139">
        <v>1</v>
      </c>
      <c r="AJ139">
        <v>3</v>
      </c>
      <c r="AK139">
        <v>4</v>
      </c>
      <c r="AL139">
        <v>5</v>
      </c>
      <c r="AM139">
        <v>26</v>
      </c>
    </row>
    <row r="140" spans="1:39">
      <c r="A140">
        <v>1274</v>
      </c>
      <c r="B140">
        <v>0</v>
      </c>
      <c r="C140">
        <v>1986</v>
      </c>
      <c r="D140">
        <f t="shared" si="14"/>
        <v>30</v>
      </c>
      <c r="E140" s="1">
        <v>42693.98946759259</v>
      </c>
      <c r="F140" t="s">
        <v>117</v>
      </c>
      <c r="G140">
        <v>2</v>
      </c>
      <c r="H140">
        <v>3</v>
      </c>
      <c r="I140">
        <v>3</v>
      </c>
      <c r="J140">
        <v>2</v>
      </c>
      <c r="K140">
        <v>4</v>
      </c>
      <c r="L140">
        <v>2</v>
      </c>
      <c r="M140">
        <v>1</v>
      </c>
      <c r="N140" s="12">
        <f t="shared" si="15"/>
        <v>15</v>
      </c>
      <c r="O140" s="16">
        <f t="shared" si="16"/>
        <v>7</v>
      </c>
      <c r="P140" s="5">
        <f t="shared" si="17"/>
        <v>0.88657432009541726</v>
      </c>
      <c r="Q140" s="5">
        <f t="shared" si="18"/>
        <v>6.7039025033272353</v>
      </c>
      <c r="R140" s="16">
        <f t="shared" si="19"/>
        <v>2</v>
      </c>
      <c r="S140" s="17">
        <f t="shared" si="20"/>
        <v>0.30991603783611416</v>
      </c>
      <c r="T140" s="5">
        <f t="shared" si="21"/>
        <v>42.740538791192868</v>
      </c>
      <c r="U140" s="16">
        <f t="shared" si="22"/>
        <v>6</v>
      </c>
      <c r="V140" s="17">
        <f t="shared" si="23"/>
        <v>3.3548139488196869</v>
      </c>
      <c r="W140" s="5">
        <f t="shared" si="24"/>
        <v>66.379717548266228</v>
      </c>
      <c r="X140" s="5">
        <f t="shared" si="25"/>
        <v>0.11111111111111151</v>
      </c>
      <c r="Y140" s="5">
        <f t="shared" si="26"/>
        <v>0.15874246025313665</v>
      </c>
      <c r="Z140" s="5">
        <f t="shared" si="27"/>
        <v>51.587424602531364</v>
      </c>
      <c r="AA140">
        <v>6</v>
      </c>
      <c r="AB140">
        <v>5</v>
      </c>
      <c r="AC140">
        <v>12</v>
      </c>
      <c r="AD140">
        <v>5</v>
      </c>
      <c r="AE140">
        <v>11</v>
      </c>
      <c r="AF140">
        <v>8</v>
      </c>
      <c r="AG140">
        <v>6</v>
      </c>
      <c r="AH140">
        <v>4</v>
      </c>
      <c r="AI140">
        <v>3</v>
      </c>
      <c r="AJ140">
        <v>2</v>
      </c>
      <c r="AK140">
        <v>5</v>
      </c>
      <c r="AL140">
        <v>1</v>
      </c>
      <c r="AM140">
        <v>48</v>
      </c>
    </row>
    <row r="141" spans="1:39">
      <c r="A141">
        <v>1313</v>
      </c>
      <c r="B141">
        <v>0</v>
      </c>
      <c r="C141">
        <v>1971</v>
      </c>
      <c r="D141">
        <f t="shared" si="14"/>
        <v>45</v>
      </c>
      <c r="E141" s="1">
        <v>42694.762187499997</v>
      </c>
      <c r="F141" t="s">
        <v>118</v>
      </c>
      <c r="G141">
        <v>4</v>
      </c>
      <c r="H141">
        <v>3</v>
      </c>
      <c r="I141">
        <v>3</v>
      </c>
      <c r="J141">
        <v>3</v>
      </c>
      <c r="K141">
        <v>2</v>
      </c>
      <c r="L141">
        <v>2</v>
      </c>
      <c r="M141">
        <v>3</v>
      </c>
      <c r="N141" s="12">
        <f t="shared" si="15"/>
        <v>16</v>
      </c>
      <c r="O141" s="16">
        <f t="shared" si="16"/>
        <v>9</v>
      </c>
      <c r="P141" s="5">
        <f t="shared" si="17"/>
        <v>1.1202512960404336</v>
      </c>
      <c r="Q141" s="5">
        <f t="shared" si="18"/>
        <v>8.1379623054181423</v>
      </c>
      <c r="R141" s="16">
        <f t="shared" si="19"/>
        <v>3</v>
      </c>
      <c r="S141" s="17">
        <f t="shared" si="20"/>
        <v>0.19651397598044443</v>
      </c>
      <c r="T141" s="5">
        <f t="shared" si="21"/>
        <v>55.780682073679756</v>
      </c>
      <c r="U141" s="16">
        <f t="shared" si="22"/>
        <v>4</v>
      </c>
      <c r="V141" s="17">
        <f t="shared" si="23"/>
        <v>2.8353467720031746E-2</v>
      </c>
      <c r="W141" s="5">
        <f t="shared" si="24"/>
        <v>48.494172307945504</v>
      </c>
      <c r="X141" s="5">
        <f t="shared" si="25"/>
        <v>1.7777777777777795</v>
      </c>
      <c r="Y141" s="5">
        <f t="shared" si="26"/>
        <v>0.63496984101254572</v>
      </c>
      <c r="Z141" s="5">
        <f t="shared" si="27"/>
        <v>56.349698410125455</v>
      </c>
      <c r="AA141">
        <v>7</v>
      </c>
      <c r="AB141">
        <v>8</v>
      </c>
      <c r="AC141">
        <v>5</v>
      </c>
      <c r="AD141">
        <v>8</v>
      </c>
      <c r="AE141">
        <v>5</v>
      </c>
      <c r="AF141">
        <v>10</v>
      </c>
      <c r="AG141">
        <v>4</v>
      </c>
      <c r="AH141">
        <v>2</v>
      </c>
      <c r="AI141">
        <v>5</v>
      </c>
      <c r="AJ141">
        <v>1</v>
      </c>
      <c r="AK141">
        <v>6</v>
      </c>
      <c r="AL141">
        <v>3</v>
      </c>
      <c r="AM141">
        <v>1</v>
      </c>
    </row>
    <row r="142" spans="1:39">
      <c r="A142">
        <v>1320</v>
      </c>
      <c r="B142">
        <v>1</v>
      </c>
      <c r="C142">
        <v>1990</v>
      </c>
      <c r="D142">
        <f t="shared" si="14"/>
        <v>26</v>
      </c>
      <c r="E142" s="1">
        <v>42694.798935185187</v>
      </c>
      <c r="F142" t="s">
        <v>119</v>
      </c>
      <c r="G142">
        <v>1</v>
      </c>
      <c r="H142">
        <v>3</v>
      </c>
      <c r="I142">
        <v>3</v>
      </c>
      <c r="J142">
        <v>1</v>
      </c>
      <c r="K142">
        <v>3</v>
      </c>
      <c r="L142">
        <v>2</v>
      </c>
      <c r="M142">
        <v>3</v>
      </c>
      <c r="N142" s="12">
        <f t="shared" si="15"/>
        <v>15</v>
      </c>
      <c r="O142" s="16">
        <f t="shared" si="16"/>
        <v>9</v>
      </c>
      <c r="P142" s="5">
        <f t="shared" si="17"/>
        <v>1.1202512960404336</v>
      </c>
      <c r="Q142" s="5">
        <f t="shared" si="18"/>
        <v>8.1379623054181423</v>
      </c>
      <c r="R142" s="16">
        <f t="shared" si="19"/>
        <v>1</v>
      </c>
      <c r="S142" s="17">
        <f t="shared" si="20"/>
        <v>2.4233180996917838</v>
      </c>
      <c r="T142" s="5">
        <f t="shared" si="21"/>
        <v>29.700395508705984</v>
      </c>
      <c r="U142" s="16">
        <f t="shared" si="22"/>
        <v>5</v>
      </c>
      <c r="V142" s="17">
        <f t="shared" si="23"/>
        <v>0.69158370826985938</v>
      </c>
      <c r="W142" s="5">
        <f t="shared" si="24"/>
        <v>57.436944928105866</v>
      </c>
      <c r="X142" s="5">
        <f t="shared" si="25"/>
        <v>0.11111111111111151</v>
      </c>
      <c r="Y142" s="5">
        <f t="shared" si="26"/>
        <v>0.15874246025313665</v>
      </c>
      <c r="Z142" s="5">
        <f t="shared" si="27"/>
        <v>51.587424602531364</v>
      </c>
      <c r="AA142">
        <v>16</v>
      </c>
      <c r="AB142">
        <v>8</v>
      </c>
      <c r="AC142">
        <v>27</v>
      </c>
      <c r="AD142">
        <v>11</v>
      </c>
      <c r="AE142">
        <v>13</v>
      </c>
      <c r="AF142">
        <v>13</v>
      </c>
      <c r="AG142">
        <v>6</v>
      </c>
      <c r="AH142">
        <v>5</v>
      </c>
      <c r="AI142">
        <v>1</v>
      </c>
      <c r="AJ142">
        <v>3</v>
      </c>
      <c r="AK142">
        <v>2</v>
      </c>
      <c r="AL142">
        <v>4</v>
      </c>
      <c r="AM142">
        <v>25</v>
      </c>
    </row>
    <row r="143" spans="1:39">
      <c r="A143">
        <v>1324</v>
      </c>
      <c r="B143">
        <v>0</v>
      </c>
      <c r="C143">
        <v>1980</v>
      </c>
      <c r="D143">
        <f t="shared" si="14"/>
        <v>36</v>
      </c>
      <c r="E143" s="1">
        <v>42694.811030092591</v>
      </c>
      <c r="F143" t="s">
        <v>120</v>
      </c>
      <c r="G143">
        <v>2</v>
      </c>
      <c r="H143">
        <v>3</v>
      </c>
      <c r="I143">
        <v>3</v>
      </c>
      <c r="J143">
        <v>3</v>
      </c>
      <c r="K143">
        <v>2</v>
      </c>
      <c r="L143">
        <v>2</v>
      </c>
      <c r="M143">
        <v>3</v>
      </c>
      <c r="N143" s="12">
        <f t="shared" si="15"/>
        <v>16</v>
      </c>
      <c r="O143" s="16">
        <f t="shared" si="16"/>
        <v>9</v>
      </c>
      <c r="P143" s="5">
        <f t="shared" si="17"/>
        <v>1.1202512960404336</v>
      </c>
      <c r="Q143" s="5">
        <f t="shared" si="18"/>
        <v>8.1379623054181423</v>
      </c>
      <c r="R143" s="16">
        <f t="shared" si="19"/>
        <v>3</v>
      </c>
      <c r="S143" s="17">
        <f t="shared" si="20"/>
        <v>0.19651397598044443</v>
      </c>
      <c r="T143" s="5">
        <f t="shared" si="21"/>
        <v>55.780682073679756</v>
      </c>
      <c r="U143" s="16">
        <f t="shared" si="22"/>
        <v>4</v>
      </c>
      <c r="V143" s="17">
        <f t="shared" si="23"/>
        <v>2.8353467720031746E-2</v>
      </c>
      <c r="W143" s="5">
        <f t="shared" si="24"/>
        <v>48.494172307945504</v>
      </c>
      <c r="X143" s="5">
        <f t="shared" si="25"/>
        <v>1.7777777777777795</v>
      </c>
      <c r="Y143" s="5">
        <f t="shared" si="26"/>
        <v>0.63496984101254572</v>
      </c>
      <c r="Z143" s="5">
        <f t="shared" si="27"/>
        <v>56.349698410125455</v>
      </c>
      <c r="AA143">
        <v>3</v>
      </c>
      <c r="AB143">
        <v>6</v>
      </c>
      <c r="AC143">
        <v>5</v>
      </c>
      <c r="AD143">
        <v>6</v>
      </c>
      <c r="AE143">
        <v>5</v>
      </c>
      <c r="AF143">
        <v>6</v>
      </c>
      <c r="AG143">
        <v>3</v>
      </c>
      <c r="AH143">
        <v>6</v>
      </c>
      <c r="AI143">
        <v>1</v>
      </c>
      <c r="AJ143">
        <v>2</v>
      </c>
      <c r="AK143">
        <v>4</v>
      </c>
      <c r="AL143">
        <v>5</v>
      </c>
      <c r="AM143">
        <v>1</v>
      </c>
    </row>
    <row r="144" spans="1:39">
      <c r="A144">
        <v>1326</v>
      </c>
      <c r="B144">
        <v>0</v>
      </c>
      <c r="C144">
        <v>1997</v>
      </c>
      <c r="D144">
        <f t="shared" si="14"/>
        <v>19</v>
      </c>
      <c r="E144" s="1">
        <v>42694.822488425925</v>
      </c>
      <c r="F144" t="s">
        <v>121</v>
      </c>
      <c r="G144">
        <v>4</v>
      </c>
      <c r="H144">
        <v>4</v>
      </c>
      <c r="I144">
        <v>3</v>
      </c>
      <c r="J144">
        <v>2</v>
      </c>
      <c r="K144">
        <v>2</v>
      </c>
      <c r="L144">
        <v>1</v>
      </c>
      <c r="M144">
        <v>2</v>
      </c>
      <c r="N144" s="12">
        <f t="shared" si="15"/>
        <v>14</v>
      </c>
      <c r="O144" s="16">
        <f t="shared" si="16"/>
        <v>9</v>
      </c>
      <c r="P144" s="5">
        <f t="shared" si="17"/>
        <v>1.1202512960404336</v>
      </c>
      <c r="Q144" s="5">
        <f t="shared" si="18"/>
        <v>8.1379623054181423</v>
      </c>
      <c r="R144" s="16">
        <f t="shared" si="19"/>
        <v>2</v>
      </c>
      <c r="S144" s="17">
        <f t="shared" si="20"/>
        <v>0.30991603783611416</v>
      </c>
      <c r="T144" s="5">
        <f t="shared" si="21"/>
        <v>42.740538791192868</v>
      </c>
      <c r="U144" s="16">
        <f t="shared" si="22"/>
        <v>3</v>
      </c>
      <c r="V144" s="17">
        <f t="shared" si="23"/>
        <v>1.3651232271702041</v>
      </c>
      <c r="W144" s="5">
        <f t="shared" si="24"/>
        <v>39.551399687785135</v>
      </c>
      <c r="X144" s="5">
        <f t="shared" si="25"/>
        <v>0.44444444444444364</v>
      </c>
      <c r="Y144" s="5">
        <f t="shared" si="26"/>
        <v>-0.31748492050627247</v>
      </c>
      <c r="Z144" s="5">
        <f t="shared" si="27"/>
        <v>46.825150794937272</v>
      </c>
      <c r="AA144">
        <v>5</v>
      </c>
      <c r="AB144">
        <v>10</v>
      </c>
      <c r="AC144">
        <v>7</v>
      </c>
      <c r="AD144">
        <v>10</v>
      </c>
      <c r="AE144">
        <v>7</v>
      </c>
      <c r="AF144">
        <v>4</v>
      </c>
      <c r="AG144">
        <v>2</v>
      </c>
      <c r="AH144">
        <v>3</v>
      </c>
      <c r="AI144">
        <v>1</v>
      </c>
      <c r="AJ144">
        <v>6</v>
      </c>
      <c r="AK144">
        <v>4</v>
      </c>
      <c r="AL144">
        <v>5</v>
      </c>
      <c r="AM144">
        <v>29</v>
      </c>
    </row>
    <row r="145" spans="1:39">
      <c r="A145">
        <v>1331</v>
      </c>
      <c r="B145">
        <v>0</v>
      </c>
      <c r="C145">
        <v>1996</v>
      </c>
      <c r="D145">
        <f t="shared" si="14"/>
        <v>20</v>
      </c>
      <c r="E145" s="1">
        <v>42694.834965277776</v>
      </c>
      <c r="F145" t="s">
        <v>122</v>
      </c>
      <c r="G145">
        <v>4</v>
      </c>
      <c r="H145">
        <v>2</v>
      </c>
      <c r="I145">
        <v>3</v>
      </c>
      <c r="J145">
        <v>2</v>
      </c>
      <c r="K145">
        <v>4</v>
      </c>
      <c r="L145">
        <v>2</v>
      </c>
      <c r="M145">
        <v>2</v>
      </c>
      <c r="N145" s="12">
        <f t="shared" si="15"/>
        <v>15</v>
      </c>
      <c r="O145" s="16">
        <f t="shared" si="16"/>
        <v>7</v>
      </c>
      <c r="P145" s="5">
        <f t="shared" si="17"/>
        <v>0.88657432009541726</v>
      </c>
      <c r="Q145" s="5">
        <f t="shared" si="18"/>
        <v>6.7039025033272353</v>
      </c>
      <c r="R145" s="16">
        <f t="shared" si="19"/>
        <v>2</v>
      </c>
      <c r="S145" s="17">
        <f t="shared" si="20"/>
        <v>0.30991603783611416</v>
      </c>
      <c r="T145" s="5">
        <f t="shared" si="21"/>
        <v>42.740538791192868</v>
      </c>
      <c r="U145" s="16">
        <f t="shared" si="22"/>
        <v>6</v>
      </c>
      <c r="V145" s="17">
        <f t="shared" si="23"/>
        <v>3.3548139488196869</v>
      </c>
      <c r="W145" s="5">
        <f t="shared" si="24"/>
        <v>66.379717548266228</v>
      </c>
      <c r="X145" s="5">
        <f t="shared" si="25"/>
        <v>0.11111111111111151</v>
      </c>
      <c r="Y145" s="5">
        <f t="shared" si="26"/>
        <v>0.15874246025313665</v>
      </c>
      <c r="Z145" s="5">
        <f t="shared" si="27"/>
        <v>51.587424602531364</v>
      </c>
      <c r="AA145">
        <v>8</v>
      </c>
      <c r="AB145">
        <v>5</v>
      </c>
      <c r="AC145">
        <v>7</v>
      </c>
      <c r="AD145">
        <v>31</v>
      </c>
      <c r="AE145">
        <v>5</v>
      </c>
      <c r="AF145">
        <v>107</v>
      </c>
      <c r="AG145">
        <v>1</v>
      </c>
      <c r="AH145">
        <v>3</v>
      </c>
      <c r="AI145">
        <v>2</v>
      </c>
      <c r="AJ145">
        <v>6</v>
      </c>
      <c r="AK145">
        <v>5</v>
      </c>
      <c r="AL145">
        <v>4</v>
      </c>
      <c r="AM145">
        <v>36</v>
      </c>
    </row>
    <row r="146" spans="1:39">
      <c r="A146">
        <v>1343</v>
      </c>
      <c r="B146">
        <v>1</v>
      </c>
      <c r="C146">
        <v>1995</v>
      </c>
      <c r="D146">
        <f t="shared" si="14"/>
        <v>21</v>
      </c>
      <c r="E146" s="1">
        <v>42694.860266203701</v>
      </c>
      <c r="F146" t="s">
        <v>123</v>
      </c>
      <c r="G146">
        <v>3</v>
      </c>
      <c r="H146">
        <v>1</v>
      </c>
      <c r="I146">
        <v>3</v>
      </c>
      <c r="J146">
        <v>2</v>
      </c>
      <c r="K146">
        <v>2</v>
      </c>
      <c r="L146">
        <v>2</v>
      </c>
      <c r="M146">
        <v>2</v>
      </c>
      <c r="N146" s="12">
        <f t="shared" si="15"/>
        <v>12</v>
      </c>
      <c r="O146" s="16">
        <f t="shared" si="16"/>
        <v>6</v>
      </c>
      <c r="P146" s="5">
        <f t="shared" si="17"/>
        <v>3.7697358321229091</v>
      </c>
      <c r="Q146" s="5">
        <f t="shared" si="18"/>
        <v>24.39766976736065</v>
      </c>
      <c r="R146" s="16">
        <f t="shared" si="19"/>
        <v>2</v>
      </c>
      <c r="S146" s="17">
        <f t="shared" si="20"/>
        <v>0.30991603783611416</v>
      </c>
      <c r="T146" s="5">
        <f t="shared" si="21"/>
        <v>42.740538791192868</v>
      </c>
      <c r="U146" s="16">
        <f t="shared" si="22"/>
        <v>4</v>
      </c>
      <c r="V146" s="17">
        <f t="shared" si="23"/>
        <v>2.8353467720031746E-2</v>
      </c>
      <c r="W146" s="5">
        <f t="shared" si="24"/>
        <v>48.494172307945504</v>
      </c>
      <c r="X146" s="5">
        <f t="shared" si="25"/>
        <v>7.1111111111111081</v>
      </c>
      <c r="Y146" s="5">
        <f t="shared" si="26"/>
        <v>-1.2699396820250906</v>
      </c>
      <c r="Z146" s="5">
        <f t="shared" si="27"/>
        <v>37.300603179749096</v>
      </c>
      <c r="AA146">
        <v>5</v>
      </c>
      <c r="AB146">
        <v>6</v>
      </c>
      <c r="AC146">
        <v>5</v>
      </c>
      <c r="AD146">
        <v>4</v>
      </c>
      <c r="AE146">
        <v>11</v>
      </c>
      <c r="AF146">
        <v>7</v>
      </c>
      <c r="AG146">
        <v>4</v>
      </c>
      <c r="AH146">
        <v>6</v>
      </c>
      <c r="AI146">
        <v>3</v>
      </c>
      <c r="AJ146">
        <v>2</v>
      </c>
      <c r="AK146">
        <v>5</v>
      </c>
      <c r="AL146">
        <v>1</v>
      </c>
      <c r="AM146">
        <v>53</v>
      </c>
    </row>
    <row r="147" spans="1:39">
      <c r="A147">
        <v>1332</v>
      </c>
      <c r="B147">
        <v>0</v>
      </c>
      <c r="C147">
        <v>1993</v>
      </c>
      <c r="D147">
        <f t="shared" si="14"/>
        <v>23</v>
      </c>
      <c r="E147" s="1">
        <v>42694.966192129628</v>
      </c>
      <c r="F147" t="s">
        <v>124</v>
      </c>
      <c r="G147">
        <v>3</v>
      </c>
      <c r="H147">
        <v>3</v>
      </c>
      <c r="I147">
        <v>2</v>
      </c>
      <c r="J147">
        <v>2</v>
      </c>
      <c r="K147">
        <v>2</v>
      </c>
      <c r="L147">
        <v>1</v>
      </c>
      <c r="M147">
        <v>3</v>
      </c>
      <c r="N147" s="12">
        <f t="shared" ref="N147:N208" si="28">SUM(H147:M147)</f>
        <v>13</v>
      </c>
      <c r="O147" s="16">
        <f t="shared" ref="O147:O208" si="29">H147+I147+M147</f>
        <v>8</v>
      </c>
      <c r="P147" s="5">
        <f t="shared" ref="P147:P208" si="30">POWER(O147-U$10,2)</f>
        <v>3.4128080679254845E-3</v>
      </c>
      <c r="Q147" s="5">
        <f t="shared" ref="Q147:Q208" si="31">(((P147-U$10)/U$11)*10+50)</f>
        <v>1.2840000160130742</v>
      </c>
      <c r="R147" s="16">
        <f t="shared" ref="R147:R208" si="32">J147</f>
        <v>2</v>
      </c>
      <c r="S147" s="17">
        <f t="shared" ref="S147:S208" si="33">POWER(R147-U$13,2)</f>
        <v>0.30991603783611416</v>
      </c>
      <c r="T147" s="5">
        <f t="shared" ref="T147:T208" si="34">((R147-U$13)/U$14)*10+50</f>
        <v>42.740538791192868</v>
      </c>
      <c r="U147" s="16">
        <f t="shared" ref="U147:U208" si="35">K147+L147</f>
        <v>3</v>
      </c>
      <c r="V147" s="17">
        <f t="shared" ref="V147:V208" si="36">POWER(U147-U$16,2)</f>
        <v>1.3651232271702041</v>
      </c>
      <c r="W147" s="5">
        <f t="shared" ref="W147:W208" si="37">((U147-U$16)/U$17)*10+50</f>
        <v>39.551399687785135</v>
      </c>
      <c r="X147" s="5">
        <f t="shared" si="25"/>
        <v>2.7777777777777759</v>
      </c>
      <c r="Y147" s="5">
        <f t="shared" si="26"/>
        <v>-0.79371230126568149</v>
      </c>
      <c r="Z147" s="5">
        <f t="shared" ref="Z147:Z208" si="38">Y147*10+50</f>
        <v>42.062876987343188</v>
      </c>
      <c r="AA147">
        <v>5</v>
      </c>
      <c r="AB147">
        <v>5</v>
      </c>
      <c r="AC147">
        <v>4</v>
      </c>
      <c r="AD147">
        <v>4</v>
      </c>
      <c r="AE147">
        <v>5</v>
      </c>
      <c r="AF147">
        <v>10</v>
      </c>
      <c r="AG147">
        <v>5</v>
      </c>
      <c r="AH147">
        <v>6</v>
      </c>
      <c r="AI147">
        <v>3</v>
      </c>
      <c r="AJ147">
        <v>2</v>
      </c>
      <c r="AK147">
        <v>4</v>
      </c>
      <c r="AL147">
        <v>1</v>
      </c>
      <c r="AM147">
        <v>11</v>
      </c>
    </row>
    <row r="148" spans="1:39">
      <c r="A148">
        <v>1355</v>
      </c>
      <c r="B148">
        <v>0</v>
      </c>
      <c r="C148">
        <v>1988</v>
      </c>
      <c r="D148">
        <f t="shared" ref="D148:D211" si="39">2016-C148</f>
        <v>28</v>
      </c>
      <c r="E148" s="1">
        <v>42694.970752314817</v>
      </c>
      <c r="F148" t="s">
        <v>125</v>
      </c>
      <c r="G148">
        <v>1</v>
      </c>
      <c r="H148">
        <v>2</v>
      </c>
      <c r="I148">
        <v>1</v>
      </c>
      <c r="J148">
        <v>4</v>
      </c>
      <c r="K148">
        <v>2</v>
      </c>
      <c r="L148">
        <v>2</v>
      </c>
      <c r="M148">
        <v>3</v>
      </c>
      <c r="N148" s="12">
        <f t="shared" si="28"/>
        <v>14</v>
      </c>
      <c r="O148" s="16">
        <f t="shared" si="29"/>
        <v>6</v>
      </c>
      <c r="P148" s="5">
        <f t="shared" si="30"/>
        <v>3.7697358321229091</v>
      </c>
      <c r="Q148" s="5">
        <f t="shared" si="31"/>
        <v>24.39766976736065</v>
      </c>
      <c r="R148" s="16">
        <f t="shared" si="32"/>
        <v>4</v>
      </c>
      <c r="S148" s="17">
        <f t="shared" si="33"/>
        <v>2.0831119141247747</v>
      </c>
      <c r="T148" s="5">
        <f t="shared" si="34"/>
        <v>68.820825356166637</v>
      </c>
      <c r="U148" s="16">
        <f t="shared" si="35"/>
        <v>4</v>
      </c>
      <c r="V148" s="17">
        <f t="shared" si="36"/>
        <v>2.8353467720031746E-2</v>
      </c>
      <c r="W148" s="5">
        <f t="shared" si="37"/>
        <v>48.494172307945504</v>
      </c>
      <c r="X148" s="5">
        <f t="shared" ref="X148:X211" si="40">POWER((N148-C$318),2)</f>
        <v>0.44444444444444364</v>
      </c>
      <c r="Y148" s="5">
        <f t="shared" ref="Y148:Y211" si="41">(N148-C$318)/C$319</f>
        <v>-0.31748492050627247</v>
      </c>
      <c r="Z148" s="5">
        <f t="shared" si="38"/>
        <v>46.825150794937272</v>
      </c>
      <c r="AA148">
        <v>6</v>
      </c>
      <c r="AB148">
        <v>9</v>
      </c>
      <c r="AC148">
        <v>12</v>
      </c>
      <c r="AD148">
        <v>5</v>
      </c>
      <c r="AE148">
        <v>5</v>
      </c>
      <c r="AF148">
        <v>8</v>
      </c>
      <c r="AG148">
        <v>5</v>
      </c>
      <c r="AH148">
        <v>4</v>
      </c>
      <c r="AI148">
        <v>1</v>
      </c>
      <c r="AJ148">
        <v>6</v>
      </c>
      <c r="AK148">
        <v>3</v>
      </c>
      <c r="AL148">
        <v>2</v>
      </c>
      <c r="AM148">
        <v>35</v>
      </c>
    </row>
    <row r="149" spans="1:39">
      <c r="A149">
        <v>1379</v>
      </c>
      <c r="B149">
        <v>0</v>
      </c>
      <c r="C149">
        <v>1976</v>
      </c>
      <c r="D149">
        <f t="shared" si="39"/>
        <v>40</v>
      </c>
      <c r="E149" s="1">
        <v>42695.383067129631</v>
      </c>
      <c r="F149" t="s">
        <v>46</v>
      </c>
      <c r="H149">
        <v>4</v>
      </c>
      <c r="I149">
        <v>3</v>
      </c>
      <c r="J149">
        <v>1</v>
      </c>
      <c r="K149">
        <v>1</v>
      </c>
      <c r="L149">
        <v>2</v>
      </c>
      <c r="M149">
        <v>1</v>
      </c>
      <c r="N149" s="12">
        <f t="shared" si="28"/>
        <v>12</v>
      </c>
      <c r="O149" s="16">
        <f t="shared" si="29"/>
        <v>8</v>
      </c>
      <c r="P149" s="5">
        <f t="shared" si="30"/>
        <v>3.4128080679254845E-3</v>
      </c>
      <c r="Q149" s="5">
        <f t="shared" si="31"/>
        <v>1.2840000160130742</v>
      </c>
      <c r="R149" s="16">
        <f t="shared" si="32"/>
        <v>1</v>
      </c>
      <c r="S149" s="17">
        <f t="shared" si="33"/>
        <v>2.4233180996917838</v>
      </c>
      <c r="T149" s="5">
        <f t="shared" si="34"/>
        <v>29.700395508705984</v>
      </c>
      <c r="U149" s="16">
        <f t="shared" si="35"/>
        <v>3</v>
      </c>
      <c r="V149" s="17">
        <f t="shared" si="36"/>
        <v>1.3651232271702041</v>
      </c>
      <c r="W149" s="5">
        <f t="shared" si="37"/>
        <v>39.551399687785135</v>
      </c>
      <c r="X149" s="5">
        <f t="shared" si="40"/>
        <v>7.1111111111111081</v>
      </c>
      <c r="Y149" s="5">
        <f t="shared" si="41"/>
        <v>-1.2699396820250906</v>
      </c>
      <c r="Z149" s="5">
        <f t="shared" si="38"/>
        <v>37.300603179749096</v>
      </c>
      <c r="AA149">
        <v>5</v>
      </c>
      <c r="AB149">
        <v>7</v>
      </c>
      <c r="AC149">
        <v>4</v>
      </c>
      <c r="AD149">
        <v>4</v>
      </c>
      <c r="AE149">
        <v>6</v>
      </c>
      <c r="AF149">
        <v>3</v>
      </c>
      <c r="AG149">
        <v>1</v>
      </c>
      <c r="AH149">
        <v>6</v>
      </c>
      <c r="AI149">
        <v>4</v>
      </c>
      <c r="AJ149">
        <v>2</v>
      </c>
      <c r="AK149">
        <v>5</v>
      </c>
      <c r="AL149">
        <v>3</v>
      </c>
      <c r="AM149">
        <v>92</v>
      </c>
    </row>
    <row r="150" spans="1:39">
      <c r="A150">
        <v>1406</v>
      </c>
      <c r="B150">
        <v>0</v>
      </c>
      <c r="C150">
        <v>1995</v>
      </c>
      <c r="D150">
        <f t="shared" si="39"/>
        <v>21</v>
      </c>
      <c r="E150" s="1">
        <v>42695.47929398148</v>
      </c>
      <c r="F150" t="s">
        <v>126</v>
      </c>
      <c r="G150">
        <v>3</v>
      </c>
      <c r="H150">
        <v>1</v>
      </c>
      <c r="I150">
        <v>1</v>
      </c>
      <c r="J150">
        <v>2</v>
      </c>
      <c r="K150">
        <v>1</v>
      </c>
      <c r="L150">
        <v>1</v>
      </c>
      <c r="M150">
        <v>1</v>
      </c>
      <c r="N150" s="12">
        <f t="shared" si="28"/>
        <v>7</v>
      </c>
      <c r="O150" s="16">
        <f t="shared" si="29"/>
        <v>3</v>
      </c>
      <c r="P150" s="5">
        <f t="shared" si="30"/>
        <v>24.419220368205384</v>
      </c>
      <c r="Q150" s="5">
        <f t="shared" si="31"/>
        <v>151.1221602197763</v>
      </c>
      <c r="R150" s="16">
        <f t="shared" si="32"/>
        <v>2</v>
      </c>
      <c r="S150" s="17">
        <f t="shared" si="33"/>
        <v>0.30991603783611416</v>
      </c>
      <c r="T150" s="5">
        <f t="shared" si="34"/>
        <v>42.740538791192868</v>
      </c>
      <c r="U150" s="16">
        <f t="shared" si="35"/>
        <v>2</v>
      </c>
      <c r="V150" s="17">
        <f t="shared" si="36"/>
        <v>4.7018929866203765</v>
      </c>
      <c r="W150" s="5">
        <f t="shared" si="37"/>
        <v>30.608627067624774</v>
      </c>
      <c r="X150" s="5">
        <f t="shared" si="40"/>
        <v>58.777777777777771</v>
      </c>
      <c r="Y150" s="5">
        <f t="shared" si="41"/>
        <v>-3.6510765858221359</v>
      </c>
      <c r="Z150" s="5">
        <f t="shared" si="38"/>
        <v>13.489234141778638</v>
      </c>
      <c r="AA150">
        <v>4</v>
      </c>
      <c r="AB150">
        <v>5</v>
      </c>
      <c r="AC150">
        <v>13</v>
      </c>
      <c r="AD150">
        <v>14</v>
      </c>
      <c r="AE150">
        <v>6</v>
      </c>
      <c r="AF150">
        <v>8</v>
      </c>
      <c r="AG150">
        <v>3</v>
      </c>
      <c r="AH150">
        <v>5</v>
      </c>
      <c r="AI150">
        <v>6</v>
      </c>
      <c r="AJ150">
        <v>1</v>
      </c>
      <c r="AK150">
        <v>4</v>
      </c>
      <c r="AL150">
        <v>2</v>
      </c>
      <c r="AM150">
        <v>78</v>
      </c>
    </row>
    <row r="151" spans="1:39">
      <c r="A151">
        <v>1414</v>
      </c>
      <c r="B151">
        <v>0</v>
      </c>
      <c r="C151">
        <v>1987</v>
      </c>
      <c r="D151">
        <f t="shared" si="39"/>
        <v>29</v>
      </c>
      <c r="E151" s="1">
        <v>42695.516388888886</v>
      </c>
      <c r="F151" t="s">
        <v>46</v>
      </c>
      <c r="H151">
        <v>4</v>
      </c>
      <c r="I151">
        <v>3</v>
      </c>
      <c r="J151">
        <v>3</v>
      </c>
      <c r="K151">
        <v>3</v>
      </c>
      <c r="L151">
        <v>2</v>
      </c>
      <c r="M151">
        <v>3</v>
      </c>
      <c r="N151" s="12">
        <f t="shared" si="28"/>
        <v>18</v>
      </c>
      <c r="O151" s="16">
        <f t="shared" si="29"/>
        <v>10</v>
      </c>
      <c r="P151" s="5">
        <f t="shared" si="30"/>
        <v>4.2370897840129418</v>
      </c>
      <c r="Q151" s="5">
        <f t="shared" si="31"/>
        <v>27.265789371542457</v>
      </c>
      <c r="R151" s="16">
        <f t="shared" si="32"/>
        <v>3</v>
      </c>
      <c r="S151" s="17">
        <f t="shared" si="33"/>
        <v>0.19651397598044443</v>
      </c>
      <c r="T151" s="5">
        <f t="shared" si="34"/>
        <v>55.780682073679756</v>
      </c>
      <c r="U151" s="16">
        <f t="shared" si="35"/>
        <v>5</v>
      </c>
      <c r="V151" s="17">
        <f t="shared" si="36"/>
        <v>0.69158370826985938</v>
      </c>
      <c r="W151" s="5">
        <f t="shared" si="37"/>
        <v>57.436944928105866</v>
      </c>
      <c r="X151" s="5">
        <f t="shared" si="40"/>
        <v>11.111111111111114</v>
      </c>
      <c r="Y151" s="5">
        <f t="shared" si="41"/>
        <v>1.5874246025313639</v>
      </c>
      <c r="Z151" s="5">
        <f t="shared" si="38"/>
        <v>65.874246025313639</v>
      </c>
      <c r="AA151">
        <v>4</v>
      </c>
      <c r="AB151">
        <v>4</v>
      </c>
      <c r="AC151">
        <v>32</v>
      </c>
      <c r="AD151">
        <v>4</v>
      </c>
      <c r="AE151">
        <v>3</v>
      </c>
      <c r="AF151">
        <v>30</v>
      </c>
      <c r="AG151">
        <v>5</v>
      </c>
      <c r="AH151">
        <v>3</v>
      </c>
      <c r="AI151">
        <v>2</v>
      </c>
      <c r="AJ151">
        <v>4</v>
      </c>
      <c r="AK151">
        <v>6</v>
      </c>
      <c r="AL151">
        <v>1</v>
      </c>
      <c r="AM151">
        <v>12</v>
      </c>
    </row>
    <row r="152" spans="1:39">
      <c r="A152">
        <v>1416</v>
      </c>
      <c r="B152">
        <v>0</v>
      </c>
      <c r="C152">
        <v>1975</v>
      </c>
      <c r="D152">
        <f t="shared" si="39"/>
        <v>41</v>
      </c>
      <c r="E152" s="1">
        <v>42695.544212962966</v>
      </c>
      <c r="F152" t="s">
        <v>46</v>
      </c>
      <c r="H152">
        <v>3</v>
      </c>
      <c r="I152">
        <v>2</v>
      </c>
      <c r="J152">
        <v>2</v>
      </c>
      <c r="K152">
        <v>2</v>
      </c>
      <c r="L152">
        <v>2</v>
      </c>
      <c r="M152">
        <v>2</v>
      </c>
      <c r="N152" s="12">
        <f t="shared" si="28"/>
        <v>13</v>
      </c>
      <c r="O152" s="16">
        <f t="shared" si="29"/>
        <v>7</v>
      </c>
      <c r="P152" s="5">
        <f t="shared" si="30"/>
        <v>0.88657432009541726</v>
      </c>
      <c r="Q152" s="5">
        <f t="shared" si="31"/>
        <v>6.7039025033272353</v>
      </c>
      <c r="R152" s="16">
        <f t="shared" si="32"/>
        <v>2</v>
      </c>
      <c r="S152" s="17">
        <f t="shared" si="33"/>
        <v>0.30991603783611416</v>
      </c>
      <c r="T152" s="5">
        <f t="shared" si="34"/>
        <v>42.740538791192868</v>
      </c>
      <c r="U152" s="16">
        <f t="shared" si="35"/>
        <v>4</v>
      </c>
      <c r="V152" s="17">
        <f t="shared" si="36"/>
        <v>2.8353467720031746E-2</v>
      </c>
      <c r="W152" s="5">
        <f t="shared" si="37"/>
        <v>48.494172307945504</v>
      </c>
      <c r="X152" s="5">
        <f t="shared" si="40"/>
        <v>2.7777777777777759</v>
      </c>
      <c r="Y152" s="5">
        <f t="shared" si="41"/>
        <v>-0.79371230126568149</v>
      </c>
      <c r="Z152" s="5">
        <f t="shared" si="38"/>
        <v>42.062876987343188</v>
      </c>
      <c r="AA152">
        <v>5</v>
      </c>
      <c r="AB152">
        <v>7</v>
      </c>
      <c r="AC152">
        <v>4</v>
      </c>
      <c r="AD152">
        <v>4</v>
      </c>
      <c r="AE152">
        <v>4</v>
      </c>
      <c r="AF152">
        <v>3</v>
      </c>
      <c r="AG152">
        <v>4</v>
      </c>
      <c r="AH152">
        <v>6</v>
      </c>
      <c r="AI152">
        <v>2</v>
      </c>
      <c r="AJ152">
        <v>5</v>
      </c>
      <c r="AK152">
        <v>1</v>
      </c>
      <c r="AL152">
        <v>3</v>
      </c>
      <c r="AM152">
        <v>6</v>
      </c>
    </row>
    <row r="153" spans="1:39">
      <c r="A153">
        <v>1421</v>
      </c>
      <c r="B153">
        <v>0</v>
      </c>
      <c r="C153">
        <v>1978</v>
      </c>
      <c r="D153">
        <f t="shared" si="39"/>
        <v>38</v>
      </c>
      <c r="E153" s="1">
        <v>42695.549189814818</v>
      </c>
      <c r="F153" t="s">
        <v>127</v>
      </c>
      <c r="G153">
        <v>3</v>
      </c>
      <c r="H153">
        <v>2</v>
      </c>
      <c r="I153">
        <v>2</v>
      </c>
      <c r="J153">
        <v>3</v>
      </c>
      <c r="K153">
        <v>3</v>
      </c>
      <c r="L153">
        <v>3</v>
      </c>
      <c r="M153">
        <v>3</v>
      </c>
      <c r="N153" s="12">
        <f t="shared" si="28"/>
        <v>16</v>
      </c>
      <c r="O153" s="16">
        <f t="shared" si="29"/>
        <v>7</v>
      </c>
      <c r="P153" s="5">
        <f t="shared" si="30"/>
        <v>0.88657432009541726</v>
      </c>
      <c r="Q153" s="5">
        <f t="shared" si="31"/>
        <v>6.7039025033272353</v>
      </c>
      <c r="R153" s="16">
        <f t="shared" si="32"/>
        <v>3</v>
      </c>
      <c r="S153" s="17">
        <f t="shared" si="33"/>
        <v>0.19651397598044443</v>
      </c>
      <c r="T153" s="5">
        <f t="shared" si="34"/>
        <v>55.780682073679756</v>
      </c>
      <c r="U153" s="16">
        <f t="shared" si="35"/>
        <v>6</v>
      </c>
      <c r="V153" s="17">
        <f t="shared" si="36"/>
        <v>3.3548139488196869</v>
      </c>
      <c r="W153" s="5">
        <f t="shared" si="37"/>
        <v>66.379717548266228</v>
      </c>
      <c r="X153" s="5">
        <f t="shared" si="40"/>
        <v>1.7777777777777795</v>
      </c>
      <c r="Y153" s="5">
        <f t="shared" si="41"/>
        <v>0.63496984101254572</v>
      </c>
      <c r="Z153" s="5">
        <f t="shared" si="38"/>
        <v>56.349698410125455</v>
      </c>
      <c r="AA153">
        <v>6</v>
      </c>
      <c r="AB153">
        <v>5</v>
      </c>
      <c r="AC153">
        <v>5</v>
      </c>
      <c r="AD153">
        <v>3</v>
      </c>
      <c r="AE153">
        <v>3</v>
      </c>
      <c r="AF153">
        <v>4</v>
      </c>
      <c r="AG153">
        <v>6</v>
      </c>
      <c r="AH153">
        <v>4</v>
      </c>
      <c r="AI153">
        <v>5</v>
      </c>
      <c r="AJ153">
        <v>3</v>
      </c>
      <c r="AK153">
        <v>2</v>
      </c>
      <c r="AL153">
        <v>1</v>
      </c>
      <c r="AM153">
        <v>30</v>
      </c>
    </row>
    <row r="154" spans="1:39">
      <c r="A154">
        <v>1424</v>
      </c>
      <c r="B154">
        <v>0</v>
      </c>
      <c r="C154">
        <v>1995</v>
      </c>
      <c r="D154">
        <f t="shared" si="39"/>
        <v>21</v>
      </c>
      <c r="E154" s="1">
        <v>42695.55609953704</v>
      </c>
      <c r="F154" t="s">
        <v>128</v>
      </c>
      <c r="G154">
        <v>3</v>
      </c>
      <c r="H154">
        <v>3</v>
      </c>
      <c r="I154">
        <v>2</v>
      </c>
      <c r="J154">
        <v>3</v>
      </c>
      <c r="K154">
        <v>3</v>
      </c>
      <c r="L154">
        <v>2</v>
      </c>
      <c r="M154">
        <v>3</v>
      </c>
      <c r="N154" s="12">
        <f t="shared" si="28"/>
        <v>16</v>
      </c>
      <c r="O154" s="16">
        <f t="shared" si="29"/>
        <v>8</v>
      </c>
      <c r="P154" s="5">
        <f t="shared" si="30"/>
        <v>3.4128080679254845E-3</v>
      </c>
      <c r="Q154" s="5">
        <f t="shared" si="31"/>
        <v>1.2840000160130742</v>
      </c>
      <c r="R154" s="16">
        <f t="shared" si="32"/>
        <v>3</v>
      </c>
      <c r="S154" s="17">
        <f t="shared" si="33"/>
        <v>0.19651397598044443</v>
      </c>
      <c r="T154" s="5">
        <f t="shared" si="34"/>
        <v>55.780682073679756</v>
      </c>
      <c r="U154" s="16">
        <f t="shared" si="35"/>
        <v>5</v>
      </c>
      <c r="V154" s="17">
        <f t="shared" si="36"/>
        <v>0.69158370826985938</v>
      </c>
      <c r="W154" s="5">
        <f t="shared" si="37"/>
        <v>57.436944928105866</v>
      </c>
      <c r="X154" s="5">
        <f t="shared" si="40"/>
        <v>1.7777777777777795</v>
      </c>
      <c r="Y154" s="5">
        <f t="shared" si="41"/>
        <v>0.63496984101254572</v>
      </c>
      <c r="Z154" s="5">
        <f t="shared" si="38"/>
        <v>56.349698410125455</v>
      </c>
      <c r="AA154">
        <v>4</v>
      </c>
      <c r="AB154">
        <v>4</v>
      </c>
      <c r="AC154">
        <v>7</v>
      </c>
      <c r="AD154">
        <v>4</v>
      </c>
      <c r="AE154">
        <v>5</v>
      </c>
      <c r="AF154">
        <v>5</v>
      </c>
      <c r="AG154">
        <v>5</v>
      </c>
      <c r="AH154">
        <v>6</v>
      </c>
      <c r="AI154">
        <v>1</v>
      </c>
      <c r="AJ154">
        <v>4</v>
      </c>
      <c r="AK154">
        <v>3</v>
      </c>
      <c r="AL154">
        <v>2</v>
      </c>
      <c r="AM154">
        <v>2</v>
      </c>
    </row>
    <row r="155" spans="1:39">
      <c r="A155">
        <v>1431</v>
      </c>
      <c r="B155">
        <v>0</v>
      </c>
      <c r="C155">
        <v>1995</v>
      </c>
      <c r="D155">
        <f t="shared" si="39"/>
        <v>21</v>
      </c>
      <c r="E155" s="1">
        <v>42695.604664351849</v>
      </c>
      <c r="F155" t="s">
        <v>129</v>
      </c>
      <c r="G155">
        <v>3</v>
      </c>
      <c r="H155">
        <v>3</v>
      </c>
      <c r="I155">
        <v>2</v>
      </c>
      <c r="J155">
        <v>3</v>
      </c>
      <c r="K155">
        <v>3</v>
      </c>
      <c r="L155">
        <v>2</v>
      </c>
      <c r="M155">
        <v>2</v>
      </c>
      <c r="N155" s="12">
        <f t="shared" si="28"/>
        <v>15</v>
      </c>
      <c r="O155" s="16">
        <f t="shared" si="29"/>
        <v>7</v>
      </c>
      <c r="P155" s="5">
        <f t="shared" si="30"/>
        <v>0.88657432009541726</v>
      </c>
      <c r="Q155" s="5">
        <f t="shared" si="31"/>
        <v>6.7039025033272353</v>
      </c>
      <c r="R155" s="16">
        <f t="shared" si="32"/>
        <v>3</v>
      </c>
      <c r="S155" s="17">
        <f t="shared" si="33"/>
        <v>0.19651397598044443</v>
      </c>
      <c r="T155" s="5">
        <f t="shared" si="34"/>
        <v>55.780682073679756</v>
      </c>
      <c r="U155" s="16">
        <f t="shared" si="35"/>
        <v>5</v>
      </c>
      <c r="V155" s="17">
        <f t="shared" si="36"/>
        <v>0.69158370826985938</v>
      </c>
      <c r="W155" s="5">
        <f t="shared" si="37"/>
        <v>57.436944928105866</v>
      </c>
      <c r="X155" s="5">
        <f t="shared" si="40"/>
        <v>0.11111111111111151</v>
      </c>
      <c r="Y155" s="5">
        <f t="shared" si="41"/>
        <v>0.15874246025313665</v>
      </c>
      <c r="Z155" s="5">
        <f t="shared" si="38"/>
        <v>51.587424602531364</v>
      </c>
      <c r="AA155">
        <v>7</v>
      </c>
      <c r="AB155">
        <v>4</v>
      </c>
      <c r="AC155">
        <v>5</v>
      </c>
      <c r="AD155">
        <v>7</v>
      </c>
      <c r="AE155">
        <v>6</v>
      </c>
      <c r="AF155">
        <v>7</v>
      </c>
      <c r="AG155">
        <v>6</v>
      </c>
      <c r="AH155">
        <v>4</v>
      </c>
      <c r="AI155">
        <v>2</v>
      </c>
      <c r="AJ155">
        <v>3</v>
      </c>
      <c r="AK155">
        <v>1</v>
      </c>
      <c r="AL155">
        <v>5</v>
      </c>
      <c r="AM155">
        <v>5</v>
      </c>
    </row>
    <row r="156" spans="1:39">
      <c r="A156">
        <v>1448</v>
      </c>
      <c r="B156">
        <v>0</v>
      </c>
      <c r="C156">
        <v>1993</v>
      </c>
      <c r="D156">
        <f t="shared" si="39"/>
        <v>23</v>
      </c>
      <c r="E156" s="1">
        <v>42695.646423611113</v>
      </c>
      <c r="F156" t="s">
        <v>130</v>
      </c>
      <c r="G156">
        <v>3</v>
      </c>
      <c r="H156">
        <v>3</v>
      </c>
      <c r="I156">
        <v>1</v>
      </c>
      <c r="J156">
        <v>3</v>
      </c>
      <c r="K156">
        <v>2</v>
      </c>
      <c r="L156">
        <v>2</v>
      </c>
      <c r="M156">
        <v>3</v>
      </c>
      <c r="N156" s="12">
        <f t="shared" si="28"/>
        <v>14</v>
      </c>
      <c r="O156" s="16">
        <f t="shared" si="29"/>
        <v>7</v>
      </c>
      <c r="P156" s="5">
        <f t="shared" si="30"/>
        <v>0.88657432009541726</v>
      </c>
      <c r="Q156" s="5">
        <f t="shared" si="31"/>
        <v>6.7039025033272353</v>
      </c>
      <c r="R156" s="16">
        <f t="shared" si="32"/>
        <v>3</v>
      </c>
      <c r="S156" s="17">
        <f t="shared" si="33"/>
        <v>0.19651397598044443</v>
      </c>
      <c r="T156" s="5">
        <f t="shared" si="34"/>
        <v>55.780682073679756</v>
      </c>
      <c r="U156" s="16">
        <f t="shared" si="35"/>
        <v>4</v>
      </c>
      <c r="V156" s="17">
        <f t="shared" si="36"/>
        <v>2.8353467720031746E-2</v>
      </c>
      <c r="W156" s="5">
        <f t="shared" si="37"/>
        <v>48.494172307945504</v>
      </c>
      <c r="X156" s="5">
        <f t="shared" si="40"/>
        <v>0.44444444444444364</v>
      </c>
      <c r="Y156" s="5">
        <f t="shared" si="41"/>
        <v>-0.31748492050627247</v>
      </c>
      <c r="Z156" s="5">
        <f t="shared" si="38"/>
        <v>46.825150794937272</v>
      </c>
      <c r="AA156">
        <v>6</v>
      </c>
      <c r="AB156">
        <v>4</v>
      </c>
      <c r="AC156">
        <v>6</v>
      </c>
      <c r="AD156">
        <v>4</v>
      </c>
      <c r="AE156">
        <v>9</v>
      </c>
      <c r="AF156">
        <v>3</v>
      </c>
      <c r="AG156">
        <v>3</v>
      </c>
      <c r="AH156">
        <v>5</v>
      </c>
      <c r="AI156">
        <v>4</v>
      </c>
      <c r="AJ156">
        <v>6</v>
      </c>
      <c r="AK156">
        <v>1</v>
      </c>
      <c r="AL156">
        <v>2</v>
      </c>
      <c r="AM156">
        <v>17</v>
      </c>
    </row>
    <row r="157" spans="1:39">
      <c r="A157">
        <v>1467</v>
      </c>
      <c r="B157">
        <v>0</v>
      </c>
      <c r="C157">
        <v>1970</v>
      </c>
      <c r="D157">
        <f t="shared" si="39"/>
        <v>46</v>
      </c>
      <c r="E157" s="1">
        <v>42695.665046296293</v>
      </c>
      <c r="F157" t="s">
        <v>46</v>
      </c>
      <c r="H157">
        <v>3</v>
      </c>
      <c r="I157">
        <v>2</v>
      </c>
      <c r="J157">
        <v>3</v>
      </c>
      <c r="K157">
        <v>4</v>
      </c>
      <c r="L157">
        <v>1</v>
      </c>
      <c r="M157">
        <v>4</v>
      </c>
      <c r="N157" s="12">
        <f t="shared" si="28"/>
        <v>17</v>
      </c>
      <c r="O157" s="16">
        <f t="shared" si="29"/>
        <v>9</v>
      </c>
      <c r="P157" s="5">
        <f t="shared" si="30"/>
        <v>1.1202512960404336</v>
      </c>
      <c r="Q157" s="5">
        <f t="shared" si="31"/>
        <v>8.1379623054181423</v>
      </c>
      <c r="R157" s="16">
        <f t="shared" si="32"/>
        <v>3</v>
      </c>
      <c r="S157" s="17">
        <f t="shared" si="33"/>
        <v>0.19651397598044443</v>
      </c>
      <c r="T157" s="5">
        <f t="shared" si="34"/>
        <v>55.780682073679756</v>
      </c>
      <c r="U157" s="16">
        <f t="shared" si="35"/>
        <v>5</v>
      </c>
      <c r="V157" s="17">
        <f t="shared" si="36"/>
        <v>0.69158370826985938</v>
      </c>
      <c r="W157" s="5">
        <f t="shared" si="37"/>
        <v>57.436944928105866</v>
      </c>
      <c r="X157" s="5">
        <f t="shared" si="40"/>
        <v>5.4444444444444473</v>
      </c>
      <c r="Y157" s="5">
        <f t="shared" si="41"/>
        <v>1.1111972217719548</v>
      </c>
      <c r="Z157" s="5">
        <f t="shared" si="38"/>
        <v>61.111972217719547</v>
      </c>
      <c r="AA157">
        <v>8</v>
      </c>
      <c r="AB157">
        <v>11</v>
      </c>
      <c r="AC157">
        <v>12</v>
      </c>
      <c r="AD157">
        <v>20</v>
      </c>
      <c r="AE157">
        <v>8</v>
      </c>
      <c r="AF157">
        <v>15</v>
      </c>
      <c r="AG157">
        <v>4</v>
      </c>
      <c r="AH157">
        <v>3</v>
      </c>
      <c r="AI157">
        <v>6</v>
      </c>
      <c r="AJ157">
        <v>2</v>
      </c>
      <c r="AK157">
        <v>5</v>
      </c>
      <c r="AL157">
        <v>1</v>
      </c>
      <c r="AM157">
        <v>54</v>
      </c>
    </row>
    <row r="158" spans="1:39">
      <c r="A158">
        <v>1498</v>
      </c>
      <c r="B158">
        <v>0</v>
      </c>
      <c r="C158">
        <v>1991</v>
      </c>
      <c r="D158">
        <f t="shared" si="39"/>
        <v>25</v>
      </c>
      <c r="E158" s="1">
        <v>42695.685983796298</v>
      </c>
      <c r="F158" t="s">
        <v>131</v>
      </c>
      <c r="G158">
        <v>3</v>
      </c>
      <c r="H158">
        <v>3</v>
      </c>
      <c r="I158">
        <v>2</v>
      </c>
      <c r="J158">
        <v>2</v>
      </c>
      <c r="K158">
        <v>2</v>
      </c>
      <c r="L158">
        <v>2</v>
      </c>
      <c r="M158">
        <v>3</v>
      </c>
      <c r="N158" s="12">
        <f t="shared" si="28"/>
        <v>14</v>
      </c>
      <c r="O158" s="16">
        <f t="shared" si="29"/>
        <v>8</v>
      </c>
      <c r="P158" s="5">
        <f t="shared" si="30"/>
        <v>3.4128080679254845E-3</v>
      </c>
      <c r="Q158" s="5">
        <f t="shared" si="31"/>
        <v>1.2840000160130742</v>
      </c>
      <c r="R158" s="16">
        <f t="shared" si="32"/>
        <v>2</v>
      </c>
      <c r="S158" s="17">
        <f t="shared" si="33"/>
        <v>0.30991603783611416</v>
      </c>
      <c r="T158" s="5">
        <f t="shared" si="34"/>
        <v>42.740538791192868</v>
      </c>
      <c r="U158" s="16">
        <f t="shared" si="35"/>
        <v>4</v>
      </c>
      <c r="V158" s="17">
        <f t="shared" si="36"/>
        <v>2.8353467720031746E-2</v>
      </c>
      <c r="W158" s="5">
        <f t="shared" si="37"/>
        <v>48.494172307945504</v>
      </c>
      <c r="X158" s="5">
        <f t="shared" si="40"/>
        <v>0.44444444444444364</v>
      </c>
      <c r="Y158" s="5">
        <f t="shared" si="41"/>
        <v>-0.31748492050627247</v>
      </c>
      <c r="Z158" s="5">
        <f t="shared" si="38"/>
        <v>46.825150794937272</v>
      </c>
      <c r="AA158">
        <v>5</v>
      </c>
      <c r="AB158">
        <v>3</v>
      </c>
      <c r="AC158">
        <v>5</v>
      </c>
      <c r="AD158">
        <v>4</v>
      </c>
      <c r="AE158">
        <v>3</v>
      </c>
      <c r="AF158">
        <v>2</v>
      </c>
      <c r="AG158">
        <v>1</v>
      </c>
      <c r="AH158">
        <v>5</v>
      </c>
      <c r="AI158">
        <v>6</v>
      </c>
      <c r="AJ158">
        <v>4</v>
      </c>
      <c r="AK158">
        <v>3</v>
      </c>
      <c r="AL158">
        <v>2</v>
      </c>
      <c r="AM158">
        <v>3</v>
      </c>
    </row>
    <row r="159" spans="1:39">
      <c r="A159">
        <v>1490</v>
      </c>
      <c r="B159">
        <v>1</v>
      </c>
      <c r="C159">
        <v>1994</v>
      </c>
      <c r="D159">
        <f t="shared" si="39"/>
        <v>22</v>
      </c>
      <c r="E159" s="1">
        <v>42695.686331018522</v>
      </c>
      <c r="F159" t="s">
        <v>46</v>
      </c>
      <c r="H159">
        <v>3</v>
      </c>
      <c r="I159">
        <v>3</v>
      </c>
      <c r="J159">
        <v>2</v>
      </c>
      <c r="K159">
        <v>3</v>
      </c>
      <c r="L159">
        <v>2</v>
      </c>
      <c r="M159">
        <v>3</v>
      </c>
      <c r="N159" s="12">
        <f t="shared" si="28"/>
        <v>16</v>
      </c>
      <c r="O159" s="16">
        <f t="shared" si="29"/>
        <v>9</v>
      </c>
      <c r="P159" s="5">
        <f t="shared" si="30"/>
        <v>1.1202512960404336</v>
      </c>
      <c r="Q159" s="5">
        <f t="shared" si="31"/>
        <v>8.1379623054181423</v>
      </c>
      <c r="R159" s="16">
        <f t="shared" si="32"/>
        <v>2</v>
      </c>
      <c r="S159" s="17">
        <f t="shared" si="33"/>
        <v>0.30991603783611416</v>
      </c>
      <c r="T159" s="5">
        <f t="shared" si="34"/>
        <v>42.740538791192868</v>
      </c>
      <c r="U159" s="16">
        <f t="shared" si="35"/>
        <v>5</v>
      </c>
      <c r="V159" s="17">
        <f t="shared" si="36"/>
        <v>0.69158370826985938</v>
      </c>
      <c r="W159" s="5">
        <f t="shared" si="37"/>
        <v>57.436944928105866</v>
      </c>
      <c r="X159" s="5">
        <f t="shared" si="40"/>
        <v>1.7777777777777795</v>
      </c>
      <c r="Y159" s="5">
        <f t="shared" si="41"/>
        <v>0.63496984101254572</v>
      </c>
      <c r="Z159" s="5">
        <f t="shared" si="38"/>
        <v>56.349698410125455</v>
      </c>
      <c r="AA159">
        <v>6</v>
      </c>
      <c r="AB159">
        <v>8</v>
      </c>
      <c r="AC159">
        <v>6</v>
      </c>
      <c r="AD159">
        <v>7</v>
      </c>
      <c r="AE159">
        <v>4</v>
      </c>
      <c r="AF159">
        <v>5</v>
      </c>
      <c r="AG159">
        <v>1</v>
      </c>
      <c r="AH159">
        <v>4</v>
      </c>
      <c r="AI159">
        <v>3</v>
      </c>
      <c r="AJ159">
        <v>6</v>
      </c>
      <c r="AK159">
        <v>5</v>
      </c>
      <c r="AL159">
        <v>2</v>
      </c>
      <c r="AM159">
        <v>3</v>
      </c>
    </row>
    <row r="160" spans="1:39">
      <c r="A160">
        <v>1502</v>
      </c>
      <c r="B160">
        <v>0</v>
      </c>
      <c r="C160">
        <v>1980</v>
      </c>
      <c r="D160">
        <f t="shared" si="39"/>
        <v>36</v>
      </c>
      <c r="E160" s="1">
        <v>42695.689131944448</v>
      </c>
      <c r="F160" t="s">
        <v>46</v>
      </c>
      <c r="H160">
        <v>3</v>
      </c>
      <c r="I160">
        <v>1</v>
      </c>
      <c r="J160">
        <v>3</v>
      </c>
      <c r="K160">
        <v>1</v>
      </c>
      <c r="L160">
        <v>2</v>
      </c>
      <c r="M160">
        <v>2</v>
      </c>
      <c r="N160" s="12">
        <f t="shared" si="28"/>
        <v>12</v>
      </c>
      <c r="O160" s="16">
        <f t="shared" si="29"/>
        <v>6</v>
      </c>
      <c r="P160" s="5">
        <f t="shared" si="30"/>
        <v>3.7697358321229091</v>
      </c>
      <c r="Q160" s="5">
        <f t="shared" si="31"/>
        <v>24.39766976736065</v>
      </c>
      <c r="R160" s="16">
        <f t="shared" si="32"/>
        <v>3</v>
      </c>
      <c r="S160" s="17">
        <f t="shared" si="33"/>
        <v>0.19651397598044443</v>
      </c>
      <c r="T160" s="5">
        <f t="shared" si="34"/>
        <v>55.780682073679756</v>
      </c>
      <c r="U160" s="16">
        <f t="shared" si="35"/>
        <v>3</v>
      </c>
      <c r="V160" s="17">
        <f t="shared" si="36"/>
        <v>1.3651232271702041</v>
      </c>
      <c r="W160" s="5">
        <f t="shared" si="37"/>
        <v>39.551399687785135</v>
      </c>
      <c r="X160" s="5">
        <f t="shared" si="40"/>
        <v>7.1111111111111081</v>
      </c>
      <c r="Y160" s="5">
        <f t="shared" si="41"/>
        <v>-1.2699396820250906</v>
      </c>
      <c r="Z160" s="5">
        <f t="shared" si="38"/>
        <v>37.300603179749096</v>
      </c>
      <c r="AA160">
        <v>5</v>
      </c>
      <c r="AB160">
        <v>3</v>
      </c>
      <c r="AC160">
        <v>13</v>
      </c>
      <c r="AD160">
        <v>4</v>
      </c>
      <c r="AE160">
        <v>4</v>
      </c>
      <c r="AF160">
        <v>3</v>
      </c>
      <c r="AG160">
        <v>4</v>
      </c>
      <c r="AH160">
        <v>5</v>
      </c>
      <c r="AI160">
        <v>1</v>
      </c>
      <c r="AJ160">
        <v>6</v>
      </c>
      <c r="AK160">
        <v>3</v>
      </c>
      <c r="AL160">
        <v>2</v>
      </c>
      <c r="AM160">
        <v>37</v>
      </c>
    </row>
    <row r="161" spans="1:39">
      <c r="A161">
        <v>1522</v>
      </c>
      <c r="B161">
        <v>0</v>
      </c>
      <c r="C161">
        <v>1986</v>
      </c>
      <c r="D161">
        <f t="shared" si="39"/>
        <v>30</v>
      </c>
      <c r="E161" s="1">
        <v>42695.694571759261</v>
      </c>
      <c r="F161" t="s">
        <v>132</v>
      </c>
      <c r="G161">
        <v>1</v>
      </c>
      <c r="H161">
        <v>3</v>
      </c>
      <c r="I161">
        <v>3</v>
      </c>
      <c r="J161">
        <v>2</v>
      </c>
      <c r="K161">
        <v>3</v>
      </c>
      <c r="L161">
        <v>2</v>
      </c>
      <c r="M161">
        <v>3</v>
      </c>
      <c r="N161" s="12">
        <f t="shared" si="28"/>
        <v>16</v>
      </c>
      <c r="O161" s="16">
        <f t="shared" si="29"/>
        <v>9</v>
      </c>
      <c r="P161" s="5">
        <f t="shared" si="30"/>
        <v>1.1202512960404336</v>
      </c>
      <c r="Q161" s="5">
        <f t="shared" si="31"/>
        <v>8.1379623054181423</v>
      </c>
      <c r="R161" s="16">
        <f t="shared" si="32"/>
        <v>2</v>
      </c>
      <c r="S161" s="17">
        <f t="shared" si="33"/>
        <v>0.30991603783611416</v>
      </c>
      <c r="T161" s="5">
        <f t="shared" si="34"/>
        <v>42.740538791192868</v>
      </c>
      <c r="U161" s="16">
        <f t="shared" si="35"/>
        <v>5</v>
      </c>
      <c r="V161" s="17">
        <f t="shared" si="36"/>
        <v>0.69158370826985938</v>
      </c>
      <c r="W161" s="5">
        <f t="shared" si="37"/>
        <v>57.436944928105866</v>
      </c>
      <c r="X161" s="5">
        <f t="shared" si="40"/>
        <v>1.7777777777777795</v>
      </c>
      <c r="Y161" s="5">
        <f t="shared" si="41"/>
        <v>0.63496984101254572</v>
      </c>
      <c r="Z161" s="5">
        <f t="shared" si="38"/>
        <v>56.349698410125455</v>
      </c>
      <c r="AA161">
        <v>5</v>
      </c>
      <c r="AB161">
        <v>7</v>
      </c>
      <c r="AC161">
        <v>6</v>
      </c>
      <c r="AD161">
        <v>5</v>
      </c>
      <c r="AE161">
        <v>5</v>
      </c>
      <c r="AF161">
        <v>4</v>
      </c>
      <c r="AG161">
        <v>5</v>
      </c>
      <c r="AH161">
        <v>1</v>
      </c>
      <c r="AI161">
        <v>3</v>
      </c>
      <c r="AJ161">
        <v>4</v>
      </c>
      <c r="AK161">
        <v>6</v>
      </c>
      <c r="AL161">
        <v>2</v>
      </c>
      <c r="AM161">
        <v>3</v>
      </c>
    </row>
    <row r="162" spans="1:39">
      <c r="A162">
        <v>1530</v>
      </c>
      <c r="B162">
        <v>0</v>
      </c>
      <c r="C162">
        <v>1981</v>
      </c>
      <c r="D162">
        <f t="shared" si="39"/>
        <v>35</v>
      </c>
      <c r="E162" s="1">
        <v>42695.697754629633</v>
      </c>
      <c r="F162" t="s">
        <v>133</v>
      </c>
      <c r="G162">
        <v>3</v>
      </c>
      <c r="H162">
        <v>3</v>
      </c>
      <c r="I162">
        <v>3</v>
      </c>
      <c r="J162">
        <v>3</v>
      </c>
      <c r="K162">
        <v>4</v>
      </c>
      <c r="L162">
        <v>1</v>
      </c>
      <c r="M162">
        <v>4</v>
      </c>
      <c r="N162" s="12">
        <f t="shared" si="28"/>
        <v>18</v>
      </c>
      <c r="O162" s="16">
        <f t="shared" si="29"/>
        <v>10</v>
      </c>
      <c r="P162" s="5">
        <f t="shared" si="30"/>
        <v>4.2370897840129418</v>
      </c>
      <c r="Q162" s="5">
        <f t="shared" si="31"/>
        <v>27.265789371542457</v>
      </c>
      <c r="R162" s="16">
        <f t="shared" si="32"/>
        <v>3</v>
      </c>
      <c r="S162" s="17">
        <f t="shared" si="33"/>
        <v>0.19651397598044443</v>
      </c>
      <c r="T162" s="5">
        <f t="shared" si="34"/>
        <v>55.780682073679756</v>
      </c>
      <c r="U162" s="16">
        <f t="shared" si="35"/>
        <v>5</v>
      </c>
      <c r="V162" s="17">
        <f t="shared" si="36"/>
        <v>0.69158370826985938</v>
      </c>
      <c r="W162" s="5">
        <f t="shared" si="37"/>
        <v>57.436944928105866</v>
      </c>
      <c r="X162" s="5">
        <f t="shared" si="40"/>
        <v>11.111111111111114</v>
      </c>
      <c r="Y162" s="5">
        <f t="shared" si="41"/>
        <v>1.5874246025313639</v>
      </c>
      <c r="Z162" s="5">
        <f t="shared" si="38"/>
        <v>65.874246025313639</v>
      </c>
      <c r="AA162">
        <v>4</v>
      </c>
      <c r="AB162">
        <v>8</v>
      </c>
      <c r="AC162">
        <v>6</v>
      </c>
      <c r="AD162">
        <v>5</v>
      </c>
      <c r="AE162">
        <v>3</v>
      </c>
      <c r="AF162">
        <v>4</v>
      </c>
      <c r="AG162">
        <v>6</v>
      </c>
      <c r="AH162">
        <v>1</v>
      </c>
      <c r="AI162">
        <v>5</v>
      </c>
      <c r="AJ162">
        <v>4</v>
      </c>
      <c r="AK162">
        <v>2</v>
      </c>
      <c r="AL162">
        <v>3</v>
      </c>
      <c r="AM162">
        <v>47</v>
      </c>
    </row>
    <row r="163" spans="1:39">
      <c r="A163">
        <v>1519</v>
      </c>
      <c r="B163">
        <v>0</v>
      </c>
      <c r="C163">
        <v>1984</v>
      </c>
      <c r="D163">
        <f t="shared" si="39"/>
        <v>32</v>
      </c>
      <c r="E163" s="1">
        <v>42695.699930555558</v>
      </c>
      <c r="F163" t="s">
        <v>46</v>
      </c>
      <c r="H163">
        <v>2</v>
      </c>
      <c r="I163">
        <v>2</v>
      </c>
      <c r="J163">
        <v>3</v>
      </c>
      <c r="K163">
        <v>1</v>
      </c>
      <c r="L163">
        <v>2</v>
      </c>
      <c r="M163">
        <v>2</v>
      </c>
      <c r="N163" s="12">
        <f t="shared" si="28"/>
        <v>12</v>
      </c>
      <c r="O163" s="16">
        <f t="shared" si="29"/>
        <v>6</v>
      </c>
      <c r="P163" s="5">
        <f t="shared" si="30"/>
        <v>3.7697358321229091</v>
      </c>
      <c r="Q163" s="5">
        <f t="shared" si="31"/>
        <v>24.39766976736065</v>
      </c>
      <c r="R163" s="16">
        <f t="shared" si="32"/>
        <v>3</v>
      </c>
      <c r="S163" s="17">
        <f t="shared" si="33"/>
        <v>0.19651397598044443</v>
      </c>
      <c r="T163" s="5">
        <f t="shared" si="34"/>
        <v>55.780682073679756</v>
      </c>
      <c r="U163" s="16">
        <f t="shared" si="35"/>
        <v>3</v>
      </c>
      <c r="V163" s="17">
        <f t="shared" si="36"/>
        <v>1.3651232271702041</v>
      </c>
      <c r="W163" s="5">
        <f t="shared" si="37"/>
        <v>39.551399687785135</v>
      </c>
      <c r="X163" s="5">
        <f t="shared" si="40"/>
        <v>7.1111111111111081</v>
      </c>
      <c r="Y163" s="5">
        <f t="shared" si="41"/>
        <v>-1.2699396820250906</v>
      </c>
      <c r="Z163" s="5">
        <f t="shared" si="38"/>
        <v>37.300603179749096</v>
      </c>
      <c r="AA163">
        <v>4</v>
      </c>
      <c r="AB163">
        <v>9</v>
      </c>
      <c r="AC163">
        <v>7</v>
      </c>
      <c r="AD163">
        <v>8</v>
      </c>
      <c r="AE163">
        <v>7</v>
      </c>
      <c r="AF163">
        <v>4</v>
      </c>
      <c r="AG163">
        <v>4</v>
      </c>
      <c r="AH163">
        <v>2</v>
      </c>
      <c r="AI163">
        <v>6</v>
      </c>
      <c r="AJ163">
        <v>1</v>
      </c>
      <c r="AK163">
        <v>3</v>
      </c>
      <c r="AL163">
        <v>5</v>
      </c>
      <c r="AM163">
        <v>23</v>
      </c>
    </row>
    <row r="164" spans="1:39">
      <c r="A164">
        <v>1575</v>
      </c>
      <c r="B164">
        <v>1</v>
      </c>
      <c r="C164">
        <v>1988</v>
      </c>
      <c r="D164">
        <f t="shared" si="39"/>
        <v>28</v>
      </c>
      <c r="E164" s="1">
        <v>42695.752326388887</v>
      </c>
      <c r="F164" t="s">
        <v>46</v>
      </c>
      <c r="H164">
        <v>4</v>
      </c>
      <c r="I164">
        <v>3</v>
      </c>
      <c r="J164">
        <v>3</v>
      </c>
      <c r="K164">
        <v>3</v>
      </c>
      <c r="L164">
        <v>1</v>
      </c>
      <c r="M164">
        <v>3</v>
      </c>
      <c r="N164" s="12">
        <f t="shared" si="28"/>
        <v>17</v>
      </c>
      <c r="O164" s="16">
        <f t="shared" si="29"/>
        <v>10</v>
      </c>
      <c r="P164" s="5">
        <f t="shared" si="30"/>
        <v>4.2370897840129418</v>
      </c>
      <c r="Q164" s="5">
        <f t="shared" si="31"/>
        <v>27.265789371542457</v>
      </c>
      <c r="R164" s="16">
        <f t="shared" si="32"/>
        <v>3</v>
      </c>
      <c r="S164" s="17">
        <f t="shared" si="33"/>
        <v>0.19651397598044443</v>
      </c>
      <c r="T164" s="5">
        <f t="shared" si="34"/>
        <v>55.780682073679756</v>
      </c>
      <c r="U164" s="16">
        <f t="shared" si="35"/>
        <v>4</v>
      </c>
      <c r="V164" s="17">
        <f t="shared" si="36"/>
        <v>2.8353467720031746E-2</v>
      </c>
      <c r="W164" s="5">
        <f t="shared" si="37"/>
        <v>48.494172307945504</v>
      </c>
      <c r="X164" s="5">
        <f t="shared" si="40"/>
        <v>5.4444444444444473</v>
      </c>
      <c r="Y164" s="5">
        <f t="shared" si="41"/>
        <v>1.1111972217719548</v>
      </c>
      <c r="Z164" s="5">
        <f t="shared" si="38"/>
        <v>61.111972217719547</v>
      </c>
      <c r="AA164">
        <v>9</v>
      </c>
      <c r="AB164">
        <v>7</v>
      </c>
      <c r="AC164">
        <v>5</v>
      </c>
      <c r="AD164">
        <v>7</v>
      </c>
      <c r="AE164">
        <v>5</v>
      </c>
      <c r="AF164">
        <v>6</v>
      </c>
      <c r="AG164">
        <v>4</v>
      </c>
      <c r="AH164">
        <v>1</v>
      </c>
      <c r="AI164">
        <v>3</v>
      </c>
      <c r="AJ164">
        <v>6</v>
      </c>
      <c r="AK164">
        <v>5</v>
      </c>
      <c r="AL164">
        <v>2</v>
      </c>
      <c r="AM164">
        <v>20</v>
      </c>
    </row>
    <row r="165" spans="1:39">
      <c r="A165">
        <v>1583</v>
      </c>
      <c r="B165">
        <v>0</v>
      </c>
      <c r="C165">
        <v>1991</v>
      </c>
      <c r="D165">
        <f t="shared" si="39"/>
        <v>25</v>
      </c>
      <c r="E165" s="1">
        <v>42695.772418981483</v>
      </c>
      <c r="F165" t="s">
        <v>134</v>
      </c>
      <c r="G165">
        <v>2</v>
      </c>
      <c r="H165">
        <v>2</v>
      </c>
      <c r="I165">
        <v>3</v>
      </c>
      <c r="J165">
        <v>2</v>
      </c>
      <c r="K165">
        <v>1</v>
      </c>
      <c r="L165">
        <v>1</v>
      </c>
      <c r="M165">
        <v>3</v>
      </c>
      <c r="N165" s="12">
        <f t="shared" si="28"/>
        <v>12</v>
      </c>
      <c r="O165" s="16">
        <f t="shared" si="29"/>
        <v>8</v>
      </c>
      <c r="P165" s="5">
        <f t="shared" si="30"/>
        <v>3.4128080679254845E-3</v>
      </c>
      <c r="Q165" s="5">
        <f t="shared" si="31"/>
        <v>1.2840000160130742</v>
      </c>
      <c r="R165" s="16">
        <f t="shared" si="32"/>
        <v>2</v>
      </c>
      <c r="S165" s="17">
        <f t="shared" si="33"/>
        <v>0.30991603783611416</v>
      </c>
      <c r="T165" s="5">
        <f t="shared" si="34"/>
        <v>42.740538791192868</v>
      </c>
      <c r="U165" s="16">
        <f t="shared" si="35"/>
        <v>2</v>
      </c>
      <c r="V165" s="17">
        <f t="shared" si="36"/>
        <v>4.7018929866203765</v>
      </c>
      <c r="W165" s="5">
        <f t="shared" si="37"/>
        <v>30.608627067624774</v>
      </c>
      <c r="X165" s="5">
        <f t="shared" si="40"/>
        <v>7.1111111111111081</v>
      </c>
      <c r="Y165" s="5">
        <f t="shared" si="41"/>
        <v>-1.2699396820250906</v>
      </c>
      <c r="Z165" s="5">
        <f t="shared" si="38"/>
        <v>37.300603179749096</v>
      </c>
      <c r="AA165">
        <v>11</v>
      </c>
      <c r="AB165">
        <v>16</v>
      </c>
      <c r="AC165">
        <v>16</v>
      </c>
      <c r="AD165">
        <v>9</v>
      </c>
      <c r="AE165">
        <v>9</v>
      </c>
      <c r="AF165">
        <v>7</v>
      </c>
      <c r="AG165">
        <v>6</v>
      </c>
      <c r="AH165">
        <v>1</v>
      </c>
      <c r="AI165">
        <v>4</v>
      </c>
      <c r="AJ165">
        <v>5</v>
      </c>
      <c r="AK165">
        <v>3</v>
      </c>
      <c r="AL165">
        <v>2</v>
      </c>
      <c r="AM165">
        <v>37</v>
      </c>
    </row>
    <row r="166" spans="1:39">
      <c r="A166">
        <v>1584</v>
      </c>
      <c r="B166">
        <v>0</v>
      </c>
      <c r="C166">
        <v>1991</v>
      </c>
      <c r="D166">
        <f t="shared" si="39"/>
        <v>25</v>
      </c>
      <c r="E166" s="1">
        <v>42695.782118055555</v>
      </c>
      <c r="F166" t="s">
        <v>135</v>
      </c>
      <c r="G166">
        <v>4</v>
      </c>
      <c r="H166">
        <v>2</v>
      </c>
      <c r="I166">
        <v>1</v>
      </c>
      <c r="J166">
        <v>3</v>
      </c>
      <c r="K166">
        <v>3</v>
      </c>
      <c r="L166">
        <v>1</v>
      </c>
      <c r="M166">
        <v>1</v>
      </c>
      <c r="N166" s="12">
        <f t="shared" si="28"/>
        <v>11</v>
      </c>
      <c r="O166" s="16">
        <f t="shared" si="29"/>
        <v>4</v>
      </c>
      <c r="P166" s="5">
        <f t="shared" si="30"/>
        <v>15.536058856177894</v>
      </c>
      <c r="Q166" s="5">
        <f t="shared" si="31"/>
        <v>96.606798625585185</v>
      </c>
      <c r="R166" s="16">
        <f t="shared" si="32"/>
        <v>3</v>
      </c>
      <c r="S166" s="17">
        <f t="shared" si="33"/>
        <v>0.19651397598044443</v>
      </c>
      <c r="T166" s="5">
        <f t="shared" si="34"/>
        <v>55.780682073679756</v>
      </c>
      <c r="U166" s="16">
        <f t="shared" si="35"/>
        <v>4</v>
      </c>
      <c r="V166" s="17">
        <f t="shared" si="36"/>
        <v>2.8353467720031746E-2</v>
      </c>
      <c r="W166" s="5">
        <f t="shared" si="37"/>
        <v>48.494172307945504</v>
      </c>
      <c r="X166" s="5">
        <f t="shared" si="40"/>
        <v>13.444444444444439</v>
      </c>
      <c r="Y166" s="5">
        <f t="shared" si="41"/>
        <v>-1.7461670627844996</v>
      </c>
      <c r="Z166" s="5">
        <f t="shared" si="38"/>
        <v>32.538329372155005</v>
      </c>
      <c r="AA166">
        <v>4</v>
      </c>
      <c r="AB166">
        <v>4</v>
      </c>
      <c r="AC166">
        <v>5</v>
      </c>
      <c r="AD166">
        <v>20</v>
      </c>
      <c r="AE166">
        <v>6</v>
      </c>
      <c r="AF166">
        <v>6</v>
      </c>
      <c r="AG166">
        <v>5</v>
      </c>
      <c r="AH166">
        <v>6</v>
      </c>
      <c r="AI166">
        <v>1</v>
      </c>
      <c r="AJ166">
        <v>3</v>
      </c>
      <c r="AK166">
        <v>4</v>
      </c>
      <c r="AL166">
        <v>2</v>
      </c>
      <c r="AM166">
        <v>49</v>
      </c>
    </row>
    <row r="167" spans="1:39">
      <c r="A167">
        <v>1369</v>
      </c>
      <c r="B167">
        <v>0</v>
      </c>
      <c r="C167">
        <v>1951</v>
      </c>
      <c r="D167">
        <f t="shared" si="39"/>
        <v>65</v>
      </c>
      <c r="E167" s="1">
        <v>42695.838391203702</v>
      </c>
      <c r="F167" t="s">
        <v>136</v>
      </c>
      <c r="G167">
        <v>1</v>
      </c>
      <c r="H167">
        <v>3</v>
      </c>
      <c r="I167">
        <v>1</v>
      </c>
      <c r="J167">
        <v>4</v>
      </c>
      <c r="K167">
        <v>3</v>
      </c>
      <c r="L167">
        <v>1</v>
      </c>
      <c r="M167">
        <v>2</v>
      </c>
      <c r="N167" s="12">
        <f t="shared" si="28"/>
        <v>14</v>
      </c>
      <c r="O167" s="16">
        <f t="shared" si="29"/>
        <v>6</v>
      </c>
      <c r="P167" s="5">
        <f t="shared" si="30"/>
        <v>3.7697358321229091</v>
      </c>
      <c r="Q167" s="5">
        <f t="shared" si="31"/>
        <v>24.39766976736065</v>
      </c>
      <c r="R167" s="16">
        <f t="shared" si="32"/>
        <v>4</v>
      </c>
      <c r="S167" s="17">
        <f t="shared" si="33"/>
        <v>2.0831119141247747</v>
      </c>
      <c r="T167" s="5">
        <f t="shared" si="34"/>
        <v>68.820825356166637</v>
      </c>
      <c r="U167" s="16">
        <f t="shared" si="35"/>
        <v>4</v>
      </c>
      <c r="V167" s="17">
        <f t="shared" si="36"/>
        <v>2.8353467720031746E-2</v>
      </c>
      <c r="W167" s="5">
        <f t="shared" si="37"/>
        <v>48.494172307945504</v>
      </c>
      <c r="X167" s="5">
        <f t="shared" si="40"/>
        <v>0.44444444444444364</v>
      </c>
      <c r="Y167" s="5">
        <f t="shared" si="41"/>
        <v>-0.31748492050627247</v>
      </c>
      <c r="Z167" s="5">
        <f t="shared" si="38"/>
        <v>46.825150794937272</v>
      </c>
      <c r="AA167">
        <v>6</v>
      </c>
      <c r="AB167">
        <v>5</v>
      </c>
      <c r="AC167">
        <v>7</v>
      </c>
      <c r="AD167">
        <v>11</v>
      </c>
      <c r="AE167">
        <v>8</v>
      </c>
      <c r="AF167">
        <v>14</v>
      </c>
      <c r="AG167">
        <v>4</v>
      </c>
      <c r="AH167">
        <v>5</v>
      </c>
      <c r="AI167">
        <v>6</v>
      </c>
      <c r="AJ167">
        <v>2</v>
      </c>
      <c r="AK167">
        <v>3</v>
      </c>
      <c r="AL167">
        <v>1</v>
      </c>
      <c r="AM167">
        <v>48</v>
      </c>
    </row>
    <row r="168" spans="1:39">
      <c r="A168">
        <v>1637</v>
      </c>
      <c r="B168">
        <v>0</v>
      </c>
      <c r="C168">
        <v>1986</v>
      </c>
      <c r="D168">
        <f t="shared" si="39"/>
        <v>30</v>
      </c>
      <c r="E168" s="1">
        <v>42695.863495370373</v>
      </c>
      <c r="F168" t="s">
        <v>137</v>
      </c>
      <c r="G168">
        <v>1</v>
      </c>
      <c r="H168">
        <v>3</v>
      </c>
      <c r="I168">
        <v>3</v>
      </c>
      <c r="J168">
        <v>3</v>
      </c>
      <c r="K168">
        <v>2</v>
      </c>
      <c r="L168">
        <v>2</v>
      </c>
      <c r="M168">
        <v>3</v>
      </c>
      <c r="N168" s="12">
        <f t="shared" si="28"/>
        <v>16</v>
      </c>
      <c r="O168" s="16">
        <f t="shared" si="29"/>
        <v>9</v>
      </c>
      <c r="P168" s="5">
        <f t="shared" si="30"/>
        <v>1.1202512960404336</v>
      </c>
      <c r="Q168" s="5">
        <f t="shared" si="31"/>
        <v>8.1379623054181423</v>
      </c>
      <c r="R168" s="16">
        <f t="shared" si="32"/>
        <v>3</v>
      </c>
      <c r="S168" s="17">
        <f t="shared" si="33"/>
        <v>0.19651397598044443</v>
      </c>
      <c r="T168" s="5">
        <f t="shared" si="34"/>
        <v>55.780682073679756</v>
      </c>
      <c r="U168" s="16">
        <f t="shared" si="35"/>
        <v>4</v>
      </c>
      <c r="V168" s="17">
        <f t="shared" si="36"/>
        <v>2.8353467720031746E-2</v>
      </c>
      <c r="W168" s="5">
        <f t="shared" si="37"/>
        <v>48.494172307945504</v>
      </c>
      <c r="X168" s="5">
        <f t="shared" si="40"/>
        <v>1.7777777777777795</v>
      </c>
      <c r="Y168" s="5">
        <f t="shared" si="41"/>
        <v>0.63496984101254572</v>
      </c>
      <c r="Z168" s="5">
        <f t="shared" si="38"/>
        <v>56.349698410125455</v>
      </c>
      <c r="AA168">
        <v>6</v>
      </c>
      <c r="AB168">
        <v>6</v>
      </c>
      <c r="AC168">
        <v>9</v>
      </c>
      <c r="AD168">
        <v>8</v>
      </c>
      <c r="AE168">
        <v>6</v>
      </c>
      <c r="AF168">
        <v>5</v>
      </c>
      <c r="AG168">
        <v>4</v>
      </c>
      <c r="AH168">
        <v>5</v>
      </c>
      <c r="AI168">
        <v>6</v>
      </c>
      <c r="AJ168">
        <v>1</v>
      </c>
      <c r="AK168">
        <v>3</v>
      </c>
      <c r="AL168">
        <v>2</v>
      </c>
      <c r="AM168">
        <v>1</v>
      </c>
    </row>
    <row r="169" spans="1:39">
      <c r="A169">
        <v>1628</v>
      </c>
      <c r="B169">
        <v>0</v>
      </c>
      <c r="C169">
        <v>1989</v>
      </c>
      <c r="D169">
        <f t="shared" si="39"/>
        <v>27</v>
      </c>
      <c r="E169" s="1">
        <v>42695.865914351853</v>
      </c>
      <c r="F169" t="s">
        <v>138</v>
      </c>
      <c r="G169">
        <v>3</v>
      </c>
      <c r="H169">
        <v>2</v>
      </c>
      <c r="I169">
        <v>1</v>
      </c>
      <c r="J169">
        <v>3</v>
      </c>
      <c r="K169">
        <v>2</v>
      </c>
      <c r="L169">
        <v>3</v>
      </c>
      <c r="M169">
        <v>3</v>
      </c>
      <c r="N169" s="12">
        <f t="shared" si="28"/>
        <v>14</v>
      </c>
      <c r="O169" s="16">
        <f t="shared" si="29"/>
        <v>6</v>
      </c>
      <c r="P169" s="5">
        <f t="shared" si="30"/>
        <v>3.7697358321229091</v>
      </c>
      <c r="Q169" s="5">
        <f t="shared" si="31"/>
        <v>24.39766976736065</v>
      </c>
      <c r="R169" s="16">
        <f t="shared" si="32"/>
        <v>3</v>
      </c>
      <c r="S169" s="17">
        <f t="shared" si="33"/>
        <v>0.19651397598044443</v>
      </c>
      <c r="T169" s="5">
        <f t="shared" si="34"/>
        <v>55.780682073679756</v>
      </c>
      <c r="U169" s="16">
        <f t="shared" si="35"/>
        <v>5</v>
      </c>
      <c r="V169" s="17">
        <f t="shared" si="36"/>
        <v>0.69158370826985938</v>
      </c>
      <c r="W169" s="5">
        <f t="shared" si="37"/>
        <v>57.436944928105866</v>
      </c>
      <c r="X169" s="5">
        <f t="shared" si="40"/>
        <v>0.44444444444444364</v>
      </c>
      <c r="Y169" s="5">
        <f t="shared" si="41"/>
        <v>-0.31748492050627247</v>
      </c>
      <c r="Z169" s="5">
        <f t="shared" si="38"/>
        <v>46.825150794937272</v>
      </c>
      <c r="AA169">
        <v>7</v>
      </c>
      <c r="AB169">
        <v>8</v>
      </c>
      <c r="AC169">
        <v>3</v>
      </c>
      <c r="AD169">
        <v>5</v>
      </c>
      <c r="AE169">
        <v>8</v>
      </c>
      <c r="AF169">
        <v>10</v>
      </c>
      <c r="AG169">
        <v>5</v>
      </c>
      <c r="AH169">
        <v>1</v>
      </c>
      <c r="AI169">
        <v>4</v>
      </c>
      <c r="AJ169">
        <v>2</v>
      </c>
      <c r="AK169">
        <v>3</v>
      </c>
      <c r="AL169">
        <v>6</v>
      </c>
      <c r="AM169">
        <v>40</v>
      </c>
    </row>
    <row r="170" spans="1:39">
      <c r="A170">
        <v>1641</v>
      </c>
      <c r="B170">
        <v>0</v>
      </c>
      <c r="C170">
        <v>1992</v>
      </c>
      <c r="D170">
        <f t="shared" si="39"/>
        <v>24</v>
      </c>
      <c r="E170" s="1">
        <v>42695.873067129629</v>
      </c>
      <c r="F170" t="s">
        <v>139</v>
      </c>
      <c r="G170">
        <v>3</v>
      </c>
      <c r="H170">
        <v>2</v>
      </c>
      <c r="I170">
        <v>1</v>
      </c>
      <c r="J170">
        <v>3</v>
      </c>
      <c r="K170">
        <v>3</v>
      </c>
      <c r="L170">
        <v>2</v>
      </c>
      <c r="M170">
        <v>4</v>
      </c>
      <c r="N170" s="12">
        <f t="shared" si="28"/>
        <v>15</v>
      </c>
      <c r="O170" s="16">
        <f t="shared" si="29"/>
        <v>7</v>
      </c>
      <c r="P170" s="5">
        <f t="shared" si="30"/>
        <v>0.88657432009541726</v>
      </c>
      <c r="Q170" s="5">
        <f t="shared" si="31"/>
        <v>6.7039025033272353</v>
      </c>
      <c r="R170" s="16">
        <f t="shared" si="32"/>
        <v>3</v>
      </c>
      <c r="S170" s="17">
        <f t="shared" si="33"/>
        <v>0.19651397598044443</v>
      </c>
      <c r="T170" s="5">
        <f t="shared" si="34"/>
        <v>55.780682073679756</v>
      </c>
      <c r="U170" s="16">
        <f t="shared" si="35"/>
        <v>5</v>
      </c>
      <c r="V170" s="17">
        <f t="shared" si="36"/>
        <v>0.69158370826985938</v>
      </c>
      <c r="W170" s="5">
        <f t="shared" si="37"/>
        <v>57.436944928105866</v>
      </c>
      <c r="X170" s="5">
        <f t="shared" si="40"/>
        <v>0.11111111111111151</v>
      </c>
      <c r="Y170" s="5">
        <f t="shared" si="41"/>
        <v>0.15874246025313665</v>
      </c>
      <c r="Z170" s="5">
        <f t="shared" si="38"/>
        <v>51.587424602531364</v>
      </c>
      <c r="AA170">
        <v>7</v>
      </c>
      <c r="AB170">
        <v>6</v>
      </c>
      <c r="AC170">
        <v>12</v>
      </c>
      <c r="AD170">
        <v>5</v>
      </c>
      <c r="AE170">
        <v>40</v>
      </c>
      <c r="AF170">
        <v>4</v>
      </c>
      <c r="AG170">
        <v>5</v>
      </c>
      <c r="AH170">
        <v>4</v>
      </c>
      <c r="AI170">
        <v>1</v>
      </c>
      <c r="AJ170">
        <v>3</v>
      </c>
      <c r="AK170">
        <v>2</v>
      </c>
      <c r="AL170">
        <v>6</v>
      </c>
      <c r="AM170">
        <v>52</v>
      </c>
    </row>
    <row r="171" spans="1:39">
      <c r="A171">
        <v>1555</v>
      </c>
      <c r="B171">
        <v>0</v>
      </c>
      <c r="C171">
        <v>1989</v>
      </c>
      <c r="D171">
        <f t="shared" si="39"/>
        <v>27</v>
      </c>
      <c r="E171" s="1">
        <v>42695.884467592594</v>
      </c>
      <c r="F171" t="s">
        <v>140</v>
      </c>
      <c r="G171">
        <v>2</v>
      </c>
      <c r="H171">
        <v>4</v>
      </c>
      <c r="I171">
        <v>4</v>
      </c>
      <c r="J171">
        <v>4</v>
      </c>
      <c r="K171">
        <v>3</v>
      </c>
      <c r="L171">
        <v>2</v>
      </c>
      <c r="M171">
        <v>3</v>
      </c>
      <c r="N171" s="12">
        <f t="shared" si="28"/>
        <v>20</v>
      </c>
      <c r="O171" s="16">
        <f t="shared" si="29"/>
        <v>11</v>
      </c>
      <c r="P171" s="5">
        <f t="shared" si="30"/>
        <v>9.3539282719854508</v>
      </c>
      <c r="Q171" s="5">
        <f t="shared" si="31"/>
        <v>58.667481214386015</v>
      </c>
      <c r="R171" s="16">
        <f t="shared" si="32"/>
        <v>4</v>
      </c>
      <c r="S171" s="17">
        <f t="shared" si="33"/>
        <v>2.0831119141247747</v>
      </c>
      <c r="T171" s="5">
        <f t="shared" si="34"/>
        <v>68.820825356166637</v>
      </c>
      <c r="U171" s="16">
        <f t="shared" si="35"/>
        <v>5</v>
      </c>
      <c r="V171" s="17">
        <f t="shared" si="36"/>
        <v>0.69158370826985938</v>
      </c>
      <c r="W171" s="5">
        <f t="shared" si="37"/>
        <v>57.436944928105866</v>
      </c>
      <c r="X171" s="5">
        <f t="shared" si="40"/>
        <v>28.44444444444445</v>
      </c>
      <c r="Y171" s="5">
        <f t="shared" si="41"/>
        <v>2.539879364050182</v>
      </c>
      <c r="Z171" s="5">
        <f t="shared" si="38"/>
        <v>75.398793640501822</v>
      </c>
      <c r="AA171">
        <v>2</v>
      </c>
      <c r="AB171">
        <v>4</v>
      </c>
      <c r="AC171">
        <v>3</v>
      </c>
      <c r="AD171">
        <v>2</v>
      </c>
      <c r="AE171">
        <v>2</v>
      </c>
      <c r="AF171">
        <v>5</v>
      </c>
      <c r="AG171">
        <v>4</v>
      </c>
      <c r="AH171">
        <v>3</v>
      </c>
      <c r="AI171">
        <v>5</v>
      </c>
      <c r="AJ171">
        <v>2</v>
      </c>
      <c r="AK171">
        <v>6</v>
      </c>
      <c r="AL171">
        <v>1</v>
      </c>
      <c r="AM171">
        <v>41</v>
      </c>
    </row>
    <row r="172" spans="1:39">
      <c r="A172">
        <v>24</v>
      </c>
      <c r="B172">
        <v>1</v>
      </c>
      <c r="C172">
        <v>1977</v>
      </c>
      <c r="D172">
        <f t="shared" si="39"/>
        <v>39</v>
      </c>
      <c r="E172" s="1">
        <v>42695.91479166667</v>
      </c>
      <c r="F172" t="s">
        <v>141</v>
      </c>
      <c r="G172">
        <v>1</v>
      </c>
      <c r="H172">
        <v>4</v>
      </c>
      <c r="I172">
        <v>3</v>
      </c>
      <c r="J172">
        <v>2</v>
      </c>
      <c r="K172">
        <v>4</v>
      </c>
      <c r="L172">
        <v>2</v>
      </c>
      <c r="M172">
        <v>2</v>
      </c>
      <c r="N172" s="12">
        <f t="shared" si="28"/>
        <v>17</v>
      </c>
      <c r="O172" s="16">
        <f t="shared" si="29"/>
        <v>9</v>
      </c>
      <c r="P172" s="5">
        <f t="shared" si="30"/>
        <v>1.1202512960404336</v>
      </c>
      <c r="Q172" s="5">
        <f t="shared" si="31"/>
        <v>8.1379623054181423</v>
      </c>
      <c r="R172" s="16">
        <f t="shared" si="32"/>
        <v>2</v>
      </c>
      <c r="S172" s="17">
        <f t="shared" si="33"/>
        <v>0.30991603783611416</v>
      </c>
      <c r="T172" s="5">
        <f t="shared" si="34"/>
        <v>42.740538791192868</v>
      </c>
      <c r="U172" s="16">
        <f t="shared" si="35"/>
        <v>6</v>
      </c>
      <c r="V172" s="17">
        <f t="shared" si="36"/>
        <v>3.3548139488196869</v>
      </c>
      <c r="W172" s="5">
        <f t="shared" si="37"/>
        <v>66.379717548266228</v>
      </c>
      <c r="X172" s="5">
        <f t="shared" si="40"/>
        <v>5.4444444444444473</v>
      </c>
      <c r="Y172" s="5">
        <f t="shared" si="41"/>
        <v>1.1111972217719548</v>
      </c>
      <c r="Z172" s="5">
        <f t="shared" si="38"/>
        <v>61.111972217719547</v>
      </c>
      <c r="AA172">
        <v>67</v>
      </c>
      <c r="AB172">
        <v>26</v>
      </c>
      <c r="AC172">
        <v>8</v>
      </c>
      <c r="AD172">
        <v>6</v>
      </c>
      <c r="AE172">
        <v>8</v>
      </c>
      <c r="AF172">
        <v>17</v>
      </c>
      <c r="AG172">
        <v>1</v>
      </c>
      <c r="AH172">
        <v>6</v>
      </c>
      <c r="AI172">
        <v>5</v>
      </c>
      <c r="AJ172">
        <v>2</v>
      </c>
      <c r="AK172">
        <v>3</v>
      </c>
      <c r="AL172">
        <v>4</v>
      </c>
      <c r="AM172">
        <v>36</v>
      </c>
    </row>
    <row r="173" spans="1:39">
      <c r="A173">
        <v>1656</v>
      </c>
      <c r="B173">
        <v>1</v>
      </c>
      <c r="C173">
        <v>1988</v>
      </c>
      <c r="D173">
        <f t="shared" si="39"/>
        <v>28</v>
      </c>
      <c r="E173" s="1">
        <v>42695.926793981482</v>
      </c>
      <c r="F173" t="s">
        <v>142</v>
      </c>
      <c r="G173">
        <v>1</v>
      </c>
      <c r="H173">
        <v>3</v>
      </c>
      <c r="I173">
        <v>3</v>
      </c>
      <c r="J173">
        <v>3</v>
      </c>
      <c r="K173">
        <v>3</v>
      </c>
      <c r="L173">
        <v>2</v>
      </c>
      <c r="M173">
        <v>3</v>
      </c>
      <c r="N173" s="12">
        <f t="shared" si="28"/>
        <v>17</v>
      </c>
      <c r="O173" s="16">
        <f t="shared" si="29"/>
        <v>9</v>
      </c>
      <c r="P173" s="5">
        <f t="shared" si="30"/>
        <v>1.1202512960404336</v>
      </c>
      <c r="Q173" s="5">
        <f t="shared" si="31"/>
        <v>8.1379623054181423</v>
      </c>
      <c r="R173" s="16">
        <f t="shared" si="32"/>
        <v>3</v>
      </c>
      <c r="S173" s="17">
        <f t="shared" si="33"/>
        <v>0.19651397598044443</v>
      </c>
      <c r="T173" s="5">
        <f t="shared" si="34"/>
        <v>55.780682073679756</v>
      </c>
      <c r="U173" s="16">
        <f t="shared" si="35"/>
        <v>5</v>
      </c>
      <c r="V173" s="17">
        <f t="shared" si="36"/>
        <v>0.69158370826985938</v>
      </c>
      <c r="W173" s="5">
        <f t="shared" si="37"/>
        <v>57.436944928105866</v>
      </c>
      <c r="X173" s="5">
        <f t="shared" si="40"/>
        <v>5.4444444444444473</v>
      </c>
      <c r="Y173" s="5">
        <f t="shared" si="41"/>
        <v>1.1111972217719548</v>
      </c>
      <c r="Z173" s="5">
        <f t="shared" si="38"/>
        <v>61.111972217719547</v>
      </c>
      <c r="AA173">
        <v>6</v>
      </c>
      <c r="AB173">
        <v>7</v>
      </c>
      <c r="AC173">
        <v>14</v>
      </c>
      <c r="AD173">
        <v>8</v>
      </c>
      <c r="AE173">
        <v>9</v>
      </c>
      <c r="AF173">
        <v>4</v>
      </c>
      <c r="AG173">
        <v>2</v>
      </c>
      <c r="AH173">
        <v>3</v>
      </c>
      <c r="AI173">
        <v>4</v>
      </c>
      <c r="AJ173">
        <v>6</v>
      </c>
      <c r="AK173">
        <v>1</v>
      </c>
      <c r="AL173">
        <v>5</v>
      </c>
      <c r="AM173">
        <v>0</v>
      </c>
    </row>
    <row r="174" spans="1:39">
      <c r="A174">
        <v>1658</v>
      </c>
      <c r="B174">
        <v>0</v>
      </c>
      <c r="C174">
        <v>1993</v>
      </c>
      <c r="D174">
        <f t="shared" si="39"/>
        <v>23</v>
      </c>
      <c r="E174" s="1">
        <v>42695.92765046296</v>
      </c>
      <c r="F174" t="s">
        <v>143</v>
      </c>
      <c r="G174">
        <v>1</v>
      </c>
      <c r="H174">
        <v>2</v>
      </c>
      <c r="I174">
        <v>3</v>
      </c>
      <c r="J174">
        <v>4</v>
      </c>
      <c r="K174">
        <v>2</v>
      </c>
      <c r="L174">
        <v>2</v>
      </c>
      <c r="M174">
        <v>2</v>
      </c>
      <c r="N174" s="12">
        <f t="shared" si="28"/>
        <v>15</v>
      </c>
      <c r="O174" s="16">
        <f t="shared" si="29"/>
        <v>7</v>
      </c>
      <c r="P174" s="5">
        <f t="shared" si="30"/>
        <v>0.88657432009541726</v>
      </c>
      <c r="Q174" s="5">
        <f t="shared" si="31"/>
        <v>6.7039025033272353</v>
      </c>
      <c r="R174" s="16">
        <f t="shared" si="32"/>
        <v>4</v>
      </c>
      <c r="S174" s="17">
        <f t="shared" si="33"/>
        <v>2.0831119141247747</v>
      </c>
      <c r="T174" s="5">
        <f t="shared" si="34"/>
        <v>68.820825356166637</v>
      </c>
      <c r="U174" s="16">
        <f t="shared" si="35"/>
        <v>4</v>
      </c>
      <c r="V174" s="17">
        <f t="shared" si="36"/>
        <v>2.8353467720031746E-2</v>
      </c>
      <c r="W174" s="5">
        <f t="shared" si="37"/>
        <v>48.494172307945504</v>
      </c>
      <c r="X174" s="5">
        <f t="shared" si="40"/>
        <v>0.11111111111111151</v>
      </c>
      <c r="Y174" s="5">
        <f t="shared" si="41"/>
        <v>0.15874246025313665</v>
      </c>
      <c r="Z174" s="5">
        <f t="shared" si="38"/>
        <v>51.587424602531364</v>
      </c>
      <c r="AA174">
        <v>4</v>
      </c>
      <c r="AB174">
        <v>7</v>
      </c>
      <c r="AC174">
        <v>5</v>
      </c>
      <c r="AD174">
        <v>5</v>
      </c>
      <c r="AE174">
        <v>5</v>
      </c>
      <c r="AF174">
        <v>48</v>
      </c>
      <c r="AG174">
        <v>5</v>
      </c>
      <c r="AH174">
        <v>4</v>
      </c>
      <c r="AI174">
        <v>6</v>
      </c>
      <c r="AJ174">
        <v>3</v>
      </c>
      <c r="AK174">
        <v>2</v>
      </c>
      <c r="AL174">
        <v>1</v>
      </c>
      <c r="AM174">
        <v>30</v>
      </c>
    </row>
    <row r="175" spans="1:39">
      <c r="A175">
        <v>1587</v>
      </c>
      <c r="B175">
        <v>0</v>
      </c>
      <c r="C175">
        <v>1990</v>
      </c>
      <c r="D175">
        <f t="shared" si="39"/>
        <v>26</v>
      </c>
      <c r="E175" s="1">
        <v>42695.92769675926</v>
      </c>
      <c r="F175" t="s">
        <v>56</v>
      </c>
      <c r="G175">
        <v>3</v>
      </c>
      <c r="H175">
        <v>4</v>
      </c>
      <c r="I175">
        <v>2</v>
      </c>
      <c r="J175">
        <v>2</v>
      </c>
      <c r="K175">
        <v>2</v>
      </c>
      <c r="L175">
        <v>1</v>
      </c>
      <c r="M175">
        <v>3</v>
      </c>
      <c r="N175" s="12">
        <f t="shared" si="28"/>
        <v>14</v>
      </c>
      <c r="O175" s="16">
        <f t="shared" si="29"/>
        <v>9</v>
      </c>
      <c r="P175" s="5">
        <f t="shared" si="30"/>
        <v>1.1202512960404336</v>
      </c>
      <c r="Q175" s="5">
        <f t="shared" si="31"/>
        <v>8.1379623054181423</v>
      </c>
      <c r="R175" s="16">
        <f t="shared" si="32"/>
        <v>2</v>
      </c>
      <c r="S175" s="17">
        <f t="shared" si="33"/>
        <v>0.30991603783611416</v>
      </c>
      <c r="T175" s="5">
        <f t="shared" si="34"/>
        <v>42.740538791192868</v>
      </c>
      <c r="U175" s="16">
        <f t="shared" si="35"/>
        <v>3</v>
      </c>
      <c r="V175" s="17">
        <f t="shared" si="36"/>
        <v>1.3651232271702041</v>
      </c>
      <c r="W175" s="5">
        <f t="shared" si="37"/>
        <v>39.551399687785135</v>
      </c>
      <c r="X175" s="5">
        <f t="shared" si="40"/>
        <v>0.44444444444444364</v>
      </c>
      <c r="Y175" s="5">
        <f t="shared" si="41"/>
        <v>-0.31748492050627247</v>
      </c>
      <c r="Z175" s="5">
        <f t="shared" si="38"/>
        <v>46.825150794937272</v>
      </c>
      <c r="AA175">
        <v>5</v>
      </c>
      <c r="AB175">
        <v>10</v>
      </c>
      <c r="AC175">
        <v>5</v>
      </c>
      <c r="AD175">
        <v>9</v>
      </c>
      <c r="AE175">
        <v>7</v>
      </c>
      <c r="AF175">
        <v>5</v>
      </c>
      <c r="AG175">
        <v>6</v>
      </c>
      <c r="AH175">
        <v>2</v>
      </c>
      <c r="AI175">
        <v>4</v>
      </c>
      <c r="AJ175">
        <v>5</v>
      </c>
      <c r="AK175">
        <v>1</v>
      </c>
      <c r="AL175">
        <v>3</v>
      </c>
      <c r="AM175">
        <v>26</v>
      </c>
    </row>
    <row r="176" spans="1:39">
      <c r="A176">
        <v>1680</v>
      </c>
      <c r="B176">
        <v>0</v>
      </c>
      <c r="C176">
        <v>1992</v>
      </c>
      <c r="D176">
        <f t="shared" si="39"/>
        <v>24</v>
      </c>
      <c r="E176" s="1">
        <v>42695.953657407408</v>
      </c>
      <c r="F176" t="s">
        <v>46</v>
      </c>
      <c r="H176">
        <v>3</v>
      </c>
      <c r="I176">
        <v>2</v>
      </c>
      <c r="J176">
        <v>3</v>
      </c>
      <c r="K176">
        <v>3</v>
      </c>
      <c r="L176">
        <v>3</v>
      </c>
      <c r="M176">
        <v>3</v>
      </c>
      <c r="N176" s="12">
        <f t="shared" si="28"/>
        <v>17</v>
      </c>
      <c r="O176" s="16">
        <f t="shared" si="29"/>
        <v>8</v>
      </c>
      <c r="P176" s="5">
        <f t="shared" si="30"/>
        <v>3.4128080679254845E-3</v>
      </c>
      <c r="Q176" s="5">
        <f t="shared" si="31"/>
        <v>1.2840000160130742</v>
      </c>
      <c r="R176" s="16">
        <f t="shared" si="32"/>
        <v>3</v>
      </c>
      <c r="S176" s="17">
        <f t="shared" si="33"/>
        <v>0.19651397598044443</v>
      </c>
      <c r="T176" s="5">
        <f t="shared" si="34"/>
        <v>55.780682073679756</v>
      </c>
      <c r="U176" s="16">
        <f t="shared" si="35"/>
        <v>6</v>
      </c>
      <c r="V176" s="17">
        <f t="shared" si="36"/>
        <v>3.3548139488196869</v>
      </c>
      <c r="W176" s="5">
        <f t="shared" si="37"/>
        <v>66.379717548266228</v>
      </c>
      <c r="X176" s="5">
        <f t="shared" si="40"/>
        <v>5.4444444444444473</v>
      </c>
      <c r="Y176" s="5">
        <f t="shared" si="41"/>
        <v>1.1111972217719548</v>
      </c>
      <c r="Z176" s="5">
        <f t="shared" si="38"/>
        <v>61.111972217719547</v>
      </c>
      <c r="AA176">
        <v>10</v>
      </c>
      <c r="AB176">
        <v>22</v>
      </c>
      <c r="AC176">
        <v>12</v>
      </c>
      <c r="AD176">
        <v>7</v>
      </c>
      <c r="AE176">
        <v>9</v>
      </c>
      <c r="AF176">
        <v>6</v>
      </c>
      <c r="AG176">
        <v>2</v>
      </c>
      <c r="AH176">
        <v>3</v>
      </c>
      <c r="AI176">
        <v>6</v>
      </c>
      <c r="AJ176">
        <v>1</v>
      </c>
      <c r="AK176">
        <v>4</v>
      </c>
      <c r="AL176">
        <v>5</v>
      </c>
      <c r="AM176">
        <v>21</v>
      </c>
    </row>
    <row r="177" spans="1:39">
      <c r="A177">
        <v>1740</v>
      </c>
      <c r="B177">
        <v>0</v>
      </c>
      <c r="C177">
        <v>1971</v>
      </c>
      <c r="D177">
        <f t="shared" si="39"/>
        <v>45</v>
      </c>
      <c r="E177" s="1">
        <v>42696.359479166669</v>
      </c>
      <c r="F177" t="s">
        <v>144</v>
      </c>
      <c r="G177">
        <v>2</v>
      </c>
      <c r="H177">
        <v>2</v>
      </c>
      <c r="I177">
        <v>1</v>
      </c>
      <c r="J177">
        <v>3</v>
      </c>
      <c r="K177">
        <v>3</v>
      </c>
      <c r="L177">
        <v>2</v>
      </c>
      <c r="M177">
        <v>2</v>
      </c>
      <c r="N177" s="12">
        <f t="shared" si="28"/>
        <v>13</v>
      </c>
      <c r="O177" s="16">
        <f t="shared" si="29"/>
        <v>5</v>
      </c>
      <c r="P177" s="5">
        <f t="shared" si="30"/>
        <v>8.6528973441504018</v>
      </c>
      <c r="Q177" s="5">
        <f t="shared" si="31"/>
        <v>54.365301808113301</v>
      </c>
      <c r="R177" s="16">
        <f t="shared" si="32"/>
        <v>3</v>
      </c>
      <c r="S177" s="17">
        <f t="shared" si="33"/>
        <v>0.19651397598044443</v>
      </c>
      <c r="T177" s="5">
        <f t="shared" si="34"/>
        <v>55.780682073679756</v>
      </c>
      <c r="U177" s="16">
        <f t="shared" si="35"/>
        <v>5</v>
      </c>
      <c r="V177" s="17">
        <f t="shared" si="36"/>
        <v>0.69158370826985938</v>
      </c>
      <c r="W177" s="5">
        <f t="shared" si="37"/>
        <v>57.436944928105866</v>
      </c>
      <c r="X177" s="5">
        <f t="shared" si="40"/>
        <v>2.7777777777777759</v>
      </c>
      <c r="Y177" s="5">
        <f t="shared" si="41"/>
        <v>-0.79371230126568149</v>
      </c>
      <c r="Z177" s="5">
        <f t="shared" si="38"/>
        <v>42.062876987343188</v>
      </c>
      <c r="AA177">
        <v>10</v>
      </c>
      <c r="AB177">
        <v>4</v>
      </c>
      <c r="AC177">
        <v>5</v>
      </c>
      <c r="AD177">
        <v>17</v>
      </c>
      <c r="AE177">
        <v>10</v>
      </c>
      <c r="AF177">
        <v>5</v>
      </c>
      <c r="AG177">
        <v>4</v>
      </c>
      <c r="AH177">
        <v>1</v>
      </c>
      <c r="AI177">
        <v>6</v>
      </c>
      <c r="AJ177">
        <v>2</v>
      </c>
      <c r="AK177">
        <v>3</v>
      </c>
      <c r="AL177">
        <v>5</v>
      </c>
      <c r="AM177">
        <v>18</v>
      </c>
    </row>
    <row r="178" spans="1:39">
      <c r="A178">
        <v>1745</v>
      </c>
      <c r="B178">
        <v>0</v>
      </c>
      <c r="C178">
        <v>1974</v>
      </c>
      <c r="D178">
        <f t="shared" si="39"/>
        <v>42</v>
      </c>
      <c r="E178" s="1">
        <v>42696.368125000001</v>
      </c>
      <c r="F178" t="s">
        <v>145</v>
      </c>
      <c r="G178">
        <v>3</v>
      </c>
      <c r="H178">
        <v>3</v>
      </c>
      <c r="I178">
        <v>3</v>
      </c>
      <c r="J178">
        <v>3</v>
      </c>
      <c r="K178">
        <v>2</v>
      </c>
      <c r="L178">
        <v>2</v>
      </c>
      <c r="M178">
        <v>3</v>
      </c>
      <c r="N178" s="12">
        <f t="shared" si="28"/>
        <v>16</v>
      </c>
      <c r="O178" s="16">
        <f t="shared" si="29"/>
        <v>9</v>
      </c>
      <c r="P178" s="5">
        <f t="shared" si="30"/>
        <v>1.1202512960404336</v>
      </c>
      <c r="Q178" s="5">
        <f t="shared" si="31"/>
        <v>8.1379623054181423</v>
      </c>
      <c r="R178" s="16">
        <f t="shared" si="32"/>
        <v>3</v>
      </c>
      <c r="S178" s="17">
        <f t="shared" si="33"/>
        <v>0.19651397598044443</v>
      </c>
      <c r="T178" s="5">
        <f t="shared" si="34"/>
        <v>55.780682073679756</v>
      </c>
      <c r="U178" s="16">
        <f t="shared" si="35"/>
        <v>4</v>
      </c>
      <c r="V178" s="17">
        <f t="shared" si="36"/>
        <v>2.8353467720031746E-2</v>
      </c>
      <c r="W178" s="5">
        <f t="shared" si="37"/>
        <v>48.494172307945504</v>
      </c>
      <c r="X178" s="5">
        <f t="shared" si="40"/>
        <v>1.7777777777777795</v>
      </c>
      <c r="Y178" s="5">
        <f t="shared" si="41"/>
        <v>0.63496984101254572</v>
      </c>
      <c r="Z178" s="5">
        <f t="shared" si="38"/>
        <v>56.349698410125455</v>
      </c>
      <c r="AA178">
        <v>8</v>
      </c>
      <c r="AB178">
        <v>4</v>
      </c>
      <c r="AC178">
        <v>5</v>
      </c>
      <c r="AD178">
        <v>5</v>
      </c>
      <c r="AE178">
        <v>5</v>
      </c>
      <c r="AF178">
        <v>9</v>
      </c>
      <c r="AG178">
        <v>1</v>
      </c>
      <c r="AH178">
        <v>4</v>
      </c>
      <c r="AI178">
        <v>3</v>
      </c>
      <c r="AJ178">
        <v>2</v>
      </c>
      <c r="AK178">
        <v>5</v>
      </c>
      <c r="AL178">
        <v>6</v>
      </c>
      <c r="AM178">
        <v>1</v>
      </c>
    </row>
    <row r="179" spans="1:39">
      <c r="A179">
        <v>1758</v>
      </c>
      <c r="B179">
        <v>0</v>
      </c>
      <c r="C179">
        <v>1963</v>
      </c>
      <c r="D179">
        <f t="shared" si="39"/>
        <v>53</v>
      </c>
      <c r="E179" s="1">
        <v>42696.393680555557</v>
      </c>
      <c r="F179" t="s">
        <v>146</v>
      </c>
      <c r="G179">
        <v>1</v>
      </c>
      <c r="H179">
        <v>2</v>
      </c>
      <c r="I179">
        <v>2</v>
      </c>
      <c r="J179">
        <v>3</v>
      </c>
      <c r="K179">
        <v>4</v>
      </c>
      <c r="L179">
        <v>2</v>
      </c>
      <c r="M179">
        <v>3</v>
      </c>
      <c r="N179" s="12">
        <f t="shared" si="28"/>
        <v>16</v>
      </c>
      <c r="O179" s="16">
        <f t="shared" si="29"/>
        <v>7</v>
      </c>
      <c r="P179" s="5">
        <f t="shared" si="30"/>
        <v>0.88657432009541726</v>
      </c>
      <c r="Q179" s="5">
        <f t="shared" si="31"/>
        <v>6.7039025033272353</v>
      </c>
      <c r="R179" s="16">
        <f t="shared" si="32"/>
        <v>3</v>
      </c>
      <c r="S179" s="17">
        <f t="shared" si="33"/>
        <v>0.19651397598044443</v>
      </c>
      <c r="T179" s="5">
        <f t="shared" si="34"/>
        <v>55.780682073679756</v>
      </c>
      <c r="U179" s="16">
        <f t="shared" si="35"/>
        <v>6</v>
      </c>
      <c r="V179" s="17">
        <f t="shared" si="36"/>
        <v>3.3548139488196869</v>
      </c>
      <c r="W179" s="5">
        <f t="shared" si="37"/>
        <v>66.379717548266228</v>
      </c>
      <c r="X179" s="5">
        <f t="shared" si="40"/>
        <v>1.7777777777777795</v>
      </c>
      <c r="Y179" s="5">
        <f t="shared" si="41"/>
        <v>0.63496984101254572</v>
      </c>
      <c r="Z179" s="5">
        <f t="shared" si="38"/>
        <v>56.349698410125455</v>
      </c>
      <c r="AA179">
        <v>10</v>
      </c>
      <c r="AB179">
        <v>12</v>
      </c>
      <c r="AC179">
        <v>6</v>
      </c>
      <c r="AD179">
        <v>6</v>
      </c>
      <c r="AE179">
        <v>8</v>
      </c>
      <c r="AF179">
        <v>8</v>
      </c>
      <c r="AG179">
        <v>1</v>
      </c>
      <c r="AH179">
        <v>5</v>
      </c>
      <c r="AI179">
        <v>2</v>
      </c>
      <c r="AJ179">
        <v>4</v>
      </c>
      <c r="AK179">
        <v>6</v>
      </c>
      <c r="AL179">
        <v>3</v>
      </c>
      <c r="AM179">
        <v>30</v>
      </c>
    </row>
    <row r="180" spans="1:39">
      <c r="A180">
        <v>1760</v>
      </c>
      <c r="B180">
        <v>0</v>
      </c>
      <c r="C180">
        <v>1973</v>
      </c>
      <c r="D180">
        <f t="shared" si="39"/>
        <v>43</v>
      </c>
      <c r="E180" s="1">
        <v>42696.399583333332</v>
      </c>
      <c r="F180" t="s">
        <v>147</v>
      </c>
      <c r="G180">
        <v>1</v>
      </c>
      <c r="H180">
        <v>3</v>
      </c>
      <c r="I180">
        <v>2</v>
      </c>
      <c r="J180">
        <v>3</v>
      </c>
      <c r="K180">
        <v>3</v>
      </c>
      <c r="L180">
        <v>3</v>
      </c>
      <c r="M180">
        <v>2</v>
      </c>
      <c r="N180" s="12">
        <f t="shared" si="28"/>
        <v>16</v>
      </c>
      <c r="O180" s="16">
        <f t="shared" si="29"/>
        <v>7</v>
      </c>
      <c r="P180" s="5">
        <f t="shared" si="30"/>
        <v>0.88657432009541726</v>
      </c>
      <c r="Q180" s="5">
        <f t="shared" si="31"/>
        <v>6.7039025033272353</v>
      </c>
      <c r="R180" s="16">
        <f t="shared" si="32"/>
        <v>3</v>
      </c>
      <c r="S180" s="17">
        <f t="shared" si="33"/>
        <v>0.19651397598044443</v>
      </c>
      <c r="T180" s="5">
        <f t="shared" si="34"/>
        <v>55.780682073679756</v>
      </c>
      <c r="U180" s="16">
        <f t="shared" si="35"/>
        <v>6</v>
      </c>
      <c r="V180" s="17">
        <f t="shared" si="36"/>
        <v>3.3548139488196869</v>
      </c>
      <c r="W180" s="5">
        <f t="shared" si="37"/>
        <v>66.379717548266228</v>
      </c>
      <c r="X180" s="5">
        <f t="shared" si="40"/>
        <v>1.7777777777777795</v>
      </c>
      <c r="Y180" s="5">
        <f t="shared" si="41"/>
        <v>0.63496984101254572</v>
      </c>
      <c r="Z180" s="5">
        <f t="shared" si="38"/>
        <v>56.349698410125455</v>
      </c>
      <c r="AA180">
        <v>6</v>
      </c>
      <c r="AB180">
        <v>6</v>
      </c>
      <c r="AC180">
        <v>7</v>
      </c>
      <c r="AD180">
        <v>8</v>
      </c>
      <c r="AE180">
        <v>9</v>
      </c>
      <c r="AF180">
        <v>864</v>
      </c>
      <c r="AG180">
        <v>1</v>
      </c>
      <c r="AH180">
        <v>2</v>
      </c>
      <c r="AI180">
        <v>5</v>
      </c>
      <c r="AJ180">
        <v>4</v>
      </c>
      <c r="AK180">
        <v>6</v>
      </c>
      <c r="AL180">
        <v>3</v>
      </c>
      <c r="AM180">
        <v>25</v>
      </c>
    </row>
    <row r="181" spans="1:39">
      <c r="A181">
        <v>1759</v>
      </c>
      <c r="B181">
        <v>1</v>
      </c>
      <c r="C181">
        <v>1991</v>
      </c>
      <c r="D181">
        <f t="shared" si="39"/>
        <v>25</v>
      </c>
      <c r="E181" s="1">
        <v>42696.40730324074</v>
      </c>
      <c r="F181" t="s">
        <v>148</v>
      </c>
      <c r="G181">
        <v>4</v>
      </c>
      <c r="H181">
        <v>3</v>
      </c>
      <c r="I181">
        <v>4</v>
      </c>
      <c r="J181">
        <v>1</v>
      </c>
      <c r="K181">
        <v>4</v>
      </c>
      <c r="L181">
        <v>2</v>
      </c>
      <c r="M181">
        <v>1</v>
      </c>
      <c r="N181" s="12">
        <f t="shared" si="28"/>
        <v>15</v>
      </c>
      <c r="O181" s="16">
        <f t="shared" si="29"/>
        <v>8</v>
      </c>
      <c r="P181" s="5">
        <f t="shared" si="30"/>
        <v>3.4128080679254845E-3</v>
      </c>
      <c r="Q181" s="5">
        <f t="shared" si="31"/>
        <v>1.2840000160130742</v>
      </c>
      <c r="R181" s="16">
        <f t="shared" si="32"/>
        <v>1</v>
      </c>
      <c r="S181" s="17">
        <f t="shared" si="33"/>
        <v>2.4233180996917838</v>
      </c>
      <c r="T181" s="5">
        <f t="shared" si="34"/>
        <v>29.700395508705984</v>
      </c>
      <c r="U181" s="16">
        <f t="shared" si="35"/>
        <v>6</v>
      </c>
      <c r="V181" s="17">
        <f t="shared" si="36"/>
        <v>3.3548139488196869</v>
      </c>
      <c r="W181" s="5">
        <f t="shared" si="37"/>
        <v>66.379717548266228</v>
      </c>
      <c r="X181" s="5">
        <f t="shared" si="40"/>
        <v>0.11111111111111151</v>
      </c>
      <c r="Y181" s="5">
        <f t="shared" si="41"/>
        <v>0.15874246025313665</v>
      </c>
      <c r="Z181" s="5">
        <f t="shared" si="38"/>
        <v>51.587424602531364</v>
      </c>
      <c r="AA181">
        <v>6</v>
      </c>
      <c r="AB181">
        <v>10</v>
      </c>
      <c r="AC181">
        <v>4</v>
      </c>
      <c r="AD181">
        <v>5</v>
      </c>
      <c r="AE181">
        <v>6</v>
      </c>
      <c r="AF181">
        <v>7</v>
      </c>
      <c r="AG181">
        <v>4</v>
      </c>
      <c r="AH181">
        <v>5</v>
      </c>
      <c r="AI181">
        <v>3</v>
      </c>
      <c r="AJ181">
        <v>1</v>
      </c>
      <c r="AK181">
        <v>2</v>
      </c>
      <c r="AL181">
        <v>6</v>
      </c>
      <c r="AM181">
        <v>84</v>
      </c>
    </row>
    <row r="182" spans="1:39">
      <c r="A182">
        <v>1769</v>
      </c>
      <c r="B182">
        <v>0</v>
      </c>
      <c r="C182">
        <v>1994</v>
      </c>
      <c r="D182">
        <f t="shared" si="39"/>
        <v>22</v>
      </c>
      <c r="E182" s="1">
        <v>42696.435763888891</v>
      </c>
      <c r="F182" t="s">
        <v>46</v>
      </c>
      <c r="H182">
        <v>3</v>
      </c>
      <c r="I182">
        <v>4</v>
      </c>
      <c r="J182">
        <v>4</v>
      </c>
      <c r="K182">
        <v>3</v>
      </c>
      <c r="L182">
        <v>2</v>
      </c>
      <c r="M182">
        <v>4</v>
      </c>
      <c r="N182" s="12">
        <f t="shared" si="28"/>
        <v>20</v>
      </c>
      <c r="O182" s="16">
        <f t="shared" si="29"/>
        <v>11</v>
      </c>
      <c r="P182" s="5">
        <f t="shared" si="30"/>
        <v>9.3539282719854508</v>
      </c>
      <c r="Q182" s="5">
        <f t="shared" si="31"/>
        <v>58.667481214386015</v>
      </c>
      <c r="R182" s="16">
        <f t="shared" si="32"/>
        <v>4</v>
      </c>
      <c r="S182" s="17">
        <f t="shared" si="33"/>
        <v>2.0831119141247747</v>
      </c>
      <c r="T182" s="5">
        <f t="shared" si="34"/>
        <v>68.820825356166637</v>
      </c>
      <c r="U182" s="16">
        <f t="shared" si="35"/>
        <v>5</v>
      </c>
      <c r="V182" s="17">
        <f t="shared" si="36"/>
        <v>0.69158370826985938</v>
      </c>
      <c r="W182" s="5">
        <f t="shared" si="37"/>
        <v>57.436944928105866</v>
      </c>
      <c r="X182" s="5">
        <f t="shared" si="40"/>
        <v>28.44444444444445</v>
      </c>
      <c r="Y182" s="5">
        <f t="shared" si="41"/>
        <v>2.539879364050182</v>
      </c>
      <c r="Z182" s="5">
        <f t="shared" si="38"/>
        <v>75.398793640501822</v>
      </c>
      <c r="AA182">
        <v>4</v>
      </c>
      <c r="AB182">
        <v>4</v>
      </c>
      <c r="AC182">
        <v>4</v>
      </c>
      <c r="AD182">
        <v>3</v>
      </c>
      <c r="AE182">
        <v>3</v>
      </c>
      <c r="AF182">
        <v>3</v>
      </c>
      <c r="AG182">
        <v>1</v>
      </c>
      <c r="AH182">
        <v>4</v>
      </c>
      <c r="AI182">
        <v>3</v>
      </c>
      <c r="AJ182">
        <v>2</v>
      </c>
      <c r="AK182">
        <v>6</v>
      </c>
      <c r="AL182">
        <v>5</v>
      </c>
      <c r="AM182">
        <v>46</v>
      </c>
    </row>
    <row r="183" spans="1:39">
      <c r="A183">
        <v>14</v>
      </c>
      <c r="B183">
        <v>0</v>
      </c>
      <c r="C183">
        <v>1975</v>
      </c>
      <c r="D183">
        <f t="shared" si="39"/>
        <v>41</v>
      </c>
      <c r="E183" s="1">
        <v>42696.442893518521</v>
      </c>
      <c r="F183" t="s">
        <v>149</v>
      </c>
      <c r="G183">
        <v>1</v>
      </c>
      <c r="H183">
        <v>3</v>
      </c>
      <c r="I183">
        <v>2</v>
      </c>
      <c r="J183">
        <v>1</v>
      </c>
      <c r="K183">
        <v>3</v>
      </c>
      <c r="L183">
        <v>2</v>
      </c>
      <c r="M183">
        <v>2</v>
      </c>
      <c r="N183" s="12">
        <f t="shared" si="28"/>
        <v>13</v>
      </c>
      <c r="O183" s="16">
        <f t="shared" si="29"/>
        <v>7</v>
      </c>
      <c r="P183" s="5">
        <f t="shared" si="30"/>
        <v>0.88657432009541726</v>
      </c>
      <c r="Q183" s="5">
        <f t="shared" si="31"/>
        <v>6.7039025033272353</v>
      </c>
      <c r="R183" s="16">
        <f t="shared" si="32"/>
        <v>1</v>
      </c>
      <c r="S183" s="17">
        <f t="shared" si="33"/>
        <v>2.4233180996917838</v>
      </c>
      <c r="T183" s="5">
        <f t="shared" si="34"/>
        <v>29.700395508705984</v>
      </c>
      <c r="U183" s="16">
        <f t="shared" si="35"/>
        <v>5</v>
      </c>
      <c r="V183" s="17">
        <f t="shared" si="36"/>
        <v>0.69158370826985938</v>
      </c>
      <c r="W183" s="5">
        <f t="shared" si="37"/>
        <v>57.436944928105866</v>
      </c>
      <c r="X183" s="5">
        <f t="shared" si="40"/>
        <v>2.7777777777777759</v>
      </c>
      <c r="Y183" s="5">
        <f t="shared" si="41"/>
        <v>-0.79371230126568149</v>
      </c>
      <c r="Z183" s="5">
        <f t="shared" si="38"/>
        <v>42.062876987343188</v>
      </c>
      <c r="AA183">
        <v>6</v>
      </c>
      <c r="AB183">
        <v>8</v>
      </c>
      <c r="AC183">
        <v>5</v>
      </c>
      <c r="AD183">
        <v>7</v>
      </c>
      <c r="AE183">
        <v>4</v>
      </c>
      <c r="AF183">
        <v>4</v>
      </c>
      <c r="AG183">
        <v>6</v>
      </c>
      <c r="AH183">
        <v>1</v>
      </c>
      <c r="AI183">
        <v>4</v>
      </c>
      <c r="AJ183">
        <v>3</v>
      </c>
      <c r="AK183">
        <v>2</v>
      </c>
      <c r="AL183">
        <v>5</v>
      </c>
      <c r="AM183">
        <v>27</v>
      </c>
    </row>
    <row r="184" spans="1:39">
      <c r="A184">
        <v>1784</v>
      </c>
      <c r="B184">
        <v>0</v>
      </c>
      <c r="C184">
        <v>1991</v>
      </c>
      <c r="D184">
        <f t="shared" si="39"/>
        <v>25</v>
      </c>
      <c r="E184" s="1">
        <v>42696.497453703705</v>
      </c>
      <c r="F184" t="s">
        <v>150</v>
      </c>
      <c r="G184">
        <v>3</v>
      </c>
      <c r="H184">
        <v>1</v>
      </c>
      <c r="I184">
        <v>4</v>
      </c>
      <c r="J184">
        <v>4</v>
      </c>
      <c r="K184">
        <v>2</v>
      </c>
      <c r="L184">
        <v>1</v>
      </c>
      <c r="M184">
        <v>2</v>
      </c>
      <c r="N184" s="12">
        <f t="shared" si="28"/>
        <v>14</v>
      </c>
      <c r="O184" s="16">
        <f t="shared" si="29"/>
        <v>7</v>
      </c>
      <c r="P184" s="5">
        <f t="shared" si="30"/>
        <v>0.88657432009541726</v>
      </c>
      <c r="Q184" s="5">
        <f t="shared" si="31"/>
        <v>6.7039025033272353</v>
      </c>
      <c r="R184" s="16">
        <f t="shared" si="32"/>
        <v>4</v>
      </c>
      <c r="S184" s="17">
        <f t="shared" si="33"/>
        <v>2.0831119141247747</v>
      </c>
      <c r="T184" s="5">
        <f t="shared" si="34"/>
        <v>68.820825356166637</v>
      </c>
      <c r="U184" s="16">
        <f t="shared" si="35"/>
        <v>3</v>
      </c>
      <c r="V184" s="17">
        <f t="shared" si="36"/>
        <v>1.3651232271702041</v>
      </c>
      <c r="W184" s="5">
        <f t="shared" si="37"/>
        <v>39.551399687785135</v>
      </c>
      <c r="X184" s="5">
        <f t="shared" si="40"/>
        <v>0.44444444444444364</v>
      </c>
      <c r="Y184" s="5">
        <f t="shared" si="41"/>
        <v>-0.31748492050627247</v>
      </c>
      <c r="Z184" s="5">
        <f t="shared" si="38"/>
        <v>46.825150794937272</v>
      </c>
      <c r="AA184">
        <v>3</v>
      </c>
      <c r="AB184">
        <v>38</v>
      </c>
      <c r="AC184">
        <v>6</v>
      </c>
      <c r="AD184">
        <v>5</v>
      </c>
      <c r="AE184">
        <v>4</v>
      </c>
      <c r="AF184">
        <v>5</v>
      </c>
      <c r="AG184">
        <v>3</v>
      </c>
      <c r="AH184">
        <v>1</v>
      </c>
      <c r="AI184">
        <v>2</v>
      </c>
      <c r="AJ184">
        <v>6</v>
      </c>
      <c r="AK184">
        <v>5</v>
      </c>
      <c r="AL184">
        <v>4</v>
      </c>
      <c r="AM184">
        <v>89</v>
      </c>
    </row>
    <row r="185" spans="1:39">
      <c r="A185">
        <v>1778</v>
      </c>
      <c r="B185">
        <v>0</v>
      </c>
      <c r="C185">
        <v>1978</v>
      </c>
      <c r="D185">
        <f t="shared" si="39"/>
        <v>38</v>
      </c>
      <c r="E185" s="1">
        <v>42696.540636574071</v>
      </c>
      <c r="F185" t="s">
        <v>46</v>
      </c>
      <c r="H185">
        <v>4</v>
      </c>
      <c r="I185">
        <v>1</v>
      </c>
      <c r="J185">
        <v>2</v>
      </c>
      <c r="K185">
        <v>4</v>
      </c>
      <c r="L185">
        <v>3</v>
      </c>
      <c r="M185">
        <v>4</v>
      </c>
      <c r="N185" s="12">
        <f t="shared" si="28"/>
        <v>18</v>
      </c>
      <c r="O185" s="16">
        <f t="shared" si="29"/>
        <v>9</v>
      </c>
      <c r="P185" s="5">
        <f t="shared" si="30"/>
        <v>1.1202512960404336</v>
      </c>
      <c r="Q185" s="5">
        <f t="shared" si="31"/>
        <v>8.1379623054181423</v>
      </c>
      <c r="R185" s="16">
        <f t="shared" si="32"/>
        <v>2</v>
      </c>
      <c r="S185" s="17">
        <f t="shared" si="33"/>
        <v>0.30991603783611416</v>
      </c>
      <c r="T185" s="5">
        <f t="shared" si="34"/>
        <v>42.740538791192868</v>
      </c>
      <c r="U185" s="16">
        <f t="shared" si="35"/>
        <v>7</v>
      </c>
      <c r="V185" s="17">
        <f t="shared" si="36"/>
        <v>8.0180441893695154</v>
      </c>
      <c r="W185" s="5">
        <f t="shared" si="37"/>
        <v>75.322490168426597</v>
      </c>
      <c r="X185" s="5">
        <f t="shared" si="40"/>
        <v>11.111111111111114</v>
      </c>
      <c r="Y185" s="5">
        <f t="shared" si="41"/>
        <v>1.5874246025313639</v>
      </c>
      <c r="Z185" s="5">
        <f t="shared" si="38"/>
        <v>65.874246025313639</v>
      </c>
      <c r="AA185">
        <v>4</v>
      </c>
      <c r="AB185">
        <v>5</v>
      </c>
      <c r="AC185">
        <v>12</v>
      </c>
      <c r="AD185">
        <v>4</v>
      </c>
      <c r="AE185">
        <v>9</v>
      </c>
      <c r="AF185">
        <v>6204</v>
      </c>
      <c r="AG185">
        <v>6</v>
      </c>
      <c r="AH185">
        <v>2</v>
      </c>
      <c r="AI185">
        <v>5</v>
      </c>
      <c r="AJ185">
        <v>3</v>
      </c>
      <c r="AK185">
        <v>4</v>
      </c>
      <c r="AL185">
        <v>1</v>
      </c>
      <c r="AM185">
        <v>88</v>
      </c>
    </row>
    <row r="186" spans="1:39">
      <c r="A186">
        <v>1800</v>
      </c>
      <c r="B186">
        <v>0</v>
      </c>
      <c r="C186">
        <v>1990</v>
      </c>
      <c r="D186">
        <f t="shared" si="39"/>
        <v>26</v>
      </c>
      <c r="E186" s="1">
        <v>42696.540671296294</v>
      </c>
      <c r="F186" t="s">
        <v>151</v>
      </c>
      <c r="G186">
        <v>1</v>
      </c>
      <c r="H186">
        <v>2</v>
      </c>
      <c r="I186">
        <v>1</v>
      </c>
      <c r="J186">
        <v>2</v>
      </c>
      <c r="K186">
        <v>1</v>
      </c>
      <c r="L186">
        <v>1</v>
      </c>
      <c r="M186">
        <v>3</v>
      </c>
      <c r="N186" s="12">
        <f t="shared" si="28"/>
        <v>10</v>
      </c>
      <c r="O186" s="16">
        <f t="shared" si="29"/>
        <v>6</v>
      </c>
      <c r="P186" s="5">
        <f t="shared" si="30"/>
        <v>3.7697358321229091</v>
      </c>
      <c r="Q186" s="5">
        <f t="shared" si="31"/>
        <v>24.39766976736065</v>
      </c>
      <c r="R186" s="16">
        <f t="shared" si="32"/>
        <v>2</v>
      </c>
      <c r="S186" s="17">
        <f t="shared" si="33"/>
        <v>0.30991603783611416</v>
      </c>
      <c r="T186" s="5">
        <f t="shared" si="34"/>
        <v>42.740538791192868</v>
      </c>
      <c r="U186" s="16">
        <f t="shared" si="35"/>
        <v>2</v>
      </c>
      <c r="V186" s="17">
        <f t="shared" si="36"/>
        <v>4.7018929866203765</v>
      </c>
      <c r="W186" s="5">
        <f t="shared" si="37"/>
        <v>30.608627067624774</v>
      </c>
      <c r="X186" s="5">
        <f t="shared" si="40"/>
        <v>21.777777777777771</v>
      </c>
      <c r="Y186" s="5">
        <f t="shared" si="41"/>
        <v>-2.2223944435439087</v>
      </c>
      <c r="Z186" s="5">
        <f t="shared" si="38"/>
        <v>27.776055564560913</v>
      </c>
      <c r="AA186">
        <v>4</v>
      </c>
      <c r="AB186">
        <v>5</v>
      </c>
      <c r="AC186">
        <v>4</v>
      </c>
      <c r="AD186">
        <v>3</v>
      </c>
      <c r="AE186">
        <v>2</v>
      </c>
      <c r="AF186">
        <v>6</v>
      </c>
      <c r="AG186">
        <v>6</v>
      </c>
      <c r="AH186">
        <v>3</v>
      </c>
      <c r="AI186">
        <v>5</v>
      </c>
      <c r="AJ186">
        <v>2</v>
      </c>
      <c r="AK186">
        <v>4</v>
      </c>
      <c r="AL186">
        <v>1</v>
      </c>
      <c r="AM186">
        <v>45</v>
      </c>
    </row>
    <row r="187" spans="1:39">
      <c r="A187">
        <v>1829</v>
      </c>
      <c r="B187">
        <v>1</v>
      </c>
      <c r="C187">
        <v>1964</v>
      </c>
      <c r="D187">
        <f t="shared" si="39"/>
        <v>52</v>
      </c>
      <c r="E187" s="1">
        <v>42696.589108796295</v>
      </c>
      <c r="F187" t="s">
        <v>152</v>
      </c>
      <c r="H187">
        <v>3</v>
      </c>
      <c r="I187">
        <v>2</v>
      </c>
      <c r="J187">
        <v>2</v>
      </c>
      <c r="K187">
        <v>2</v>
      </c>
      <c r="L187">
        <v>1</v>
      </c>
      <c r="M187">
        <v>3</v>
      </c>
      <c r="N187" s="12">
        <f t="shared" si="28"/>
        <v>13</v>
      </c>
      <c r="O187" s="16">
        <f t="shared" si="29"/>
        <v>8</v>
      </c>
      <c r="P187" s="5">
        <f t="shared" si="30"/>
        <v>3.4128080679254845E-3</v>
      </c>
      <c r="Q187" s="5">
        <f t="shared" si="31"/>
        <v>1.2840000160130742</v>
      </c>
      <c r="R187" s="16">
        <f t="shared" si="32"/>
        <v>2</v>
      </c>
      <c r="S187" s="17">
        <f t="shared" si="33"/>
        <v>0.30991603783611416</v>
      </c>
      <c r="T187" s="5">
        <f t="shared" si="34"/>
        <v>42.740538791192868</v>
      </c>
      <c r="U187" s="16">
        <f t="shared" si="35"/>
        <v>3</v>
      </c>
      <c r="V187" s="17">
        <f t="shared" si="36"/>
        <v>1.3651232271702041</v>
      </c>
      <c r="W187" s="5">
        <f t="shared" si="37"/>
        <v>39.551399687785135</v>
      </c>
      <c r="X187" s="5">
        <f t="shared" si="40"/>
        <v>2.7777777777777759</v>
      </c>
      <c r="Y187" s="5">
        <f t="shared" si="41"/>
        <v>-0.79371230126568149</v>
      </c>
      <c r="Z187" s="5">
        <f t="shared" si="38"/>
        <v>42.062876987343188</v>
      </c>
      <c r="AA187">
        <v>5</v>
      </c>
      <c r="AB187">
        <v>5</v>
      </c>
      <c r="AC187">
        <v>3</v>
      </c>
      <c r="AD187">
        <v>4</v>
      </c>
      <c r="AE187">
        <v>5</v>
      </c>
      <c r="AF187">
        <v>6</v>
      </c>
      <c r="AG187">
        <v>4</v>
      </c>
      <c r="AH187">
        <v>1</v>
      </c>
      <c r="AI187">
        <v>5</v>
      </c>
      <c r="AJ187">
        <v>2</v>
      </c>
      <c r="AK187">
        <v>3</v>
      </c>
      <c r="AL187">
        <v>6</v>
      </c>
      <c r="AM187">
        <v>11</v>
      </c>
    </row>
    <row r="188" spans="1:39">
      <c r="A188">
        <v>1788</v>
      </c>
      <c r="B188">
        <v>1</v>
      </c>
      <c r="C188">
        <v>1950</v>
      </c>
      <c r="D188">
        <f t="shared" si="39"/>
        <v>66</v>
      </c>
      <c r="E188" s="1">
        <v>42696.598414351851</v>
      </c>
      <c r="F188" t="s">
        <v>153</v>
      </c>
      <c r="G188">
        <v>1</v>
      </c>
      <c r="H188">
        <v>3</v>
      </c>
      <c r="I188">
        <v>2</v>
      </c>
      <c r="J188">
        <v>2</v>
      </c>
      <c r="K188">
        <v>2</v>
      </c>
      <c r="L188">
        <v>2</v>
      </c>
      <c r="M188">
        <v>3</v>
      </c>
      <c r="N188" s="12">
        <f t="shared" si="28"/>
        <v>14</v>
      </c>
      <c r="O188" s="16">
        <f t="shared" si="29"/>
        <v>8</v>
      </c>
      <c r="P188" s="5">
        <f t="shared" si="30"/>
        <v>3.4128080679254845E-3</v>
      </c>
      <c r="Q188" s="5">
        <f t="shared" si="31"/>
        <v>1.2840000160130742</v>
      </c>
      <c r="R188" s="16">
        <f t="shared" si="32"/>
        <v>2</v>
      </c>
      <c r="S188" s="17">
        <f t="shared" si="33"/>
        <v>0.30991603783611416</v>
      </c>
      <c r="T188" s="5">
        <f t="shared" si="34"/>
        <v>42.740538791192868</v>
      </c>
      <c r="U188" s="16">
        <f t="shared" si="35"/>
        <v>4</v>
      </c>
      <c r="V188" s="17">
        <f t="shared" si="36"/>
        <v>2.8353467720031746E-2</v>
      </c>
      <c r="W188" s="5">
        <f t="shared" si="37"/>
        <v>48.494172307945504</v>
      </c>
      <c r="X188" s="5">
        <f t="shared" si="40"/>
        <v>0.44444444444444364</v>
      </c>
      <c r="Y188" s="5">
        <f t="shared" si="41"/>
        <v>-0.31748492050627247</v>
      </c>
      <c r="Z188" s="5">
        <f t="shared" si="38"/>
        <v>46.825150794937272</v>
      </c>
      <c r="AA188">
        <v>9</v>
      </c>
      <c r="AB188">
        <v>9</v>
      </c>
      <c r="AC188">
        <v>7</v>
      </c>
      <c r="AD188">
        <v>7</v>
      </c>
      <c r="AE188">
        <v>10</v>
      </c>
      <c r="AF188">
        <v>6</v>
      </c>
      <c r="AG188">
        <v>3</v>
      </c>
      <c r="AH188">
        <v>6</v>
      </c>
      <c r="AI188">
        <v>1</v>
      </c>
      <c r="AJ188">
        <v>4</v>
      </c>
      <c r="AK188">
        <v>2</v>
      </c>
      <c r="AL188">
        <v>5</v>
      </c>
      <c r="AM188">
        <v>3</v>
      </c>
    </row>
    <row r="189" spans="1:39">
      <c r="A189">
        <v>1785</v>
      </c>
      <c r="B189">
        <v>0</v>
      </c>
      <c r="C189">
        <v>1987</v>
      </c>
      <c r="D189">
        <f t="shared" si="39"/>
        <v>29</v>
      </c>
      <c r="E189" s="1">
        <v>42696.60083333333</v>
      </c>
      <c r="F189" t="s">
        <v>46</v>
      </c>
      <c r="H189">
        <v>3</v>
      </c>
      <c r="I189">
        <v>3</v>
      </c>
      <c r="J189">
        <v>2</v>
      </c>
      <c r="K189">
        <v>2</v>
      </c>
      <c r="L189">
        <v>2</v>
      </c>
      <c r="M189">
        <v>3</v>
      </c>
      <c r="N189" s="12">
        <f t="shared" si="28"/>
        <v>15</v>
      </c>
      <c r="O189" s="16">
        <f t="shared" si="29"/>
        <v>9</v>
      </c>
      <c r="P189" s="5">
        <f t="shared" si="30"/>
        <v>1.1202512960404336</v>
      </c>
      <c r="Q189" s="5">
        <f t="shared" si="31"/>
        <v>8.1379623054181423</v>
      </c>
      <c r="R189" s="16">
        <f t="shared" si="32"/>
        <v>2</v>
      </c>
      <c r="S189" s="17">
        <f t="shared" si="33"/>
        <v>0.30991603783611416</v>
      </c>
      <c r="T189" s="5">
        <f t="shared" si="34"/>
        <v>42.740538791192868</v>
      </c>
      <c r="U189" s="16">
        <f t="shared" si="35"/>
        <v>4</v>
      </c>
      <c r="V189" s="17">
        <f t="shared" si="36"/>
        <v>2.8353467720031746E-2</v>
      </c>
      <c r="W189" s="5">
        <f t="shared" si="37"/>
        <v>48.494172307945504</v>
      </c>
      <c r="X189" s="5">
        <f t="shared" si="40"/>
        <v>0.11111111111111151</v>
      </c>
      <c r="Y189" s="5">
        <f t="shared" si="41"/>
        <v>0.15874246025313665</v>
      </c>
      <c r="Z189" s="5">
        <f t="shared" si="38"/>
        <v>51.587424602531364</v>
      </c>
      <c r="AA189">
        <v>3</v>
      </c>
      <c r="AB189">
        <v>126</v>
      </c>
      <c r="AC189">
        <v>7</v>
      </c>
      <c r="AD189">
        <v>7</v>
      </c>
      <c r="AE189">
        <v>4</v>
      </c>
      <c r="AF189">
        <v>4</v>
      </c>
      <c r="AG189">
        <v>5</v>
      </c>
      <c r="AH189">
        <v>4</v>
      </c>
      <c r="AI189">
        <v>6</v>
      </c>
      <c r="AJ189">
        <v>3</v>
      </c>
      <c r="AK189">
        <v>1</v>
      </c>
      <c r="AL189">
        <v>2</v>
      </c>
      <c r="AM189">
        <v>2</v>
      </c>
    </row>
    <row r="190" spans="1:39">
      <c r="A190">
        <v>1849</v>
      </c>
      <c r="B190">
        <v>1</v>
      </c>
      <c r="C190">
        <v>1995</v>
      </c>
      <c r="D190">
        <f t="shared" si="39"/>
        <v>21</v>
      </c>
      <c r="E190" s="1">
        <v>42696.675034722219</v>
      </c>
      <c r="F190" t="s">
        <v>46</v>
      </c>
      <c r="H190">
        <v>3</v>
      </c>
      <c r="I190">
        <v>3</v>
      </c>
      <c r="J190">
        <v>3</v>
      </c>
      <c r="K190">
        <v>2</v>
      </c>
      <c r="L190">
        <v>1</v>
      </c>
      <c r="M190">
        <v>3</v>
      </c>
      <c r="N190" s="12">
        <f t="shared" si="28"/>
        <v>15</v>
      </c>
      <c r="O190" s="16">
        <f t="shared" si="29"/>
        <v>9</v>
      </c>
      <c r="P190" s="5">
        <f t="shared" si="30"/>
        <v>1.1202512960404336</v>
      </c>
      <c r="Q190" s="5">
        <f t="shared" si="31"/>
        <v>8.1379623054181423</v>
      </c>
      <c r="R190" s="16">
        <f t="shared" si="32"/>
        <v>3</v>
      </c>
      <c r="S190" s="17">
        <f t="shared" si="33"/>
        <v>0.19651397598044443</v>
      </c>
      <c r="T190" s="5">
        <f t="shared" si="34"/>
        <v>55.780682073679756</v>
      </c>
      <c r="U190" s="16">
        <f t="shared" si="35"/>
        <v>3</v>
      </c>
      <c r="V190" s="17">
        <f t="shared" si="36"/>
        <v>1.3651232271702041</v>
      </c>
      <c r="W190" s="5">
        <f t="shared" si="37"/>
        <v>39.551399687785135</v>
      </c>
      <c r="X190" s="5">
        <f t="shared" si="40"/>
        <v>0.11111111111111151</v>
      </c>
      <c r="Y190" s="5">
        <f t="shared" si="41"/>
        <v>0.15874246025313665</v>
      </c>
      <c r="Z190" s="5">
        <f t="shared" si="38"/>
        <v>51.587424602531364</v>
      </c>
      <c r="AA190">
        <v>6</v>
      </c>
      <c r="AB190">
        <v>9</v>
      </c>
      <c r="AC190">
        <v>6</v>
      </c>
      <c r="AD190">
        <v>4</v>
      </c>
      <c r="AE190">
        <v>4</v>
      </c>
      <c r="AF190">
        <v>7</v>
      </c>
      <c r="AG190">
        <v>4</v>
      </c>
      <c r="AH190">
        <v>5</v>
      </c>
      <c r="AI190">
        <v>1</v>
      </c>
      <c r="AJ190">
        <v>3</v>
      </c>
      <c r="AK190">
        <v>6</v>
      </c>
      <c r="AL190">
        <v>2</v>
      </c>
      <c r="AM190">
        <v>6</v>
      </c>
    </row>
    <row r="191" spans="1:39">
      <c r="A191">
        <v>1853</v>
      </c>
      <c r="B191">
        <v>0</v>
      </c>
      <c r="C191">
        <v>1992</v>
      </c>
      <c r="D191">
        <f t="shared" si="39"/>
        <v>24</v>
      </c>
      <c r="E191" s="1">
        <v>42696.704062500001</v>
      </c>
      <c r="F191" t="s">
        <v>125</v>
      </c>
      <c r="G191">
        <v>1</v>
      </c>
      <c r="H191">
        <v>3</v>
      </c>
      <c r="I191">
        <v>1</v>
      </c>
      <c r="J191">
        <v>3</v>
      </c>
      <c r="K191">
        <v>4</v>
      </c>
      <c r="L191">
        <v>4</v>
      </c>
      <c r="M191">
        <v>2</v>
      </c>
      <c r="N191" s="12">
        <f t="shared" si="28"/>
        <v>17</v>
      </c>
      <c r="O191" s="16">
        <f t="shared" si="29"/>
        <v>6</v>
      </c>
      <c r="P191" s="5">
        <f t="shared" si="30"/>
        <v>3.7697358321229091</v>
      </c>
      <c r="Q191" s="5">
        <f t="shared" si="31"/>
        <v>24.39766976736065</v>
      </c>
      <c r="R191" s="16">
        <f t="shared" si="32"/>
        <v>3</v>
      </c>
      <c r="S191" s="17">
        <f t="shared" si="33"/>
        <v>0.19651397598044443</v>
      </c>
      <c r="T191" s="5">
        <f t="shared" si="34"/>
        <v>55.780682073679756</v>
      </c>
      <c r="U191" s="16">
        <f t="shared" si="35"/>
        <v>8</v>
      </c>
      <c r="V191" s="17">
        <f t="shared" si="36"/>
        <v>14.681274429919343</v>
      </c>
      <c r="W191" s="5">
        <f t="shared" si="37"/>
        <v>84.265262788586966</v>
      </c>
      <c r="X191" s="5">
        <f t="shared" si="40"/>
        <v>5.4444444444444473</v>
      </c>
      <c r="Y191" s="5">
        <f t="shared" si="41"/>
        <v>1.1111972217719548</v>
      </c>
      <c r="Z191" s="5">
        <f t="shared" si="38"/>
        <v>61.111972217719547</v>
      </c>
      <c r="AA191">
        <v>4</v>
      </c>
      <c r="AB191">
        <v>5</v>
      </c>
      <c r="AC191">
        <v>4</v>
      </c>
      <c r="AD191">
        <v>4</v>
      </c>
      <c r="AE191">
        <v>3</v>
      </c>
      <c r="AF191">
        <v>3</v>
      </c>
      <c r="AG191">
        <v>4</v>
      </c>
      <c r="AH191">
        <v>2</v>
      </c>
      <c r="AI191">
        <v>1</v>
      </c>
      <c r="AJ191">
        <v>6</v>
      </c>
      <c r="AK191">
        <v>3</v>
      </c>
      <c r="AL191">
        <v>5</v>
      </c>
      <c r="AM191">
        <v>95</v>
      </c>
    </row>
    <row r="192" spans="1:39">
      <c r="A192">
        <v>1860</v>
      </c>
      <c r="B192">
        <v>0</v>
      </c>
      <c r="C192">
        <v>1993</v>
      </c>
      <c r="D192">
        <f t="shared" si="39"/>
        <v>23</v>
      </c>
      <c r="E192" s="1">
        <v>42696.715995370374</v>
      </c>
      <c r="F192" t="s">
        <v>46</v>
      </c>
      <c r="H192">
        <v>3</v>
      </c>
      <c r="I192">
        <v>2</v>
      </c>
      <c r="J192">
        <v>2</v>
      </c>
      <c r="K192">
        <v>2</v>
      </c>
      <c r="L192">
        <v>2</v>
      </c>
      <c r="M192">
        <v>3</v>
      </c>
      <c r="N192" s="12">
        <f t="shared" si="28"/>
        <v>14</v>
      </c>
      <c r="O192" s="16">
        <f t="shared" si="29"/>
        <v>8</v>
      </c>
      <c r="P192" s="5">
        <f t="shared" si="30"/>
        <v>3.4128080679254845E-3</v>
      </c>
      <c r="Q192" s="5">
        <f t="shared" si="31"/>
        <v>1.2840000160130742</v>
      </c>
      <c r="R192" s="16">
        <f t="shared" si="32"/>
        <v>2</v>
      </c>
      <c r="S192" s="17">
        <f t="shared" si="33"/>
        <v>0.30991603783611416</v>
      </c>
      <c r="T192" s="5">
        <f t="shared" si="34"/>
        <v>42.740538791192868</v>
      </c>
      <c r="U192" s="16">
        <f t="shared" si="35"/>
        <v>4</v>
      </c>
      <c r="V192" s="17">
        <f t="shared" si="36"/>
        <v>2.8353467720031746E-2</v>
      </c>
      <c r="W192" s="5">
        <f t="shared" si="37"/>
        <v>48.494172307945504</v>
      </c>
      <c r="X192" s="5">
        <f t="shared" si="40"/>
        <v>0.44444444444444364</v>
      </c>
      <c r="Y192" s="5">
        <f t="shared" si="41"/>
        <v>-0.31748492050627247</v>
      </c>
      <c r="Z192" s="5">
        <f t="shared" si="38"/>
        <v>46.825150794937272</v>
      </c>
      <c r="AA192">
        <v>4</v>
      </c>
      <c r="AB192">
        <v>4</v>
      </c>
      <c r="AC192">
        <v>3</v>
      </c>
      <c r="AD192">
        <v>3</v>
      </c>
      <c r="AE192">
        <v>3</v>
      </c>
      <c r="AF192">
        <v>3</v>
      </c>
      <c r="AG192">
        <v>1</v>
      </c>
      <c r="AH192">
        <v>5</v>
      </c>
      <c r="AI192">
        <v>2</v>
      </c>
      <c r="AJ192">
        <v>3</v>
      </c>
      <c r="AK192">
        <v>4</v>
      </c>
      <c r="AL192">
        <v>6</v>
      </c>
      <c r="AM192">
        <v>3</v>
      </c>
    </row>
    <row r="193" spans="1:39">
      <c r="A193">
        <v>1868</v>
      </c>
      <c r="B193">
        <v>1</v>
      </c>
      <c r="C193">
        <v>1991</v>
      </c>
      <c r="D193">
        <f t="shared" si="39"/>
        <v>25</v>
      </c>
      <c r="E193" s="1">
        <v>42696.740601851852</v>
      </c>
      <c r="F193" t="s">
        <v>46</v>
      </c>
      <c r="H193">
        <v>3</v>
      </c>
      <c r="I193">
        <v>2</v>
      </c>
      <c r="J193">
        <v>3</v>
      </c>
      <c r="K193">
        <v>2</v>
      </c>
      <c r="L193">
        <v>2</v>
      </c>
      <c r="M193">
        <v>2</v>
      </c>
      <c r="N193" s="12">
        <f t="shared" si="28"/>
        <v>14</v>
      </c>
      <c r="O193" s="16">
        <f t="shared" si="29"/>
        <v>7</v>
      </c>
      <c r="P193" s="5">
        <f t="shared" si="30"/>
        <v>0.88657432009541726</v>
      </c>
      <c r="Q193" s="5">
        <f t="shared" si="31"/>
        <v>6.7039025033272353</v>
      </c>
      <c r="R193" s="16">
        <f t="shared" si="32"/>
        <v>3</v>
      </c>
      <c r="S193" s="17">
        <f t="shared" si="33"/>
        <v>0.19651397598044443</v>
      </c>
      <c r="T193" s="5">
        <f t="shared" si="34"/>
        <v>55.780682073679756</v>
      </c>
      <c r="U193" s="16">
        <f t="shared" si="35"/>
        <v>4</v>
      </c>
      <c r="V193" s="17">
        <f t="shared" si="36"/>
        <v>2.8353467720031746E-2</v>
      </c>
      <c r="W193" s="5">
        <f t="shared" si="37"/>
        <v>48.494172307945504</v>
      </c>
      <c r="X193" s="5">
        <f t="shared" si="40"/>
        <v>0.44444444444444364</v>
      </c>
      <c r="Y193" s="5">
        <f t="shared" si="41"/>
        <v>-0.31748492050627247</v>
      </c>
      <c r="Z193" s="5">
        <f t="shared" si="38"/>
        <v>46.825150794937272</v>
      </c>
      <c r="AA193">
        <v>10</v>
      </c>
      <c r="AB193">
        <v>6</v>
      </c>
      <c r="AC193">
        <v>12</v>
      </c>
      <c r="AD193">
        <v>14</v>
      </c>
      <c r="AE193">
        <v>5</v>
      </c>
      <c r="AF193">
        <v>12</v>
      </c>
      <c r="AG193">
        <v>3</v>
      </c>
      <c r="AH193">
        <v>5</v>
      </c>
      <c r="AI193">
        <v>6</v>
      </c>
      <c r="AJ193">
        <v>2</v>
      </c>
      <c r="AK193">
        <v>4</v>
      </c>
      <c r="AL193">
        <v>1</v>
      </c>
      <c r="AM193">
        <v>6</v>
      </c>
    </row>
    <row r="194" spans="1:39">
      <c r="A194">
        <v>1869</v>
      </c>
      <c r="B194">
        <v>0</v>
      </c>
      <c r="C194">
        <v>1988</v>
      </c>
      <c r="D194">
        <f t="shared" si="39"/>
        <v>28</v>
      </c>
      <c r="E194" s="1">
        <v>42696.775821759256</v>
      </c>
      <c r="F194" t="s">
        <v>154</v>
      </c>
      <c r="G194">
        <v>1</v>
      </c>
      <c r="H194">
        <v>3</v>
      </c>
      <c r="I194">
        <v>2</v>
      </c>
      <c r="J194">
        <v>4</v>
      </c>
      <c r="K194">
        <v>4</v>
      </c>
      <c r="L194">
        <v>1</v>
      </c>
      <c r="M194">
        <v>3</v>
      </c>
      <c r="N194" s="12">
        <f t="shared" si="28"/>
        <v>17</v>
      </c>
      <c r="O194" s="16">
        <f t="shared" si="29"/>
        <v>8</v>
      </c>
      <c r="P194" s="5">
        <f t="shared" si="30"/>
        <v>3.4128080679254845E-3</v>
      </c>
      <c r="Q194" s="5">
        <f t="shared" si="31"/>
        <v>1.2840000160130742</v>
      </c>
      <c r="R194" s="16">
        <f t="shared" si="32"/>
        <v>4</v>
      </c>
      <c r="S194" s="17">
        <f t="shared" si="33"/>
        <v>2.0831119141247747</v>
      </c>
      <c r="T194" s="5">
        <f t="shared" si="34"/>
        <v>68.820825356166637</v>
      </c>
      <c r="U194" s="16">
        <f t="shared" si="35"/>
        <v>5</v>
      </c>
      <c r="V194" s="17">
        <f t="shared" si="36"/>
        <v>0.69158370826985938</v>
      </c>
      <c r="W194" s="5">
        <f t="shared" si="37"/>
        <v>57.436944928105866</v>
      </c>
      <c r="X194" s="5">
        <f t="shared" si="40"/>
        <v>5.4444444444444473</v>
      </c>
      <c r="Y194" s="5">
        <f t="shared" si="41"/>
        <v>1.1111972217719548</v>
      </c>
      <c r="Z194" s="5">
        <f t="shared" si="38"/>
        <v>61.111972217719547</v>
      </c>
      <c r="AA194">
        <v>4</v>
      </c>
      <c r="AB194">
        <v>5</v>
      </c>
      <c r="AC194">
        <v>4</v>
      </c>
      <c r="AD194">
        <v>4</v>
      </c>
      <c r="AE194">
        <v>5</v>
      </c>
      <c r="AF194">
        <v>4</v>
      </c>
      <c r="AG194">
        <v>1</v>
      </c>
      <c r="AH194">
        <v>3</v>
      </c>
      <c r="AI194">
        <v>5</v>
      </c>
      <c r="AJ194">
        <v>6</v>
      </c>
      <c r="AK194">
        <v>2</v>
      </c>
      <c r="AL194">
        <v>4</v>
      </c>
      <c r="AM194">
        <v>45</v>
      </c>
    </row>
    <row r="195" spans="1:39">
      <c r="A195">
        <v>1883</v>
      </c>
      <c r="B195">
        <v>0</v>
      </c>
      <c r="C195">
        <v>1995</v>
      </c>
      <c r="D195">
        <f t="shared" si="39"/>
        <v>21</v>
      </c>
      <c r="E195" s="1">
        <v>42696.812824074077</v>
      </c>
      <c r="F195" t="s">
        <v>155</v>
      </c>
      <c r="G195">
        <v>1</v>
      </c>
      <c r="H195">
        <v>3</v>
      </c>
      <c r="I195">
        <v>2</v>
      </c>
      <c r="J195">
        <v>3</v>
      </c>
      <c r="K195">
        <v>1</v>
      </c>
      <c r="L195">
        <v>2</v>
      </c>
      <c r="M195">
        <v>2</v>
      </c>
      <c r="N195" s="12">
        <f t="shared" si="28"/>
        <v>13</v>
      </c>
      <c r="O195" s="16">
        <f t="shared" si="29"/>
        <v>7</v>
      </c>
      <c r="P195" s="5">
        <f t="shared" si="30"/>
        <v>0.88657432009541726</v>
      </c>
      <c r="Q195" s="5">
        <f t="shared" si="31"/>
        <v>6.7039025033272353</v>
      </c>
      <c r="R195" s="16">
        <f t="shared" si="32"/>
        <v>3</v>
      </c>
      <c r="S195" s="17">
        <f t="shared" si="33"/>
        <v>0.19651397598044443</v>
      </c>
      <c r="T195" s="5">
        <f t="shared" si="34"/>
        <v>55.780682073679756</v>
      </c>
      <c r="U195" s="16">
        <f t="shared" si="35"/>
        <v>3</v>
      </c>
      <c r="V195" s="17">
        <f t="shared" si="36"/>
        <v>1.3651232271702041</v>
      </c>
      <c r="W195" s="5">
        <f t="shared" si="37"/>
        <v>39.551399687785135</v>
      </c>
      <c r="X195" s="5">
        <f t="shared" si="40"/>
        <v>2.7777777777777759</v>
      </c>
      <c r="Y195" s="5">
        <f t="shared" si="41"/>
        <v>-0.79371230126568149</v>
      </c>
      <c r="Z195" s="5">
        <f t="shared" si="38"/>
        <v>42.062876987343188</v>
      </c>
      <c r="AA195">
        <v>3</v>
      </c>
      <c r="AB195">
        <v>34</v>
      </c>
      <c r="AC195">
        <v>8</v>
      </c>
      <c r="AD195">
        <v>3</v>
      </c>
      <c r="AE195">
        <v>3</v>
      </c>
      <c r="AF195">
        <v>1</v>
      </c>
      <c r="AG195">
        <v>6</v>
      </c>
      <c r="AH195">
        <v>1</v>
      </c>
      <c r="AI195">
        <v>4</v>
      </c>
      <c r="AJ195">
        <v>3</v>
      </c>
      <c r="AK195">
        <v>5</v>
      </c>
      <c r="AL195">
        <v>2</v>
      </c>
      <c r="AM195">
        <v>24</v>
      </c>
    </row>
    <row r="196" spans="1:39">
      <c r="A196">
        <v>1895</v>
      </c>
      <c r="B196">
        <v>0</v>
      </c>
      <c r="C196">
        <v>1995</v>
      </c>
      <c r="D196">
        <f t="shared" si="39"/>
        <v>21</v>
      </c>
      <c r="E196" s="1">
        <v>42696.818287037036</v>
      </c>
      <c r="F196" t="s">
        <v>156</v>
      </c>
      <c r="G196">
        <v>3</v>
      </c>
      <c r="H196">
        <v>3</v>
      </c>
      <c r="I196">
        <v>4</v>
      </c>
      <c r="J196">
        <v>1</v>
      </c>
      <c r="K196">
        <v>1</v>
      </c>
      <c r="L196">
        <v>1</v>
      </c>
      <c r="M196">
        <v>3</v>
      </c>
      <c r="N196" s="12">
        <f t="shared" si="28"/>
        <v>13</v>
      </c>
      <c r="O196" s="16">
        <f t="shared" si="29"/>
        <v>10</v>
      </c>
      <c r="P196" s="5">
        <f t="shared" si="30"/>
        <v>4.2370897840129418</v>
      </c>
      <c r="Q196" s="5">
        <f t="shared" si="31"/>
        <v>27.265789371542457</v>
      </c>
      <c r="R196" s="16">
        <f t="shared" si="32"/>
        <v>1</v>
      </c>
      <c r="S196" s="17">
        <f t="shared" si="33"/>
        <v>2.4233180996917838</v>
      </c>
      <c r="T196" s="5">
        <f t="shared" si="34"/>
        <v>29.700395508705984</v>
      </c>
      <c r="U196" s="16">
        <f t="shared" si="35"/>
        <v>2</v>
      </c>
      <c r="V196" s="17">
        <f t="shared" si="36"/>
        <v>4.7018929866203765</v>
      </c>
      <c r="W196" s="5">
        <f t="shared" si="37"/>
        <v>30.608627067624774</v>
      </c>
      <c r="X196" s="5">
        <f t="shared" si="40"/>
        <v>2.7777777777777759</v>
      </c>
      <c r="Y196" s="5">
        <f t="shared" si="41"/>
        <v>-0.79371230126568149</v>
      </c>
      <c r="Z196" s="5">
        <f t="shared" si="38"/>
        <v>42.062876987343188</v>
      </c>
      <c r="AA196">
        <v>5</v>
      </c>
      <c r="AB196">
        <v>10</v>
      </c>
      <c r="AC196">
        <v>14</v>
      </c>
      <c r="AD196">
        <v>4</v>
      </c>
      <c r="AE196">
        <v>3</v>
      </c>
      <c r="AF196">
        <v>5</v>
      </c>
      <c r="AG196">
        <v>3</v>
      </c>
      <c r="AH196">
        <v>4</v>
      </c>
      <c r="AI196">
        <v>2</v>
      </c>
      <c r="AJ196">
        <v>6</v>
      </c>
      <c r="AK196">
        <v>5</v>
      </c>
      <c r="AL196">
        <v>1</v>
      </c>
      <c r="AM196">
        <v>55</v>
      </c>
    </row>
    <row r="197" spans="1:39">
      <c r="A197">
        <v>1859</v>
      </c>
      <c r="B197">
        <v>0</v>
      </c>
      <c r="C197">
        <v>1988</v>
      </c>
      <c r="D197">
        <f t="shared" si="39"/>
        <v>28</v>
      </c>
      <c r="E197" s="1">
        <v>42697.125196759262</v>
      </c>
      <c r="F197" t="s">
        <v>157</v>
      </c>
      <c r="G197">
        <v>2</v>
      </c>
      <c r="H197">
        <v>4</v>
      </c>
      <c r="I197">
        <v>3</v>
      </c>
      <c r="J197">
        <v>3</v>
      </c>
      <c r="K197">
        <v>3</v>
      </c>
      <c r="L197">
        <v>2</v>
      </c>
      <c r="M197">
        <v>3</v>
      </c>
      <c r="N197" s="12">
        <f t="shared" si="28"/>
        <v>18</v>
      </c>
      <c r="O197" s="16">
        <f t="shared" si="29"/>
        <v>10</v>
      </c>
      <c r="P197" s="5">
        <f t="shared" si="30"/>
        <v>4.2370897840129418</v>
      </c>
      <c r="Q197" s="5">
        <f t="shared" si="31"/>
        <v>27.265789371542457</v>
      </c>
      <c r="R197" s="16">
        <f t="shared" si="32"/>
        <v>3</v>
      </c>
      <c r="S197" s="17">
        <f t="shared" si="33"/>
        <v>0.19651397598044443</v>
      </c>
      <c r="T197" s="5">
        <f t="shared" si="34"/>
        <v>55.780682073679756</v>
      </c>
      <c r="U197" s="16">
        <f t="shared" si="35"/>
        <v>5</v>
      </c>
      <c r="V197" s="17">
        <f t="shared" si="36"/>
        <v>0.69158370826985938</v>
      </c>
      <c r="W197" s="5">
        <f t="shared" si="37"/>
        <v>57.436944928105866</v>
      </c>
      <c r="X197" s="5">
        <f t="shared" si="40"/>
        <v>11.111111111111114</v>
      </c>
      <c r="Y197" s="5">
        <f t="shared" si="41"/>
        <v>1.5874246025313639</v>
      </c>
      <c r="Z197" s="5">
        <f t="shared" si="38"/>
        <v>65.874246025313639</v>
      </c>
      <c r="AA197">
        <v>15</v>
      </c>
      <c r="AB197">
        <v>13</v>
      </c>
      <c r="AC197">
        <v>10</v>
      </c>
      <c r="AD197">
        <v>10</v>
      </c>
      <c r="AE197">
        <v>18</v>
      </c>
      <c r="AF197">
        <v>7</v>
      </c>
      <c r="AG197">
        <v>2</v>
      </c>
      <c r="AH197">
        <v>4</v>
      </c>
      <c r="AI197">
        <v>3</v>
      </c>
      <c r="AJ197">
        <v>6</v>
      </c>
      <c r="AK197">
        <v>1</v>
      </c>
      <c r="AL197">
        <v>5</v>
      </c>
      <c r="AM197">
        <v>12</v>
      </c>
    </row>
    <row r="198" spans="1:39">
      <c r="A198">
        <v>307</v>
      </c>
      <c r="B198">
        <v>0</v>
      </c>
      <c r="C198">
        <v>1992</v>
      </c>
      <c r="D198">
        <f t="shared" si="39"/>
        <v>24</v>
      </c>
      <c r="E198" s="1">
        <v>42697.362592592595</v>
      </c>
      <c r="F198" t="s">
        <v>56</v>
      </c>
      <c r="G198">
        <v>3</v>
      </c>
      <c r="H198">
        <v>3</v>
      </c>
      <c r="I198">
        <v>3</v>
      </c>
      <c r="J198">
        <v>2</v>
      </c>
      <c r="K198">
        <v>3</v>
      </c>
      <c r="L198">
        <v>2</v>
      </c>
      <c r="M198">
        <v>3</v>
      </c>
      <c r="N198" s="12">
        <f t="shared" si="28"/>
        <v>16</v>
      </c>
      <c r="O198" s="16">
        <f t="shared" si="29"/>
        <v>9</v>
      </c>
      <c r="P198" s="5">
        <f t="shared" si="30"/>
        <v>1.1202512960404336</v>
      </c>
      <c r="Q198" s="5">
        <f t="shared" si="31"/>
        <v>8.1379623054181423</v>
      </c>
      <c r="R198" s="16">
        <f t="shared" si="32"/>
        <v>2</v>
      </c>
      <c r="S198" s="17">
        <f t="shared" si="33"/>
        <v>0.30991603783611416</v>
      </c>
      <c r="T198" s="5">
        <f t="shared" si="34"/>
        <v>42.740538791192868</v>
      </c>
      <c r="U198" s="16">
        <f t="shared" si="35"/>
        <v>5</v>
      </c>
      <c r="V198" s="17">
        <f t="shared" si="36"/>
        <v>0.69158370826985938</v>
      </c>
      <c r="W198" s="5">
        <f t="shared" si="37"/>
        <v>57.436944928105866</v>
      </c>
      <c r="X198" s="5">
        <f t="shared" si="40"/>
        <v>1.7777777777777795</v>
      </c>
      <c r="Y198" s="5">
        <f t="shared" si="41"/>
        <v>0.63496984101254572</v>
      </c>
      <c r="Z198" s="5">
        <f t="shared" si="38"/>
        <v>56.349698410125455</v>
      </c>
      <c r="AA198">
        <v>5</v>
      </c>
      <c r="AB198">
        <v>4</v>
      </c>
      <c r="AC198">
        <v>5</v>
      </c>
      <c r="AD198">
        <v>5</v>
      </c>
      <c r="AE198">
        <v>3</v>
      </c>
      <c r="AF198">
        <v>6</v>
      </c>
      <c r="AG198">
        <v>4</v>
      </c>
      <c r="AH198">
        <v>6</v>
      </c>
      <c r="AI198">
        <v>1</v>
      </c>
      <c r="AJ198">
        <v>2</v>
      </c>
      <c r="AK198">
        <v>5</v>
      </c>
      <c r="AL198">
        <v>3</v>
      </c>
      <c r="AM198">
        <v>3</v>
      </c>
    </row>
    <row r="199" spans="1:39">
      <c r="A199">
        <v>1965</v>
      </c>
      <c r="B199">
        <v>0</v>
      </c>
      <c r="C199">
        <v>1996</v>
      </c>
      <c r="D199">
        <f t="shared" si="39"/>
        <v>20</v>
      </c>
      <c r="E199" s="1">
        <v>42697.409143518518</v>
      </c>
      <c r="F199" t="s">
        <v>46</v>
      </c>
      <c r="H199">
        <v>3</v>
      </c>
      <c r="I199">
        <v>2</v>
      </c>
      <c r="J199">
        <v>3</v>
      </c>
      <c r="K199">
        <v>2</v>
      </c>
      <c r="L199">
        <v>2</v>
      </c>
      <c r="M199">
        <v>2</v>
      </c>
      <c r="N199" s="12">
        <f t="shared" si="28"/>
        <v>14</v>
      </c>
      <c r="O199" s="16">
        <f t="shared" si="29"/>
        <v>7</v>
      </c>
      <c r="P199" s="5">
        <f t="shared" si="30"/>
        <v>0.88657432009541726</v>
      </c>
      <c r="Q199" s="5">
        <f t="shared" si="31"/>
        <v>6.7039025033272353</v>
      </c>
      <c r="R199" s="16">
        <f t="shared" si="32"/>
        <v>3</v>
      </c>
      <c r="S199" s="17">
        <f t="shared" si="33"/>
        <v>0.19651397598044443</v>
      </c>
      <c r="T199" s="5">
        <f t="shared" si="34"/>
        <v>55.780682073679756</v>
      </c>
      <c r="U199" s="16">
        <f t="shared" si="35"/>
        <v>4</v>
      </c>
      <c r="V199" s="17">
        <f t="shared" si="36"/>
        <v>2.8353467720031746E-2</v>
      </c>
      <c r="W199" s="5">
        <f t="shared" si="37"/>
        <v>48.494172307945504</v>
      </c>
      <c r="X199" s="5">
        <f t="shared" si="40"/>
        <v>0.44444444444444364</v>
      </c>
      <c r="Y199" s="5">
        <f t="shared" si="41"/>
        <v>-0.31748492050627247</v>
      </c>
      <c r="Z199" s="5">
        <f t="shared" si="38"/>
        <v>46.825150794937272</v>
      </c>
      <c r="AA199">
        <v>5</v>
      </c>
      <c r="AB199">
        <v>8</v>
      </c>
      <c r="AC199">
        <v>16</v>
      </c>
      <c r="AD199">
        <v>5</v>
      </c>
      <c r="AE199">
        <v>5</v>
      </c>
      <c r="AF199">
        <v>8</v>
      </c>
      <c r="AG199">
        <v>5</v>
      </c>
      <c r="AH199">
        <v>6</v>
      </c>
      <c r="AI199">
        <v>1</v>
      </c>
      <c r="AJ199">
        <v>2</v>
      </c>
      <c r="AK199">
        <v>4</v>
      </c>
      <c r="AL199">
        <v>3</v>
      </c>
      <c r="AM199">
        <v>6</v>
      </c>
    </row>
    <row r="200" spans="1:39">
      <c r="A200">
        <v>1964</v>
      </c>
      <c r="B200">
        <v>0</v>
      </c>
      <c r="C200">
        <v>1992</v>
      </c>
      <c r="D200">
        <f t="shared" si="39"/>
        <v>24</v>
      </c>
      <c r="E200" s="1">
        <v>42697.413888888892</v>
      </c>
      <c r="F200" t="s">
        <v>158</v>
      </c>
      <c r="G200">
        <v>3</v>
      </c>
      <c r="H200">
        <v>3</v>
      </c>
      <c r="I200">
        <v>1</v>
      </c>
      <c r="J200">
        <v>3</v>
      </c>
      <c r="K200">
        <v>2</v>
      </c>
      <c r="L200">
        <v>2</v>
      </c>
      <c r="M200">
        <v>3</v>
      </c>
      <c r="N200" s="12">
        <f t="shared" si="28"/>
        <v>14</v>
      </c>
      <c r="O200" s="16">
        <f t="shared" si="29"/>
        <v>7</v>
      </c>
      <c r="P200" s="5">
        <f t="shared" si="30"/>
        <v>0.88657432009541726</v>
      </c>
      <c r="Q200" s="5">
        <f t="shared" si="31"/>
        <v>6.7039025033272353</v>
      </c>
      <c r="R200" s="16">
        <f t="shared" si="32"/>
        <v>3</v>
      </c>
      <c r="S200" s="17">
        <f t="shared" si="33"/>
        <v>0.19651397598044443</v>
      </c>
      <c r="T200" s="5">
        <f t="shared" si="34"/>
        <v>55.780682073679756</v>
      </c>
      <c r="U200" s="16">
        <f t="shared" si="35"/>
        <v>4</v>
      </c>
      <c r="V200" s="17">
        <f t="shared" si="36"/>
        <v>2.8353467720031746E-2</v>
      </c>
      <c r="W200" s="5">
        <f t="shared" si="37"/>
        <v>48.494172307945504</v>
      </c>
      <c r="X200" s="5">
        <f t="shared" si="40"/>
        <v>0.44444444444444364</v>
      </c>
      <c r="Y200" s="5">
        <f t="shared" si="41"/>
        <v>-0.31748492050627247</v>
      </c>
      <c r="Z200" s="5">
        <f t="shared" si="38"/>
        <v>46.825150794937272</v>
      </c>
      <c r="AA200">
        <v>10</v>
      </c>
      <c r="AB200">
        <v>9</v>
      </c>
      <c r="AC200">
        <v>6</v>
      </c>
      <c r="AD200">
        <v>9</v>
      </c>
      <c r="AE200">
        <v>6</v>
      </c>
      <c r="AF200">
        <v>7</v>
      </c>
      <c r="AG200">
        <v>4</v>
      </c>
      <c r="AH200">
        <v>2</v>
      </c>
      <c r="AI200">
        <v>5</v>
      </c>
      <c r="AJ200">
        <v>6</v>
      </c>
      <c r="AK200">
        <v>1</v>
      </c>
      <c r="AL200">
        <v>3</v>
      </c>
      <c r="AM200">
        <v>17</v>
      </c>
    </row>
    <row r="201" spans="1:39">
      <c r="A201">
        <v>2023</v>
      </c>
      <c r="B201">
        <v>0</v>
      </c>
      <c r="C201">
        <v>1967</v>
      </c>
      <c r="D201">
        <f t="shared" si="39"/>
        <v>49</v>
      </c>
      <c r="E201" s="1">
        <v>42697.664085648146</v>
      </c>
      <c r="F201" t="s">
        <v>159</v>
      </c>
      <c r="G201">
        <v>3</v>
      </c>
      <c r="H201">
        <v>3</v>
      </c>
      <c r="I201">
        <v>2</v>
      </c>
      <c r="J201">
        <v>2</v>
      </c>
      <c r="K201">
        <v>4</v>
      </c>
      <c r="L201">
        <v>2</v>
      </c>
      <c r="M201">
        <v>2</v>
      </c>
      <c r="N201" s="12">
        <f t="shared" si="28"/>
        <v>15</v>
      </c>
      <c r="O201" s="16">
        <f t="shared" si="29"/>
        <v>7</v>
      </c>
      <c r="P201" s="5">
        <f t="shared" si="30"/>
        <v>0.88657432009541726</v>
      </c>
      <c r="Q201" s="5">
        <f t="shared" si="31"/>
        <v>6.7039025033272353</v>
      </c>
      <c r="R201" s="16">
        <f t="shared" si="32"/>
        <v>2</v>
      </c>
      <c r="S201" s="17">
        <f t="shared" si="33"/>
        <v>0.30991603783611416</v>
      </c>
      <c r="T201" s="5">
        <f t="shared" si="34"/>
        <v>42.740538791192868</v>
      </c>
      <c r="U201" s="16">
        <f t="shared" si="35"/>
        <v>6</v>
      </c>
      <c r="V201" s="17">
        <f t="shared" si="36"/>
        <v>3.3548139488196869</v>
      </c>
      <c r="W201" s="5">
        <f t="shared" si="37"/>
        <v>66.379717548266228</v>
      </c>
      <c r="X201" s="5">
        <f t="shared" si="40"/>
        <v>0.11111111111111151</v>
      </c>
      <c r="Y201" s="5">
        <f t="shared" si="41"/>
        <v>0.15874246025313665</v>
      </c>
      <c r="Z201" s="5">
        <f t="shared" si="38"/>
        <v>51.587424602531364</v>
      </c>
      <c r="AA201">
        <v>8</v>
      </c>
      <c r="AB201">
        <v>7</v>
      </c>
      <c r="AC201">
        <v>9</v>
      </c>
      <c r="AD201">
        <v>7</v>
      </c>
      <c r="AE201">
        <v>5</v>
      </c>
      <c r="AF201">
        <v>5</v>
      </c>
      <c r="AG201">
        <v>5</v>
      </c>
      <c r="AH201">
        <v>2</v>
      </c>
      <c r="AI201">
        <v>6</v>
      </c>
      <c r="AJ201">
        <v>3</v>
      </c>
      <c r="AK201">
        <v>1</v>
      </c>
      <c r="AL201">
        <v>4</v>
      </c>
      <c r="AM201">
        <v>24</v>
      </c>
    </row>
    <row r="202" spans="1:39">
      <c r="A202">
        <v>2026</v>
      </c>
      <c r="B202">
        <v>1</v>
      </c>
      <c r="C202">
        <v>1978</v>
      </c>
      <c r="D202">
        <f t="shared" si="39"/>
        <v>38</v>
      </c>
      <c r="E202" s="1">
        <v>42697.668425925927</v>
      </c>
      <c r="F202" t="s">
        <v>125</v>
      </c>
      <c r="G202">
        <v>1</v>
      </c>
      <c r="H202">
        <v>3</v>
      </c>
      <c r="I202">
        <v>2</v>
      </c>
      <c r="J202">
        <v>3</v>
      </c>
      <c r="K202">
        <v>3</v>
      </c>
      <c r="L202">
        <v>3</v>
      </c>
      <c r="M202">
        <v>3</v>
      </c>
      <c r="N202" s="12">
        <f t="shared" si="28"/>
        <v>17</v>
      </c>
      <c r="O202" s="16">
        <f t="shared" si="29"/>
        <v>8</v>
      </c>
      <c r="P202" s="5">
        <f t="shared" si="30"/>
        <v>3.4128080679254845E-3</v>
      </c>
      <c r="Q202" s="5">
        <f t="shared" si="31"/>
        <v>1.2840000160130742</v>
      </c>
      <c r="R202" s="16">
        <f t="shared" si="32"/>
        <v>3</v>
      </c>
      <c r="S202" s="17">
        <f t="shared" si="33"/>
        <v>0.19651397598044443</v>
      </c>
      <c r="T202" s="5">
        <f t="shared" si="34"/>
        <v>55.780682073679756</v>
      </c>
      <c r="U202" s="16">
        <f t="shared" si="35"/>
        <v>6</v>
      </c>
      <c r="V202" s="17">
        <f t="shared" si="36"/>
        <v>3.3548139488196869</v>
      </c>
      <c r="W202" s="5">
        <f t="shared" si="37"/>
        <v>66.379717548266228</v>
      </c>
      <c r="X202" s="5">
        <f t="shared" si="40"/>
        <v>5.4444444444444473</v>
      </c>
      <c r="Y202" s="5">
        <f t="shared" si="41"/>
        <v>1.1111972217719548</v>
      </c>
      <c r="Z202" s="5">
        <f t="shared" si="38"/>
        <v>61.111972217719547</v>
      </c>
      <c r="AA202">
        <v>4</v>
      </c>
      <c r="AB202">
        <v>5</v>
      </c>
      <c r="AC202">
        <v>7</v>
      </c>
      <c r="AD202">
        <v>6</v>
      </c>
      <c r="AE202">
        <v>3</v>
      </c>
      <c r="AF202">
        <v>4</v>
      </c>
      <c r="AG202">
        <v>2</v>
      </c>
      <c r="AH202">
        <v>6</v>
      </c>
      <c r="AI202">
        <v>1</v>
      </c>
      <c r="AJ202">
        <v>4</v>
      </c>
      <c r="AK202">
        <v>5</v>
      </c>
      <c r="AL202">
        <v>3</v>
      </c>
      <c r="AM202">
        <v>21</v>
      </c>
    </row>
    <row r="203" spans="1:39">
      <c r="A203">
        <v>2036</v>
      </c>
      <c r="B203">
        <v>1</v>
      </c>
      <c r="C203">
        <v>1995</v>
      </c>
      <c r="D203">
        <f t="shared" si="39"/>
        <v>21</v>
      </c>
      <c r="E203" s="1">
        <v>42697.702997685185</v>
      </c>
      <c r="F203" t="s">
        <v>160</v>
      </c>
      <c r="G203">
        <v>1</v>
      </c>
      <c r="H203">
        <v>4</v>
      </c>
      <c r="I203">
        <v>4</v>
      </c>
      <c r="J203">
        <v>2</v>
      </c>
      <c r="K203">
        <v>2</v>
      </c>
      <c r="L203">
        <v>1</v>
      </c>
      <c r="M203">
        <v>3</v>
      </c>
      <c r="N203" s="12">
        <f t="shared" si="28"/>
        <v>16</v>
      </c>
      <c r="O203" s="16">
        <f t="shared" si="29"/>
        <v>11</v>
      </c>
      <c r="P203" s="5">
        <f t="shared" si="30"/>
        <v>9.3539282719854508</v>
      </c>
      <c r="Q203" s="5">
        <f t="shared" si="31"/>
        <v>58.667481214386015</v>
      </c>
      <c r="R203" s="16">
        <f t="shared" si="32"/>
        <v>2</v>
      </c>
      <c r="S203" s="17">
        <f t="shared" si="33"/>
        <v>0.30991603783611416</v>
      </c>
      <c r="T203" s="5">
        <f t="shared" si="34"/>
        <v>42.740538791192868</v>
      </c>
      <c r="U203" s="16">
        <f t="shared" si="35"/>
        <v>3</v>
      </c>
      <c r="V203" s="17">
        <f t="shared" si="36"/>
        <v>1.3651232271702041</v>
      </c>
      <c r="W203" s="5">
        <f t="shared" si="37"/>
        <v>39.551399687785135</v>
      </c>
      <c r="X203" s="5">
        <f t="shared" si="40"/>
        <v>1.7777777777777795</v>
      </c>
      <c r="Y203" s="5">
        <f t="shared" si="41"/>
        <v>0.63496984101254572</v>
      </c>
      <c r="Z203" s="5">
        <f t="shared" si="38"/>
        <v>56.349698410125455</v>
      </c>
      <c r="AA203">
        <v>8</v>
      </c>
      <c r="AB203">
        <v>5</v>
      </c>
      <c r="AC203">
        <v>8</v>
      </c>
      <c r="AD203">
        <v>9</v>
      </c>
      <c r="AE203">
        <v>6</v>
      </c>
      <c r="AF203">
        <v>7</v>
      </c>
      <c r="AG203">
        <v>2</v>
      </c>
      <c r="AH203">
        <v>3</v>
      </c>
      <c r="AI203">
        <v>6</v>
      </c>
      <c r="AJ203">
        <v>1</v>
      </c>
      <c r="AK203">
        <v>5</v>
      </c>
      <c r="AL203">
        <v>4</v>
      </c>
      <c r="AM203">
        <v>26</v>
      </c>
    </row>
    <row r="204" spans="1:39">
      <c r="A204">
        <v>2049</v>
      </c>
      <c r="B204">
        <v>1</v>
      </c>
      <c r="C204">
        <v>1991</v>
      </c>
      <c r="D204">
        <f t="shared" si="39"/>
        <v>25</v>
      </c>
      <c r="E204" s="1">
        <v>42697.790324074071</v>
      </c>
      <c r="F204" t="s">
        <v>161</v>
      </c>
      <c r="G204">
        <v>1</v>
      </c>
      <c r="H204">
        <v>4</v>
      </c>
      <c r="I204">
        <v>3</v>
      </c>
      <c r="J204">
        <v>2</v>
      </c>
      <c r="K204">
        <v>3</v>
      </c>
      <c r="L204">
        <v>2</v>
      </c>
      <c r="M204">
        <v>2</v>
      </c>
      <c r="N204" s="12">
        <f t="shared" si="28"/>
        <v>16</v>
      </c>
      <c r="O204" s="16">
        <f t="shared" si="29"/>
        <v>9</v>
      </c>
      <c r="P204" s="5">
        <f t="shared" si="30"/>
        <v>1.1202512960404336</v>
      </c>
      <c r="Q204" s="5">
        <f t="shared" si="31"/>
        <v>8.1379623054181423</v>
      </c>
      <c r="R204" s="16">
        <f t="shared" si="32"/>
        <v>2</v>
      </c>
      <c r="S204" s="17">
        <f t="shared" si="33"/>
        <v>0.30991603783611416</v>
      </c>
      <c r="T204" s="5">
        <f t="shared" si="34"/>
        <v>42.740538791192868</v>
      </c>
      <c r="U204" s="16">
        <f t="shared" si="35"/>
        <v>5</v>
      </c>
      <c r="V204" s="17">
        <f t="shared" si="36"/>
        <v>0.69158370826985938</v>
      </c>
      <c r="W204" s="5">
        <f t="shared" si="37"/>
        <v>57.436944928105866</v>
      </c>
      <c r="X204" s="5">
        <f t="shared" si="40"/>
        <v>1.7777777777777795</v>
      </c>
      <c r="Y204" s="5">
        <f t="shared" si="41"/>
        <v>0.63496984101254572</v>
      </c>
      <c r="Z204" s="5">
        <f t="shared" si="38"/>
        <v>56.349698410125455</v>
      </c>
      <c r="AA204">
        <v>32</v>
      </c>
      <c r="AB204">
        <v>9</v>
      </c>
      <c r="AC204">
        <v>25</v>
      </c>
      <c r="AD204">
        <v>8</v>
      </c>
      <c r="AE204">
        <v>12</v>
      </c>
      <c r="AF204">
        <v>32</v>
      </c>
      <c r="AG204">
        <v>5</v>
      </c>
      <c r="AH204">
        <v>2</v>
      </c>
      <c r="AI204">
        <v>6</v>
      </c>
      <c r="AJ204">
        <v>3</v>
      </c>
      <c r="AK204">
        <v>4</v>
      </c>
      <c r="AL204">
        <v>1</v>
      </c>
      <c r="AM204">
        <v>22</v>
      </c>
    </row>
    <row r="205" spans="1:39">
      <c r="A205">
        <v>2056</v>
      </c>
      <c r="B205">
        <v>0</v>
      </c>
      <c r="C205">
        <v>1995</v>
      </c>
      <c r="D205">
        <f t="shared" si="39"/>
        <v>21</v>
      </c>
      <c r="E205" s="1">
        <v>42697.82439814815</v>
      </c>
      <c r="F205" t="s">
        <v>46</v>
      </c>
      <c r="H205">
        <v>4</v>
      </c>
      <c r="I205">
        <v>4</v>
      </c>
      <c r="J205">
        <v>2</v>
      </c>
      <c r="K205">
        <v>3</v>
      </c>
      <c r="L205">
        <v>1</v>
      </c>
      <c r="M205">
        <v>4</v>
      </c>
      <c r="N205" s="12">
        <f t="shared" si="28"/>
        <v>18</v>
      </c>
      <c r="O205" s="16">
        <f t="shared" si="29"/>
        <v>12</v>
      </c>
      <c r="P205" s="5">
        <f t="shared" si="30"/>
        <v>16.470766759957957</v>
      </c>
      <c r="Q205" s="5">
        <f t="shared" si="31"/>
        <v>102.34303783394878</v>
      </c>
      <c r="R205" s="16">
        <f t="shared" si="32"/>
        <v>2</v>
      </c>
      <c r="S205" s="17">
        <f t="shared" si="33"/>
        <v>0.30991603783611416</v>
      </c>
      <c r="T205" s="5">
        <f t="shared" si="34"/>
        <v>42.740538791192868</v>
      </c>
      <c r="U205" s="16">
        <f t="shared" si="35"/>
        <v>4</v>
      </c>
      <c r="V205" s="17">
        <f t="shared" si="36"/>
        <v>2.8353467720031746E-2</v>
      </c>
      <c r="W205" s="5">
        <f t="shared" si="37"/>
        <v>48.494172307945504</v>
      </c>
      <c r="X205" s="5">
        <f t="shared" si="40"/>
        <v>11.111111111111114</v>
      </c>
      <c r="Y205" s="5">
        <f t="shared" si="41"/>
        <v>1.5874246025313639</v>
      </c>
      <c r="Z205" s="5">
        <f t="shared" si="38"/>
        <v>65.874246025313639</v>
      </c>
      <c r="AA205">
        <v>8</v>
      </c>
      <c r="AB205">
        <v>7</v>
      </c>
      <c r="AC205">
        <v>12</v>
      </c>
      <c r="AD205">
        <v>17</v>
      </c>
      <c r="AE205">
        <v>7</v>
      </c>
      <c r="AF205">
        <v>4</v>
      </c>
      <c r="AG205">
        <v>2</v>
      </c>
      <c r="AH205">
        <v>3</v>
      </c>
      <c r="AI205">
        <v>6</v>
      </c>
      <c r="AJ205">
        <v>1</v>
      </c>
      <c r="AK205">
        <v>5</v>
      </c>
      <c r="AL205">
        <v>4</v>
      </c>
      <c r="AM205">
        <v>39</v>
      </c>
    </row>
    <row r="206" spans="1:39">
      <c r="A206">
        <v>2060</v>
      </c>
      <c r="B206">
        <v>0</v>
      </c>
      <c r="C206">
        <v>1994</v>
      </c>
      <c r="D206">
        <f t="shared" si="39"/>
        <v>22</v>
      </c>
      <c r="E206" s="1">
        <v>42697.834618055553</v>
      </c>
      <c r="F206" t="s">
        <v>162</v>
      </c>
      <c r="G206">
        <v>3</v>
      </c>
      <c r="H206">
        <v>3</v>
      </c>
      <c r="I206">
        <v>3</v>
      </c>
      <c r="J206">
        <v>3</v>
      </c>
      <c r="K206">
        <v>3</v>
      </c>
      <c r="L206">
        <v>3</v>
      </c>
      <c r="M206">
        <v>3</v>
      </c>
      <c r="N206" s="12">
        <f t="shared" si="28"/>
        <v>18</v>
      </c>
      <c r="O206" s="16">
        <f t="shared" si="29"/>
        <v>9</v>
      </c>
      <c r="P206" s="5">
        <f t="shared" si="30"/>
        <v>1.1202512960404336</v>
      </c>
      <c r="Q206" s="5">
        <f t="shared" si="31"/>
        <v>8.1379623054181423</v>
      </c>
      <c r="R206" s="16">
        <f t="shared" si="32"/>
        <v>3</v>
      </c>
      <c r="S206" s="17">
        <f t="shared" si="33"/>
        <v>0.19651397598044443</v>
      </c>
      <c r="T206" s="5">
        <f t="shared" si="34"/>
        <v>55.780682073679756</v>
      </c>
      <c r="U206" s="16">
        <f t="shared" si="35"/>
        <v>6</v>
      </c>
      <c r="V206" s="17">
        <f t="shared" si="36"/>
        <v>3.3548139488196869</v>
      </c>
      <c r="W206" s="5">
        <f t="shared" si="37"/>
        <v>66.379717548266228</v>
      </c>
      <c r="X206" s="5">
        <f t="shared" si="40"/>
        <v>11.111111111111114</v>
      </c>
      <c r="Y206" s="5">
        <f t="shared" si="41"/>
        <v>1.5874246025313639</v>
      </c>
      <c r="Z206" s="5">
        <f t="shared" si="38"/>
        <v>65.874246025313639</v>
      </c>
      <c r="AA206">
        <v>3</v>
      </c>
      <c r="AB206">
        <v>3</v>
      </c>
      <c r="AC206">
        <v>4</v>
      </c>
      <c r="AD206">
        <v>5</v>
      </c>
      <c r="AE206">
        <v>4</v>
      </c>
      <c r="AF206">
        <v>3</v>
      </c>
      <c r="AG206">
        <v>5</v>
      </c>
      <c r="AH206">
        <v>4</v>
      </c>
      <c r="AI206">
        <v>2</v>
      </c>
      <c r="AJ206">
        <v>1</v>
      </c>
      <c r="AK206">
        <v>3</v>
      </c>
      <c r="AL206">
        <v>6</v>
      </c>
      <c r="AM206">
        <v>21</v>
      </c>
    </row>
    <row r="207" spans="1:39">
      <c r="A207">
        <v>1723</v>
      </c>
      <c r="B207">
        <v>0</v>
      </c>
      <c r="C207">
        <v>1993</v>
      </c>
      <c r="D207">
        <f t="shared" si="39"/>
        <v>23</v>
      </c>
      <c r="E207" s="1">
        <v>42697.927789351852</v>
      </c>
      <c r="F207" t="s">
        <v>163</v>
      </c>
      <c r="G207">
        <v>3</v>
      </c>
      <c r="H207">
        <v>3</v>
      </c>
      <c r="I207">
        <v>3</v>
      </c>
      <c r="J207">
        <v>2</v>
      </c>
      <c r="K207">
        <v>3</v>
      </c>
      <c r="L207">
        <v>2</v>
      </c>
      <c r="M207">
        <v>4</v>
      </c>
      <c r="N207" s="12">
        <f t="shared" si="28"/>
        <v>17</v>
      </c>
      <c r="O207" s="16">
        <f t="shared" si="29"/>
        <v>10</v>
      </c>
      <c r="P207" s="5">
        <f t="shared" si="30"/>
        <v>4.2370897840129418</v>
      </c>
      <c r="Q207" s="5">
        <f t="shared" si="31"/>
        <v>27.265789371542457</v>
      </c>
      <c r="R207" s="16">
        <f t="shared" si="32"/>
        <v>2</v>
      </c>
      <c r="S207" s="17">
        <f t="shared" si="33"/>
        <v>0.30991603783611416</v>
      </c>
      <c r="T207" s="5">
        <f t="shared" si="34"/>
        <v>42.740538791192868</v>
      </c>
      <c r="U207" s="16">
        <f t="shared" si="35"/>
        <v>5</v>
      </c>
      <c r="V207" s="17">
        <f t="shared" si="36"/>
        <v>0.69158370826985938</v>
      </c>
      <c r="W207" s="5">
        <f t="shared" si="37"/>
        <v>57.436944928105866</v>
      </c>
      <c r="X207" s="5">
        <f t="shared" si="40"/>
        <v>5.4444444444444473</v>
      </c>
      <c r="Y207" s="5">
        <f t="shared" si="41"/>
        <v>1.1111972217719548</v>
      </c>
      <c r="Z207" s="5">
        <f t="shared" si="38"/>
        <v>61.111972217719547</v>
      </c>
      <c r="AA207">
        <v>6</v>
      </c>
      <c r="AB207">
        <v>8</v>
      </c>
      <c r="AC207">
        <v>7</v>
      </c>
      <c r="AD207">
        <v>7</v>
      </c>
      <c r="AE207">
        <v>4</v>
      </c>
      <c r="AF207">
        <v>6</v>
      </c>
      <c r="AG207">
        <v>2</v>
      </c>
      <c r="AH207">
        <v>6</v>
      </c>
      <c r="AI207">
        <v>5</v>
      </c>
      <c r="AJ207">
        <v>1</v>
      </c>
      <c r="AK207">
        <v>4</v>
      </c>
      <c r="AL207">
        <v>3</v>
      </c>
      <c r="AM207">
        <v>23</v>
      </c>
    </row>
    <row r="208" spans="1:39">
      <c r="A208">
        <v>2085</v>
      </c>
      <c r="B208">
        <v>0</v>
      </c>
      <c r="C208">
        <v>1992</v>
      </c>
      <c r="D208">
        <f t="shared" si="39"/>
        <v>24</v>
      </c>
      <c r="E208" s="1">
        <v>42698.079502314817</v>
      </c>
      <c r="F208" t="s">
        <v>46</v>
      </c>
      <c r="H208">
        <v>4</v>
      </c>
      <c r="I208">
        <v>4</v>
      </c>
      <c r="J208">
        <v>4</v>
      </c>
      <c r="K208">
        <v>1</v>
      </c>
      <c r="L208">
        <v>1</v>
      </c>
      <c r="M208">
        <v>3</v>
      </c>
      <c r="N208" s="12">
        <f t="shared" si="28"/>
        <v>17</v>
      </c>
      <c r="O208" s="16">
        <f t="shared" si="29"/>
        <v>11</v>
      </c>
      <c r="P208" s="5">
        <f t="shared" si="30"/>
        <v>9.3539282719854508</v>
      </c>
      <c r="Q208" s="5">
        <f t="shared" si="31"/>
        <v>58.667481214386015</v>
      </c>
      <c r="R208" s="16">
        <f t="shared" si="32"/>
        <v>4</v>
      </c>
      <c r="S208" s="17">
        <f t="shared" si="33"/>
        <v>2.0831119141247747</v>
      </c>
      <c r="T208" s="5">
        <f t="shared" si="34"/>
        <v>68.820825356166637</v>
      </c>
      <c r="U208" s="16">
        <f t="shared" si="35"/>
        <v>2</v>
      </c>
      <c r="V208" s="17">
        <f t="shared" si="36"/>
        <v>4.7018929866203765</v>
      </c>
      <c r="W208" s="5">
        <f t="shared" si="37"/>
        <v>30.608627067624774</v>
      </c>
      <c r="X208" s="5">
        <f t="shared" si="40"/>
        <v>5.4444444444444473</v>
      </c>
      <c r="Y208" s="5">
        <f t="shared" si="41"/>
        <v>1.1111972217719548</v>
      </c>
      <c r="Z208" s="5">
        <f t="shared" si="38"/>
        <v>61.111972217719547</v>
      </c>
      <c r="AA208">
        <v>3</v>
      </c>
      <c r="AB208">
        <v>4</v>
      </c>
      <c r="AC208">
        <v>2</v>
      </c>
      <c r="AD208">
        <v>4</v>
      </c>
      <c r="AE208">
        <v>3</v>
      </c>
      <c r="AF208">
        <v>5</v>
      </c>
      <c r="AG208">
        <v>2</v>
      </c>
      <c r="AH208">
        <v>5</v>
      </c>
      <c r="AI208">
        <v>4</v>
      </c>
      <c r="AJ208">
        <v>3</v>
      </c>
      <c r="AK208">
        <v>1</v>
      </c>
      <c r="AL208">
        <v>6</v>
      </c>
      <c r="AM208">
        <v>67</v>
      </c>
    </row>
    <row r="209" spans="1:39">
      <c r="A209">
        <v>2094</v>
      </c>
      <c r="B209">
        <v>1</v>
      </c>
      <c r="C209">
        <v>1992</v>
      </c>
      <c r="D209">
        <f t="shared" si="39"/>
        <v>24</v>
      </c>
      <c r="E209" s="1">
        <v>42698.38244212963</v>
      </c>
      <c r="F209" t="s">
        <v>46</v>
      </c>
      <c r="H209">
        <v>3</v>
      </c>
      <c r="I209">
        <v>3</v>
      </c>
      <c r="J209">
        <v>2</v>
      </c>
      <c r="K209">
        <v>4</v>
      </c>
      <c r="L209">
        <v>1</v>
      </c>
      <c r="M209">
        <v>3</v>
      </c>
      <c r="N209" s="12">
        <f t="shared" ref="N209:N272" si="42">SUM(H209:M209)</f>
        <v>16</v>
      </c>
      <c r="O209" s="16">
        <f t="shared" ref="O209:O272" si="43">H209+I209+M209</f>
        <v>9</v>
      </c>
      <c r="P209" s="5">
        <f t="shared" ref="P209:P272" si="44">POWER(O209-U$10,2)</f>
        <v>1.1202512960404336</v>
      </c>
      <c r="Q209" s="5">
        <f t="shared" ref="Q209:Q272" si="45">(((P209-U$10)/U$11)*10+50)</f>
        <v>8.1379623054181423</v>
      </c>
      <c r="R209" s="16">
        <f t="shared" ref="R209:R272" si="46">J209</f>
        <v>2</v>
      </c>
      <c r="S209" s="17">
        <f t="shared" ref="S209:S272" si="47">POWER(R209-U$13,2)</f>
        <v>0.30991603783611416</v>
      </c>
      <c r="T209" s="5">
        <f t="shared" ref="T209:T272" si="48">((R209-U$13)/U$14)*10+50</f>
        <v>42.740538791192868</v>
      </c>
      <c r="U209" s="16">
        <f t="shared" ref="U209:U272" si="49">K209+L209</f>
        <v>5</v>
      </c>
      <c r="V209" s="17">
        <f t="shared" ref="V209:V272" si="50">POWER(U209-U$16,2)</f>
        <v>0.69158370826985938</v>
      </c>
      <c r="W209" s="5">
        <f t="shared" ref="W209:W272" si="51">((U209-U$16)/U$17)*10+50</f>
        <v>57.436944928105866</v>
      </c>
      <c r="X209" s="5">
        <f t="shared" si="40"/>
        <v>1.7777777777777795</v>
      </c>
      <c r="Y209" s="5">
        <f t="shared" si="41"/>
        <v>0.63496984101254572</v>
      </c>
      <c r="Z209" s="5">
        <f t="shared" ref="Z209:Z272" si="52">Y209*10+50</f>
        <v>56.349698410125455</v>
      </c>
      <c r="AA209">
        <v>8</v>
      </c>
      <c r="AB209">
        <v>4</v>
      </c>
      <c r="AC209">
        <v>7</v>
      </c>
      <c r="AD209">
        <v>6</v>
      </c>
      <c r="AE209">
        <v>5</v>
      </c>
      <c r="AF209">
        <v>3</v>
      </c>
      <c r="AG209">
        <v>1</v>
      </c>
      <c r="AH209">
        <v>4</v>
      </c>
      <c r="AI209">
        <v>6</v>
      </c>
      <c r="AJ209">
        <v>5</v>
      </c>
      <c r="AK209">
        <v>2</v>
      </c>
      <c r="AL209">
        <v>3</v>
      </c>
      <c r="AM209">
        <v>33</v>
      </c>
    </row>
    <row r="210" spans="1:39">
      <c r="A210">
        <v>2104</v>
      </c>
      <c r="B210">
        <v>0</v>
      </c>
      <c r="C210">
        <v>1991</v>
      </c>
      <c r="D210">
        <f t="shared" si="39"/>
        <v>25</v>
      </c>
      <c r="E210" s="1">
        <v>42698.423576388886</v>
      </c>
      <c r="F210" t="s">
        <v>46</v>
      </c>
      <c r="H210">
        <v>3</v>
      </c>
      <c r="I210">
        <v>3</v>
      </c>
      <c r="J210">
        <v>3</v>
      </c>
      <c r="K210">
        <v>2</v>
      </c>
      <c r="L210">
        <v>2</v>
      </c>
      <c r="M210">
        <v>2</v>
      </c>
      <c r="N210" s="12">
        <f t="shared" si="42"/>
        <v>15</v>
      </c>
      <c r="O210" s="16">
        <f t="shared" si="43"/>
        <v>8</v>
      </c>
      <c r="P210" s="5">
        <f t="shared" si="44"/>
        <v>3.4128080679254845E-3</v>
      </c>
      <c r="Q210" s="5">
        <f t="shared" si="45"/>
        <v>1.2840000160130742</v>
      </c>
      <c r="R210" s="16">
        <f t="shared" si="46"/>
        <v>3</v>
      </c>
      <c r="S210" s="17">
        <f t="shared" si="47"/>
        <v>0.19651397598044443</v>
      </c>
      <c r="T210" s="5">
        <f t="shared" si="48"/>
        <v>55.780682073679756</v>
      </c>
      <c r="U210" s="16">
        <f t="shared" si="49"/>
        <v>4</v>
      </c>
      <c r="V210" s="17">
        <f t="shared" si="50"/>
        <v>2.8353467720031746E-2</v>
      </c>
      <c r="W210" s="5">
        <f t="shared" si="51"/>
        <v>48.494172307945504</v>
      </c>
      <c r="X210" s="5">
        <f t="shared" si="40"/>
        <v>0.11111111111111151</v>
      </c>
      <c r="Y210" s="5">
        <f t="shared" si="41"/>
        <v>0.15874246025313665</v>
      </c>
      <c r="Z210" s="5">
        <f t="shared" si="52"/>
        <v>51.587424602531364</v>
      </c>
      <c r="AA210">
        <v>5</v>
      </c>
      <c r="AB210">
        <v>6</v>
      </c>
      <c r="AC210">
        <v>10</v>
      </c>
      <c r="AD210">
        <v>3</v>
      </c>
      <c r="AE210">
        <v>5</v>
      </c>
      <c r="AF210">
        <v>7</v>
      </c>
      <c r="AG210">
        <v>4</v>
      </c>
      <c r="AH210">
        <v>5</v>
      </c>
      <c r="AI210">
        <v>6</v>
      </c>
      <c r="AJ210">
        <v>3</v>
      </c>
      <c r="AK210">
        <v>2</v>
      </c>
      <c r="AL210">
        <v>1</v>
      </c>
      <c r="AM210">
        <v>7</v>
      </c>
    </row>
    <row r="211" spans="1:39">
      <c r="A211">
        <v>2125</v>
      </c>
      <c r="B211">
        <v>0</v>
      </c>
      <c r="C211">
        <v>1989</v>
      </c>
      <c r="D211">
        <f t="shared" si="39"/>
        <v>27</v>
      </c>
      <c r="E211" s="1">
        <v>42698.553148148145</v>
      </c>
      <c r="F211" t="s">
        <v>46</v>
      </c>
      <c r="H211">
        <v>3</v>
      </c>
      <c r="I211">
        <v>4</v>
      </c>
      <c r="J211">
        <v>4</v>
      </c>
      <c r="K211">
        <v>4</v>
      </c>
      <c r="L211">
        <v>1</v>
      </c>
      <c r="M211">
        <v>4</v>
      </c>
      <c r="N211" s="12">
        <f t="shared" si="42"/>
        <v>20</v>
      </c>
      <c r="O211" s="16">
        <f t="shared" si="43"/>
        <v>11</v>
      </c>
      <c r="P211" s="5">
        <f t="shared" si="44"/>
        <v>9.3539282719854508</v>
      </c>
      <c r="Q211" s="5">
        <f t="shared" si="45"/>
        <v>58.667481214386015</v>
      </c>
      <c r="R211" s="16">
        <f t="shared" si="46"/>
        <v>4</v>
      </c>
      <c r="S211" s="17">
        <f t="shared" si="47"/>
        <v>2.0831119141247747</v>
      </c>
      <c r="T211" s="5">
        <f t="shared" si="48"/>
        <v>68.820825356166637</v>
      </c>
      <c r="U211" s="16">
        <f t="shared" si="49"/>
        <v>5</v>
      </c>
      <c r="V211" s="17">
        <f t="shared" si="50"/>
        <v>0.69158370826985938</v>
      </c>
      <c r="W211" s="5">
        <f t="shared" si="51"/>
        <v>57.436944928105866</v>
      </c>
      <c r="X211" s="5">
        <f t="shared" si="40"/>
        <v>28.44444444444445</v>
      </c>
      <c r="Y211" s="5">
        <f t="shared" si="41"/>
        <v>2.539879364050182</v>
      </c>
      <c r="Z211" s="5">
        <f t="shared" si="52"/>
        <v>75.398793640501822</v>
      </c>
      <c r="AA211">
        <v>4</v>
      </c>
      <c r="AB211">
        <v>3</v>
      </c>
      <c r="AC211">
        <v>4</v>
      </c>
      <c r="AD211">
        <v>6</v>
      </c>
      <c r="AE211">
        <v>3</v>
      </c>
      <c r="AF211">
        <v>3</v>
      </c>
      <c r="AG211">
        <v>1</v>
      </c>
      <c r="AH211">
        <v>6</v>
      </c>
      <c r="AI211">
        <v>3</v>
      </c>
      <c r="AJ211">
        <v>2</v>
      </c>
      <c r="AK211">
        <v>5</v>
      </c>
      <c r="AL211">
        <v>4</v>
      </c>
      <c r="AM211">
        <v>68</v>
      </c>
    </row>
    <row r="212" spans="1:39">
      <c r="A212">
        <v>2127</v>
      </c>
      <c r="B212">
        <v>0</v>
      </c>
      <c r="C212">
        <v>1991</v>
      </c>
      <c r="D212">
        <f t="shared" ref="D212:D275" si="53">2016-C212</f>
        <v>25</v>
      </c>
      <c r="E212" s="1">
        <v>42698.555555555555</v>
      </c>
      <c r="F212" t="s">
        <v>164</v>
      </c>
      <c r="G212">
        <v>3</v>
      </c>
      <c r="H212">
        <v>3</v>
      </c>
      <c r="I212">
        <v>3</v>
      </c>
      <c r="J212">
        <v>2</v>
      </c>
      <c r="K212">
        <v>3</v>
      </c>
      <c r="L212">
        <v>2</v>
      </c>
      <c r="M212">
        <v>2</v>
      </c>
      <c r="N212" s="12">
        <f t="shared" si="42"/>
        <v>15</v>
      </c>
      <c r="O212" s="16">
        <f t="shared" si="43"/>
        <v>8</v>
      </c>
      <c r="P212" s="5">
        <f t="shared" si="44"/>
        <v>3.4128080679254845E-3</v>
      </c>
      <c r="Q212" s="5">
        <f t="shared" si="45"/>
        <v>1.2840000160130742</v>
      </c>
      <c r="R212" s="16">
        <f t="shared" si="46"/>
        <v>2</v>
      </c>
      <c r="S212" s="17">
        <f t="shared" si="47"/>
        <v>0.30991603783611416</v>
      </c>
      <c r="T212" s="5">
        <f t="shared" si="48"/>
        <v>42.740538791192868</v>
      </c>
      <c r="U212" s="16">
        <f t="shared" si="49"/>
        <v>5</v>
      </c>
      <c r="V212" s="17">
        <f t="shared" si="50"/>
        <v>0.69158370826985938</v>
      </c>
      <c r="W212" s="5">
        <f t="shared" si="51"/>
        <v>57.436944928105866</v>
      </c>
      <c r="X212" s="5">
        <f t="shared" ref="X212:X275" si="54">POWER((N212-C$318),2)</f>
        <v>0.11111111111111151</v>
      </c>
      <c r="Y212" s="5">
        <f t="shared" ref="Y212:Y275" si="55">(N212-C$318)/C$319</f>
        <v>0.15874246025313665</v>
      </c>
      <c r="Z212" s="5">
        <f t="shared" si="52"/>
        <v>51.587424602531364</v>
      </c>
      <c r="AA212">
        <v>4</v>
      </c>
      <c r="AB212">
        <v>10</v>
      </c>
      <c r="AC212">
        <v>8</v>
      </c>
      <c r="AD212">
        <v>8</v>
      </c>
      <c r="AE212">
        <v>4</v>
      </c>
      <c r="AF212">
        <v>6</v>
      </c>
      <c r="AG212">
        <v>4</v>
      </c>
      <c r="AH212">
        <v>2</v>
      </c>
      <c r="AI212">
        <v>1</v>
      </c>
      <c r="AJ212">
        <v>6</v>
      </c>
      <c r="AK212">
        <v>5</v>
      </c>
      <c r="AL212">
        <v>3</v>
      </c>
      <c r="AM212">
        <v>6</v>
      </c>
    </row>
    <row r="213" spans="1:39">
      <c r="A213">
        <v>2150</v>
      </c>
      <c r="B213">
        <v>0</v>
      </c>
      <c r="C213">
        <v>1991</v>
      </c>
      <c r="D213">
        <f t="shared" si="53"/>
        <v>25</v>
      </c>
      <c r="E213" s="1">
        <v>42698.641099537039</v>
      </c>
      <c r="F213" t="s">
        <v>165</v>
      </c>
      <c r="G213">
        <v>2</v>
      </c>
      <c r="H213">
        <v>3</v>
      </c>
      <c r="I213">
        <v>1</v>
      </c>
      <c r="J213">
        <v>1</v>
      </c>
      <c r="K213">
        <v>1</v>
      </c>
      <c r="L213">
        <v>1</v>
      </c>
      <c r="M213">
        <v>4</v>
      </c>
      <c r="N213" s="12">
        <f t="shared" si="42"/>
        <v>11</v>
      </c>
      <c r="O213" s="16">
        <f t="shared" si="43"/>
        <v>8</v>
      </c>
      <c r="P213" s="5">
        <f t="shared" si="44"/>
        <v>3.4128080679254845E-3</v>
      </c>
      <c r="Q213" s="5">
        <f t="shared" si="45"/>
        <v>1.2840000160130742</v>
      </c>
      <c r="R213" s="16">
        <f t="shared" si="46"/>
        <v>1</v>
      </c>
      <c r="S213" s="17">
        <f t="shared" si="47"/>
        <v>2.4233180996917838</v>
      </c>
      <c r="T213" s="5">
        <f t="shared" si="48"/>
        <v>29.700395508705984</v>
      </c>
      <c r="U213" s="16">
        <f t="shared" si="49"/>
        <v>2</v>
      </c>
      <c r="V213" s="17">
        <f t="shared" si="50"/>
        <v>4.7018929866203765</v>
      </c>
      <c r="W213" s="5">
        <f t="shared" si="51"/>
        <v>30.608627067624774</v>
      </c>
      <c r="X213" s="5">
        <f t="shared" si="54"/>
        <v>13.444444444444439</v>
      </c>
      <c r="Y213" s="5">
        <f t="shared" si="55"/>
        <v>-1.7461670627844996</v>
      </c>
      <c r="Z213" s="5">
        <f t="shared" si="52"/>
        <v>32.538329372155005</v>
      </c>
      <c r="AA213">
        <v>5</v>
      </c>
      <c r="AB213">
        <v>4</v>
      </c>
      <c r="AC213">
        <v>4</v>
      </c>
      <c r="AD213">
        <v>3</v>
      </c>
      <c r="AE213">
        <v>4</v>
      </c>
      <c r="AF213">
        <v>11</v>
      </c>
      <c r="AG213">
        <v>6</v>
      </c>
      <c r="AH213">
        <v>5</v>
      </c>
      <c r="AI213">
        <v>1</v>
      </c>
      <c r="AJ213">
        <v>3</v>
      </c>
      <c r="AK213">
        <v>2</v>
      </c>
      <c r="AL213">
        <v>4</v>
      </c>
      <c r="AM213">
        <v>84</v>
      </c>
    </row>
    <row r="214" spans="1:39">
      <c r="A214">
        <v>2144</v>
      </c>
      <c r="B214">
        <v>0</v>
      </c>
      <c r="C214">
        <v>1989</v>
      </c>
      <c r="D214">
        <f t="shared" si="53"/>
        <v>27</v>
      </c>
      <c r="E214" s="1">
        <v>42698.643576388888</v>
      </c>
      <c r="F214" t="s">
        <v>166</v>
      </c>
      <c r="G214">
        <v>4</v>
      </c>
      <c r="H214">
        <v>3</v>
      </c>
      <c r="I214">
        <v>2</v>
      </c>
      <c r="J214">
        <v>3</v>
      </c>
      <c r="K214">
        <v>2</v>
      </c>
      <c r="L214">
        <v>2</v>
      </c>
      <c r="M214">
        <v>4</v>
      </c>
      <c r="N214" s="12">
        <f t="shared" si="42"/>
        <v>16</v>
      </c>
      <c r="O214" s="16">
        <f t="shared" si="43"/>
        <v>9</v>
      </c>
      <c r="P214" s="5">
        <f t="shared" si="44"/>
        <v>1.1202512960404336</v>
      </c>
      <c r="Q214" s="5">
        <f t="shared" si="45"/>
        <v>8.1379623054181423</v>
      </c>
      <c r="R214" s="16">
        <f t="shared" si="46"/>
        <v>3</v>
      </c>
      <c r="S214" s="17">
        <f t="shared" si="47"/>
        <v>0.19651397598044443</v>
      </c>
      <c r="T214" s="5">
        <f t="shared" si="48"/>
        <v>55.780682073679756</v>
      </c>
      <c r="U214" s="16">
        <f t="shared" si="49"/>
        <v>4</v>
      </c>
      <c r="V214" s="17">
        <f t="shared" si="50"/>
        <v>2.8353467720031746E-2</v>
      </c>
      <c r="W214" s="5">
        <f t="shared" si="51"/>
        <v>48.494172307945504</v>
      </c>
      <c r="X214" s="5">
        <f t="shared" si="54"/>
        <v>1.7777777777777795</v>
      </c>
      <c r="Y214" s="5">
        <f t="shared" si="55"/>
        <v>0.63496984101254572</v>
      </c>
      <c r="Z214" s="5">
        <f t="shared" si="52"/>
        <v>56.349698410125455</v>
      </c>
      <c r="AA214">
        <v>5</v>
      </c>
      <c r="AB214">
        <v>5</v>
      </c>
      <c r="AC214">
        <v>4</v>
      </c>
      <c r="AD214">
        <v>5</v>
      </c>
      <c r="AE214">
        <v>3</v>
      </c>
      <c r="AF214">
        <v>4</v>
      </c>
      <c r="AG214">
        <v>1</v>
      </c>
      <c r="AH214">
        <v>6</v>
      </c>
      <c r="AI214">
        <v>4</v>
      </c>
      <c r="AJ214">
        <v>2</v>
      </c>
      <c r="AK214">
        <v>5</v>
      </c>
      <c r="AL214">
        <v>3</v>
      </c>
      <c r="AM214">
        <v>21</v>
      </c>
    </row>
    <row r="215" spans="1:39">
      <c r="A215">
        <v>2152</v>
      </c>
      <c r="B215">
        <v>0</v>
      </c>
      <c r="C215">
        <v>1986</v>
      </c>
      <c r="D215">
        <f t="shared" si="53"/>
        <v>30</v>
      </c>
      <c r="E215" s="1">
        <v>42698.647118055553</v>
      </c>
      <c r="F215" t="s">
        <v>46</v>
      </c>
      <c r="H215">
        <v>3</v>
      </c>
      <c r="I215">
        <v>3</v>
      </c>
      <c r="J215">
        <v>3</v>
      </c>
      <c r="K215">
        <v>3</v>
      </c>
      <c r="L215">
        <v>2</v>
      </c>
      <c r="M215">
        <v>2</v>
      </c>
      <c r="N215" s="12">
        <f t="shared" si="42"/>
        <v>16</v>
      </c>
      <c r="O215" s="16">
        <f t="shared" si="43"/>
        <v>8</v>
      </c>
      <c r="P215" s="5">
        <f t="shared" si="44"/>
        <v>3.4128080679254845E-3</v>
      </c>
      <c r="Q215" s="5">
        <f t="shared" si="45"/>
        <v>1.2840000160130742</v>
      </c>
      <c r="R215" s="16">
        <f t="shared" si="46"/>
        <v>3</v>
      </c>
      <c r="S215" s="17">
        <f t="shared" si="47"/>
        <v>0.19651397598044443</v>
      </c>
      <c r="T215" s="5">
        <f t="shared" si="48"/>
        <v>55.780682073679756</v>
      </c>
      <c r="U215" s="16">
        <f t="shared" si="49"/>
        <v>5</v>
      </c>
      <c r="V215" s="17">
        <f t="shared" si="50"/>
        <v>0.69158370826985938</v>
      </c>
      <c r="W215" s="5">
        <f t="shared" si="51"/>
        <v>57.436944928105866</v>
      </c>
      <c r="X215" s="5">
        <f t="shared" si="54"/>
        <v>1.7777777777777795</v>
      </c>
      <c r="Y215" s="5">
        <f t="shared" si="55"/>
        <v>0.63496984101254572</v>
      </c>
      <c r="Z215" s="5">
        <f t="shared" si="52"/>
        <v>56.349698410125455</v>
      </c>
      <c r="AA215">
        <v>9</v>
      </c>
      <c r="AB215">
        <v>9</v>
      </c>
      <c r="AC215">
        <v>7</v>
      </c>
      <c r="AD215">
        <v>5</v>
      </c>
      <c r="AE215">
        <v>7</v>
      </c>
      <c r="AF215">
        <v>5</v>
      </c>
      <c r="AG215">
        <v>3</v>
      </c>
      <c r="AH215">
        <v>2</v>
      </c>
      <c r="AI215">
        <v>6</v>
      </c>
      <c r="AJ215">
        <v>5</v>
      </c>
      <c r="AK215">
        <v>1</v>
      </c>
      <c r="AL215">
        <v>4</v>
      </c>
      <c r="AM215">
        <v>5</v>
      </c>
    </row>
    <row r="216" spans="1:39">
      <c r="A216">
        <v>2162</v>
      </c>
      <c r="B216">
        <v>0</v>
      </c>
      <c r="C216">
        <v>1983</v>
      </c>
      <c r="D216">
        <f t="shared" si="53"/>
        <v>33</v>
      </c>
      <c r="E216" s="1">
        <v>42698.748333333337</v>
      </c>
      <c r="F216" t="s">
        <v>167</v>
      </c>
      <c r="G216">
        <v>4</v>
      </c>
      <c r="H216">
        <v>2</v>
      </c>
      <c r="I216">
        <v>2</v>
      </c>
      <c r="J216">
        <v>2</v>
      </c>
      <c r="K216">
        <v>2</v>
      </c>
      <c r="L216">
        <v>2</v>
      </c>
      <c r="M216">
        <v>3</v>
      </c>
      <c r="N216" s="12">
        <f t="shared" si="42"/>
        <v>13</v>
      </c>
      <c r="O216" s="16">
        <f t="shared" si="43"/>
        <v>7</v>
      </c>
      <c r="P216" s="5">
        <f t="shared" si="44"/>
        <v>0.88657432009541726</v>
      </c>
      <c r="Q216" s="5">
        <f t="shared" si="45"/>
        <v>6.7039025033272353</v>
      </c>
      <c r="R216" s="16">
        <f t="shared" si="46"/>
        <v>2</v>
      </c>
      <c r="S216" s="17">
        <f t="shared" si="47"/>
        <v>0.30991603783611416</v>
      </c>
      <c r="T216" s="5">
        <f t="shared" si="48"/>
        <v>42.740538791192868</v>
      </c>
      <c r="U216" s="16">
        <f t="shared" si="49"/>
        <v>4</v>
      </c>
      <c r="V216" s="17">
        <f t="shared" si="50"/>
        <v>2.8353467720031746E-2</v>
      </c>
      <c r="W216" s="5">
        <f t="shared" si="51"/>
        <v>48.494172307945504</v>
      </c>
      <c r="X216" s="5">
        <f t="shared" si="54"/>
        <v>2.7777777777777759</v>
      </c>
      <c r="Y216" s="5">
        <f t="shared" si="55"/>
        <v>-0.79371230126568149</v>
      </c>
      <c r="Z216" s="5">
        <f t="shared" si="52"/>
        <v>42.062876987343188</v>
      </c>
      <c r="AA216">
        <v>5</v>
      </c>
      <c r="AB216">
        <v>4</v>
      </c>
      <c r="AC216">
        <v>4</v>
      </c>
      <c r="AD216">
        <v>7</v>
      </c>
      <c r="AE216">
        <v>4</v>
      </c>
      <c r="AF216">
        <v>6</v>
      </c>
      <c r="AG216">
        <v>5</v>
      </c>
      <c r="AH216">
        <v>3</v>
      </c>
      <c r="AI216">
        <v>6</v>
      </c>
      <c r="AJ216">
        <v>1</v>
      </c>
      <c r="AK216">
        <v>4</v>
      </c>
      <c r="AL216">
        <v>2</v>
      </c>
      <c r="AM216">
        <v>15</v>
      </c>
    </row>
    <row r="217" spans="1:39">
      <c r="A217">
        <v>2165</v>
      </c>
      <c r="B217">
        <v>0</v>
      </c>
      <c r="C217">
        <v>1989</v>
      </c>
      <c r="D217">
        <f t="shared" si="53"/>
        <v>27</v>
      </c>
      <c r="E217" s="1">
        <v>42698.77207175926</v>
      </c>
      <c r="F217" t="s">
        <v>168</v>
      </c>
      <c r="G217">
        <v>4</v>
      </c>
      <c r="H217">
        <v>1</v>
      </c>
      <c r="I217">
        <v>1</v>
      </c>
      <c r="J217">
        <v>4</v>
      </c>
      <c r="K217">
        <v>2</v>
      </c>
      <c r="L217">
        <v>1</v>
      </c>
      <c r="M217">
        <v>2</v>
      </c>
      <c r="N217" s="12">
        <f t="shared" si="42"/>
        <v>11</v>
      </c>
      <c r="O217" s="16">
        <f t="shared" si="43"/>
        <v>4</v>
      </c>
      <c r="P217" s="5">
        <f t="shared" si="44"/>
        <v>15.536058856177894</v>
      </c>
      <c r="Q217" s="5">
        <f t="shared" si="45"/>
        <v>96.606798625585185</v>
      </c>
      <c r="R217" s="16">
        <f t="shared" si="46"/>
        <v>4</v>
      </c>
      <c r="S217" s="17">
        <f t="shared" si="47"/>
        <v>2.0831119141247747</v>
      </c>
      <c r="T217" s="5">
        <f t="shared" si="48"/>
        <v>68.820825356166637</v>
      </c>
      <c r="U217" s="16">
        <f t="shared" si="49"/>
        <v>3</v>
      </c>
      <c r="V217" s="17">
        <f t="shared" si="50"/>
        <v>1.3651232271702041</v>
      </c>
      <c r="W217" s="5">
        <f t="shared" si="51"/>
        <v>39.551399687785135</v>
      </c>
      <c r="X217" s="5">
        <f t="shared" si="54"/>
        <v>13.444444444444439</v>
      </c>
      <c r="Y217" s="5">
        <f t="shared" si="55"/>
        <v>-1.7461670627844996</v>
      </c>
      <c r="Z217" s="5">
        <f t="shared" si="52"/>
        <v>32.538329372155005</v>
      </c>
      <c r="AA217">
        <v>5</v>
      </c>
      <c r="AB217">
        <v>6</v>
      </c>
      <c r="AC217">
        <v>5</v>
      </c>
      <c r="AD217">
        <v>6</v>
      </c>
      <c r="AE217">
        <v>3</v>
      </c>
      <c r="AF217">
        <v>6</v>
      </c>
      <c r="AG217">
        <v>3</v>
      </c>
      <c r="AH217">
        <v>4</v>
      </c>
      <c r="AI217">
        <v>2</v>
      </c>
      <c r="AJ217">
        <v>6</v>
      </c>
      <c r="AK217">
        <v>1</v>
      </c>
      <c r="AL217">
        <v>5</v>
      </c>
      <c r="AM217">
        <v>61</v>
      </c>
    </row>
    <row r="218" spans="1:39">
      <c r="A218">
        <v>2178</v>
      </c>
      <c r="B218">
        <v>0</v>
      </c>
      <c r="C218">
        <v>1987</v>
      </c>
      <c r="D218">
        <f t="shared" si="53"/>
        <v>29</v>
      </c>
      <c r="E218" s="1">
        <v>42698.869606481479</v>
      </c>
      <c r="F218" t="s">
        <v>169</v>
      </c>
      <c r="G218">
        <v>1</v>
      </c>
      <c r="H218">
        <v>3</v>
      </c>
      <c r="I218">
        <v>3</v>
      </c>
      <c r="J218">
        <v>2</v>
      </c>
      <c r="K218">
        <v>4</v>
      </c>
      <c r="L218">
        <v>2</v>
      </c>
      <c r="M218">
        <v>2</v>
      </c>
      <c r="N218" s="12">
        <f t="shared" si="42"/>
        <v>16</v>
      </c>
      <c r="O218" s="16">
        <f t="shared" si="43"/>
        <v>8</v>
      </c>
      <c r="P218" s="5">
        <f t="shared" si="44"/>
        <v>3.4128080679254845E-3</v>
      </c>
      <c r="Q218" s="5">
        <f t="shared" si="45"/>
        <v>1.2840000160130742</v>
      </c>
      <c r="R218" s="16">
        <f t="shared" si="46"/>
        <v>2</v>
      </c>
      <c r="S218" s="17">
        <f t="shared" si="47"/>
        <v>0.30991603783611416</v>
      </c>
      <c r="T218" s="5">
        <f t="shared" si="48"/>
        <v>42.740538791192868</v>
      </c>
      <c r="U218" s="16">
        <f t="shared" si="49"/>
        <v>6</v>
      </c>
      <c r="V218" s="17">
        <f t="shared" si="50"/>
        <v>3.3548139488196869</v>
      </c>
      <c r="W218" s="5">
        <f t="shared" si="51"/>
        <v>66.379717548266228</v>
      </c>
      <c r="X218" s="5">
        <f t="shared" si="54"/>
        <v>1.7777777777777795</v>
      </c>
      <c r="Y218" s="5">
        <f t="shared" si="55"/>
        <v>0.63496984101254572</v>
      </c>
      <c r="Z218" s="5">
        <f t="shared" si="52"/>
        <v>56.349698410125455</v>
      </c>
      <c r="AA218">
        <v>7</v>
      </c>
      <c r="AB218">
        <v>7</v>
      </c>
      <c r="AC218">
        <v>9</v>
      </c>
      <c r="AD218">
        <v>16</v>
      </c>
      <c r="AE218">
        <v>5</v>
      </c>
      <c r="AF218">
        <v>8</v>
      </c>
      <c r="AG218">
        <v>2</v>
      </c>
      <c r="AH218">
        <v>5</v>
      </c>
      <c r="AI218">
        <v>3</v>
      </c>
      <c r="AJ218">
        <v>1</v>
      </c>
      <c r="AK218">
        <v>6</v>
      </c>
      <c r="AL218">
        <v>4</v>
      </c>
      <c r="AM218">
        <v>22</v>
      </c>
    </row>
    <row r="219" spans="1:39">
      <c r="A219">
        <v>2186</v>
      </c>
      <c r="B219">
        <v>0</v>
      </c>
      <c r="C219">
        <v>1996</v>
      </c>
      <c r="D219">
        <f t="shared" si="53"/>
        <v>20</v>
      </c>
      <c r="E219" s="1">
        <v>42698.880648148152</v>
      </c>
      <c r="F219" t="s">
        <v>170</v>
      </c>
      <c r="G219">
        <v>4</v>
      </c>
      <c r="H219">
        <v>3</v>
      </c>
      <c r="I219">
        <v>2</v>
      </c>
      <c r="J219">
        <v>2</v>
      </c>
      <c r="K219">
        <v>2</v>
      </c>
      <c r="L219">
        <v>2</v>
      </c>
      <c r="M219">
        <v>3</v>
      </c>
      <c r="N219" s="12">
        <f t="shared" si="42"/>
        <v>14</v>
      </c>
      <c r="O219" s="16">
        <f t="shared" si="43"/>
        <v>8</v>
      </c>
      <c r="P219" s="5">
        <f t="shared" si="44"/>
        <v>3.4128080679254845E-3</v>
      </c>
      <c r="Q219" s="5">
        <f t="shared" si="45"/>
        <v>1.2840000160130742</v>
      </c>
      <c r="R219" s="16">
        <f t="shared" si="46"/>
        <v>2</v>
      </c>
      <c r="S219" s="17">
        <f t="shared" si="47"/>
        <v>0.30991603783611416</v>
      </c>
      <c r="T219" s="5">
        <f t="shared" si="48"/>
        <v>42.740538791192868</v>
      </c>
      <c r="U219" s="16">
        <f t="shared" si="49"/>
        <v>4</v>
      </c>
      <c r="V219" s="17">
        <f t="shared" si="50"/>
        <v>2.8353467720031746E-2</v>
      </c>
      <c r="W219" s="5">
        <f t="shared" si="51"/>
        <v>48.494172307945504</v>
      </c>
      <c r="X219" s="5">
        <f t="shared" si="54"/>
        <v>0.44444444444444364</v>
      </c>
      <c r="Y219" s="5">
        <f t="shared" si="55"/>
        <v>-0.31748492050627247</v>
      </c>
      <c r="Z219" s="5">
        <f t="shared" si="52"/>
        <v>46.825150794937272</v>
      </c>
      <c r="AA219">
        <v>8</v>
      </c>
      <c r="AB219">
        <v>8</v>
      </c>
      <c r="AC219">
        <v>5</v>
      </c>
      <c r="AD219">
        <v>8</v>
      </c>
      <c r="AE219">
        <v>4</v>
      </c>
      <c r="AF219">
        <v>3</v>
      </c>
      <c r="AG219">
        <v>4</v>
      </c>
      <c r="AH219">
        <v>1</v>
      </c>
      <c r="AI219">
        <v>2</v>
      </c>
      <c r="AJ219">
        <v>3</v>
      </c>
      <c r="AK219">
        <v>5</v>
      </c>
      <c r="AL219">
        <v>6</v>
      </c>
      <c r="AM219">
        <v>3</v>
      </c>
    </row>
    <row r="220" spans="1:39">
      <c r="A220">
        <v>2189</v>
      </c>
      <c r="B220">
        <v>0</v>
      </c>
      <c r="C220">
        <v>1990</v>
      </c>
      <c r="D220">
        <f t="shared" si="53"/>
        <v>26</v>
      </c>
      <c r="E220" s="1">
        <v>42698.899317129632</v>
      </c>
      <c r="F220" t="s">
        <v>171</v>
      </c>
      <c r="G220">
        <v>4</v>
      </c>
      <c r="H220">
        <v>3</v>
      </c>
      <c r="I220">
        <v>4</v>
      </c>
      <c r="J220">
        <v>2</v>
      </c>
      <c r="K220">
        <v>2</v>
      </c>
      <c r="L220">
        <v>2</v>
      </c>
      <c r="M220">
        <v>3</v>
      </c>
      <c r="N220" s="12">
        <f t="shared" si="42"/>
        <v>16</v>
      </c>
      <c r="O220" s="16">
        <f t="shared" si="43"/>
        <v>10</v>
      </c>
      <c r="P220" s="5">
        <f t="shared" si="44"/>
        <v>4.2370897840129418</v>
      </c>
      <c r="Q220" s="5">
        <f t="shared" si="45"/>
        <v>27.265789371542457</v>
      </c>
      <c r="R220" s="16">
        <f t="shared" si="46"/>
        <v>2</v>
      </c>
      <c r="S220" s="17">
        <f t="shared" si="47"/>
        <v>0.30991603783611416</v>
      </c>
      <c r="T220" s="5">
        <f t="shared" si="48"/>
        <v>42.740538791192868</v>
      </c>
      <c r="U220" s="16">
        <f t="shared" si="49"/>
        <v>4</v>
      </c>
      <c r="V220" s="17">
        <f t="shared" si="50"/>
        <v>2.8353467720031746E-2</v>
      </c>
      <c r="W220" s="5">
        <f t="shared" si="51"/>
        <v>48.494172307945504</v>
      </c>
      <c r="X220" s="5">
        <f t="shared" si="54"/>
        <v>1.7777777777777795</v>
      </c>
      <c r="Y220" s="5">
        <f t="shared" si="55"/>
        <v>0.63496984101254572</v>
      </c>
      <c r="Z220" s="5">
        <f t="shared" si="52"/>
        <v>56.349698410125455</v>
      </c>
      <c r="AA220">
        <v>5</v>
      </c>
      <c r="AB220">
        <v>5</v>
      </c>
      <c r="AC220">
        <v>4</v>
      </c>
      <c r="AD220">
        <v>12</v>
      </c>
      <c r="AE220">
        <v>8</v>
      </c>
      <c r="AF220">
        <v>4</v>
      </c>
      <c r="AG220">
        <v>4</v>
      </c>
      <c r="AH220">
        <v>2</v>
      </c>
      <c r="AI220">
        <v>6</v>
      </c>
      <c r="AJ220">
        <v>1</v>
      </c>
      <c r="AK220">
        <v>3</v>
      </c>
      <c r="AL220">
        <v>5</v>
      </c>
      <c r="AM220">
        <v>17</v>
      </c>
    </row>
    <row r="221" spans="1:39">
      <c r="A221">
        <v>2190</v>
      </c>
      <c r="B221">
        <v>0</v>
      </c>
      <c r="C221">
        <v>1991</v>
      </c>
      <c r="D221">
        <f t="shared" si="53"/>
        <v>25</v>
      </c>
      <c r="E221" s="1">
        <v>42698.907673611109</v>
      </c>
      <c r="F221" t="s">
        <v>172</v>
      </c>
      <c r="G221">
        <v>3</v>
      </c>
      <c r="H221">
        <v>3</v>
      </c>
      <c r="I221">
        <v>3</v>
      </c>
      <c r="J221">
        <v>3</v>
      </c>
      <c r="K221">
        <v>3</v>
      </c>
      <c r="L221">
        <v>2</v>
      </c>
      <c r="M221">
        <v>3</v>
      </c>
      <c r="N221" s="12">
        <f t="shared" si="42"/>
        <v>17</v>
      </c>
      <c r="O221" s="16">
        <f t="shared" si="43"/>
        <v>9</v>
      </c>
      <c r="P221" s="5">
        <f t="shared" si="44"/>
        <v>1.1202512960404336</v>
      </c>
      <c r="Q221" s="5">
        <f t="shared" si="45"/>
        <v>8.1379623054181423</v>
      </c>
      <c r="R221" s="16">
        <f t="shared" si="46"/>
        <v>3</v>
      </c>
      <c r="S221" s="17">
        <f t="shared" si="47"/>
        <v>0.19651397598044443</v>
      </c>
      <c r="T221" s="5">
        <f t="shared" si="48"/>
        <v>55.780682073679756</v>
      </c>
      <c r="U221" s="16">
        <f t="shared" si="49"/>
        <v>5</v>
      </c>
      <c r="V221" s="17">
        <f t="shared" si="50"/>
        <v>0.69158370826985938</v>
      </c>
      <c r="W221" s="5">
        <f t="shared" si="51"/>
        <v>57.436944928105866</v>
      </c>
      <c r="X221" s="5">
        <f t="shared" si="54"/>
        <v>5.4444444444444473</v>
      </c>
      <c r="Y221" s="5">
        <f t="shared" si="55"/>
        <v>1.1111972217719548</v>
      </c>
      <c r="Z221" s="5">
        <f t="shared" si="52"/>
        <v>61.111972217719547</v>
      </c>
      <c r="AA221">
        <v>13</v>
      </c>
      <c r="AB221">
        <v>15</v>
      </c>
      <c r="AC221">
        <v>9</v>
      </c>
      <c r="AD221">
        <v>8</v>
      </c>
      <c r="AE221">
        <v>7</v>
      </c>
      <c r="AF221">
        <v>10</v>
      </c>
      <c r="AG221">
        <v>2</v>
      </c>
      <c r="AH221">
        <v>1</v>
      </c>
      <c r="AI221">
        <v>3</v>
      </c>
      <c r="AJ221">
        <v>4</v>
      </c>
      <c r="AK221">
        <v>5</v>
      </c>
      <c r="AL221">
        <v>6</v>
      </c>
      <c r="AM221">
        <v>0</v>
      </c>
    </row>
    <row r="222" spans="1:39">
      <c r="A222">
        <v>2202</v>
      </c>
      <c r="B222">
        <v>0</v>
      </c>
      <c r="C222">
        <v>1990</v>
      </c>
      <c r="D222">
        <f t="shared" si="53"/>
        <v>26</v>
      </c>
      <c r="E222" s="1">
        <v>42698.997303240743</v>
      </c>
      <c r="F222" t="s">
        <v>173</v>
      </c>
      <c r="G222">
        <v>3</v>
      </c>
      <c r="H222">
        <v>2</v>
      </c>
      <c r="I222">
        <v>1</v>
      </c>
      <c r="J222">
        <v>1</v>
      </c>
      <c r="K222">
        <v>1</v>
      </c>
      <c r="L222">
        <v>2</v>
      </c>
      <c r="M222">
        <v>2</v>
      </c>
      <c r="N222" s="12">
        <f t="shared" si="42"/>
        <v>9</v>
      </c>
      <c r="O222" s="16">
        <f t="shared" si="43"/>
        <v>5</v>
      </c>
      <c r="P222" s="5">
        <f t="shared" si="44"/>
        <v>8.6528973441504018</v>
      </c>
      <c r="Q222" s="5">
        <f t="shared" si="45"/>
        <v>54.365301808113301</v>
      </c>
      <c r="R222" s="16">
        <f t="shared" si="46"/>
        <v>1</v>
      </c>
      <c r="S222" s="17">
        <f t="shared" si="47"/>
        <v>2.4233180996917838</v>
      </c>
      <c r="T222" s="5">
        <f t="shared" si="48"/>
        <v>29.700395508705984</v>
      </c>
      <c r="U222" s="16">
        <f t="shared" si="49"/>
        <v>3</v>
      </c>
      <c r="V222" s="17">
        <f t="shared" si="50"/>
        <v>1.3651232271702041</v>
      </c>
      <c r="W222" s="5">
        <f t="shared" si="51"/>
        <v>39.551399687785135</v>
      </c>
      <c r="X222" s="5">
        <f t="shared" si="54"/>
        <v>32.111111111111107</v>
      </c>
      <c r="Y222" s="5">
        <f t="shared" si="55"/>
        <v>-2.6986218243033178</v>
      </c>
      <c r="Z222" s="5">
        <f t="shared" si="52"/>
        <v>23.013781756966821</v>
      </c>
      <c r="AA222">
        <v>5</v>
      </c>
      <c r="AB222">
        <v>7</v>
      </c>
      <c r="AC222">
        <v>12</v>
      </c>
      <c r="AD222">
        <v>10</v>
      </c>
      <c r="AE222">
        <v>6</v>
      </c>
      <c r="AF222">
        <v>9</v>
      </c>
      <c r="AG222">
        <v>4</v>
      </c>
      <c r="AH222">
        <v>5</v>
      </c>
      <c r="AI222">
        <v>2</v>
      </c>
      <c r="AJ222">
        <v>1</v>
      </c>
      <c r="AK222">
        <v>6</v>
      </c>
      <c r="AL222">
        <v>3</v>
      </c>
      <c r="AM222">
        <v>54</v>
      </c>
    </row>
    <row r="223" spans="1:39">
      <c r="A223">
        <v>2204</v>
      </c>
      <c r="B223">
        <v>0</v>
      </c>
      <c r="C223">
        <v>1992</v>
      </c>
      <c r="D223">
        <f t="shared" si="53"/>
        <v>24</v>
      </c>
      <c r="E223" s="1">
        <v>42699.053854166668</v>
      </c>
      <c r="F223" t="s">
        <v>174</v>
      </c>
      <c r="G223">
        <v>3</v>
      </c>
      <c r="H223">
        <v>4</v>
      </c>
      <c r="I223">
        <v>2</v>
      </c>
      <c r="J223">
        <v>3</v>
      </c>
      <c r="K223">
        <v>3</v>
      </c>
      <c r="L223">
        <v>2</v>
      </c>
      <c r="M223">
        <v>4</v>
      </c>
      <c r="N223" s="12">
        <f t="shared" si="42"/>
        <v>18</v>
      </c>
      <c r="O223" s="16">
        <f t="shared" si="43"/>
        <v>10</v>
      </c>
      <c r="P223" s="5">
        <f t="shared" si="44"/>
        <v>4.2370897840129418</v>
      </c>
      <c r="Q223" s="5">
        <f t="shared" si="45"/>
        <v>27.265789371542457</v>
      </c>
      <c r="R223" s="16">
        <f t="shared" si="46"/>
        <v>3</v>
      </c>
      <c r="S223" s="17">
        <f t="shared" si="47"/>
        <v>0.19651397598044443</v>
      </c>
      <c r="T223" s="5">
        <f t="shared" si="48"/>
        <v>55.780682073679756</v>
      </c>
      <c r="U223" s="16">
        <f t="shared" si="49"/>
        <v>5</v>
      </c>
      <c r="V223" s="17">
        <f t="shared" si="50"/>
        <v>0.69158370826985938</v>
      </c>
      <c r="W223" s="5">
        <f t="shared" si="51"/>
        <v>57.436944928105866</v>
      </c>
      <c r="X223" s="5">
        <f t="shared" si="54"/>
        <v>11.111111111111114</v>
      </c>
      <c r="Y223" s="5">
        <f t="shared" si="55"/>
        <v>1.5874246025313639</v>
      </c>
      <c r="Z223" s="5">
        <f t="shared" si="52"/>
        <v>65.874246025313639</v>
      </c>
      <c r="AA223">
        <v>4</v>
      </c>
      <c r="AB223">
        <v>7</v>
      </c>
      <c r="AC223">
        <v>10</v>
      </c>
      <c r="AD223">
        <v>5</v>
      </c>
      <c r="AE223">
        <v>10</v>
      </c>
      <c r="AF223">
        <v>9</v>
      </c>
      <c r="AG223">
        <v>5</v>
      </c>
      <c r="AH223">
        <v>3</v>
      </c>
      <c r="AI223">
        <v>2</v>
      </c>
      <c r="AJ223">
        <v>1</v>
      </c>
      <c r="AK223">
        <v>6</v>
      </c>
      <c r="AL223">
        <v>4</v>
      </c>
      <c r="AM223">
        <v>32</v>
      </c>
    </row>
    <row r="224" spans="1:39">
      <c r="A224">
        <v>2205</v>
      </c>
      <c r="B224">
        <v>0</v>
      </c>
      <c r="C224">
        <v>1961</v>
      </c>
      <c r="D224">
        <f t="shared" si="53"/>
        <v>55</v>
      </c>
      <c r="E224" s="1">
        <v>42699.287708333337</v>
      </c>
      <c r="F224" t="s">
        <v>175</v>
      </c>
      <c r="G224">
        <v>3</v>
      </c>
      <c r="H224">
        <v>3</v>
      </c>
      <c r="I224">
        <v>2</v>
      </c>
      <c r="J224">
        <v>2</v>
      </c>
      <c r="K224">
        <v>2</v>
      </c>
      <c r="L224">
        <v>2</v>
      </c>
      <c r="M224">
        <v>2</v>
      </c>
      <c r="N224" s="12">
        <f t="shared" si="42"/>
        <v>13</v>
      </c>
      <c r="O224" s="16">
        <f t="shared" si="43"/>
        <v>7</v>
      </c>
      <c r="P224" s="5">
        <f t="shared" si="44"/>
        <v>0.88657432009541726</v>
      </c>
      <c r="Q224" s="5">
        <f t="shared" si="45"/>
        <v>6.7039025033272353</v>
      </c>
      <c r="R224" s="16">
        <f t="shared" si="46"/>
        <v>2</v>
      </c>
      <c r="S224" s="17">
        <f t="shared" si="47"/>
        <v>0.30991603783611416</v>
      </c>
      <c r="T224" s="5">
        <f t="shared" si="48"/>
        <v>42.740538791192868</v>
      </c>
      <c r="U224" s="16">
        <f t="shared" si="49"/>
        <v>4</v>
      </c>
      <c r="V224" s="17">
        <f t="shared" si="50"/>
        <v>2.8353467720031746E-2</v>
      </c>
      <c r="W224" s="5">
        <f t="shared" si="51"/>
        <v>48.494172307945504</v>
      </c>
      <c r="X224" s="5">
        <f t="shared" si="54"/>
        <v>2.7777777777777759</v>
      </c>
      <c r="Y224" s="5">
        <f t="shared" si="55"/>
        <v>-0.79371230126568149</v>
      </c>
      <c r="Z224" s="5">
        <f t="shared" si="52"/>
        <v>42.062876987343188</v>
      </c>
      <c r="AA224">
        <v>18</v>
      </c>
      <c r="AB224">
        <v>14</v>
      </c>
      <c r="AC224">
        <v>36</v>
      </c>
      <c r="AD224">
        <v>19</v>
      </c>
      <c r="AE224">
        <v>4</v>
      </c>
      <c r="AF224">
        <v>7</v>
      </c>
      <c r="AG224">
        <v>3</v>
      </c>
      <c r="AH224">
        <v>1</v>
      </c>
      <c r="AI224">
        <v>2</v>
      </c>
      <c r="AJ224">
        <v>4</v>
      </c>
      <c r="AK224">
        <v>6</v>
      </c>
      <c r="AL224">
        <v>5</v>
      </c>
      <c r="AM224">
        <v>6</v>
      </c>
    </row>
    <row r="225" spans="1:39">
      <c r="A225">
        <v>2207</v>
      </c>
      <c r="B225">
        <v>1</v>
      </c>
      <c r="C225">
        <v>1991</v>
      </c>
      <c r="D225">
        <f t="shared" si="53"/>
        <v>25</v>
      </c>
      <c r="E225" s="1">
        <v>42699.312430555554</v>
      </c>
      <c r="F225" t="s">
        <v>176</v>
      </c>
      <c r="G225">
        <v>3</v>
      </c>
      <c r="H225">
        <v>4</v>
      </c>
      <c r="I225">
        <v>4</v>
      </c>
      <c r="J225">
        <v>3</v>
      </c>
      <c r="K225">
        <v>1</v>
      </c>
      <c r="L225">
        <v>1</v>
      </c>
      <c r="M225">
        <v>3</v>
      </c>
      <c r="N225" s="12">
        <f t="shared" si="42"/>
        <v>16</v>
      </c>
      <c r="O225" s="16">
        <f t="shared" si="43"/>
        <v>11</v>
      </c>
      <c r="P225" s="5">
        <f t="shared" si="44"/>
        <v>9.3539282719854508</v>
      </c>
      <c r="Q225" s="5">
        <f t="shared" si="45"/>
        <v>58.667481214386015</v>
      </c>
      <c r="R225" s="16">
        <f t="shared" si="46"/>
        <v>3</v>
      </c>
      <c r="S225" s="17">
        <f t="shared" si="47"/>
        <v>0.19651397598044443</v>
      </c>
      <c r="T225" s="5">
        <f t="shared" si="48"/>
        <v>55.780682073679756</v>
      </c>
      <c r="U225" s="16">
        <f t="shared" si="49"/>
        <v>2</v>
      </c>
      <c r="V225" s="17">
        <f t="shared" si="50"/>
        <v>4.7018929866203765</v>
      </c>
      <c r="W225" s="5">
        <f t="shared" si="51"/>
        <v>30.608627067624774</v>
      </c>
      <c r="X225" s="5">
        <f t="shared" si="54"/>
        <v>1.7777777777777795</v>
      </c>
      <c r="Y225" s="5">
        <f t="shared" si="55"/>
        <v>0.63496984101254572</v>
      </c>
      <c r="Z225" s="5">
        <f t="shared" si="52"/>
        <v>56.349698410125455</v>
      </c>
      <c r="AA225">
        <v>10</v>
      </c>
      <c r="AB225">
        <v>6</v>
      </c>
      <c r="AC225">
        <v>7</v>
      </c>
      <c r="AD225">
        <v>7</v>
      </c>
      <c r="AE225">
        <v>5</v>
      </c>
      <c r="AF225">
        <v>6</v>
      </c>
      <c r="AG225">
        <v>1</v>
      </c>
      <c r="AH225">
        <v>4</v>
      </c>
      <c r="AI225">
        <v>2</v>
      </c>
      <c r="AJ225">
        <v>3</v>
      </c>
      <c r="AK225">
        <v>6</v>
      </c>
      <c r="AL225">
        <v>5</v>
      </c>
      <c r="AM225">
        <v>45</v>
      </c>
    </row>
    <row r="226" spans="1:39">
      <c r="A226">
        <v>2211</v>
      </c>
      <c r="B226">
        <v>0</v>
      </c>
      <c r="C226">
        <v>1991</v>
      </c>
      <c r="D226">
        <f t="shared" si="53"/>
        <v>25</v>
      </c>
      <c r="E226" s="1">
        <v>42699.347893518519</v>
      </c>
      <c r="F226" t="s">
        <v>177</v>
      </c>
      <c r="G226">
        <v>3</v>
      </c>
      <c r="H226">
        <v>2</v>
      </c>
      <c r="I226">
        <v>3</v>
      </c>
      <c r="J226">
        <v>2</v>
      </c>
      <c r="K226">
        <v>2</v>
      </c>
      <c r="L226">
        <v>2</v>
      </c>
      <c r="M226">
        <v>2</v>
      </c>
      <c r="N226" s="12">
        <f t="shared" si="42"/>
        <v>13</v>
      </c>
      <c r="O226" s="16">
        <f t="shared" si="43"/>
        <v>7</v>
      </c>
      <c r="P226" s="5">
        <f t="shared" si="44"/>
        <v>0.88657432009541726</v>
      </c>
      <c r="Q226" s="5">
        <f t="shared" si="45"/>
        <v>6.7039025033272353</v>
      </c>
      <c r="R226" s="16">
        <f t="shared" si="46"/>
        <v>2</v>
      </c>
      <c r="S226" s="17">
        <f t="shared" si="47"/>
        <v>0.30991603783611416</v>
      </c>
      <c r="T226" s="5">
        <f t="shared" si="48"/>
        <v>42.740538791192868</v>
      </c>
      <c r="U226" s="16">
        <f t="shared" si="49"/>
        <v>4</v>
      </c>
      <c r="V226" s="17">
        <f t="shared" si="50"/>
        <v>2.8353467720031746E-2</v>
      </c>
      <c r="W226" s="5">
        <f t="shared" si="51"/>
        <v>48.494172307945504</v>
      </c>
      <c r="X226" s="5">
        <f t="shared" si="54"/>
        <v>2.7777777777777759</v>
      </c>
      <c r="Y226" s="5">
        <f t="shared" si="55"/>
        <v>-0.79371230126568149</v>
      </c>
      <c r="Z226" s="5">
        <f t="shared" si="52"/>
        <v>42.062876987343188</v>
      </c>
      <c r="AA226">
        <v>7</v>
      </c>
      <c r="AB226">
        <v>13</v>
      </c>
      <c r="AC226">
        <v>6</v>
      </c>
      <c r="AD226">
        <v>7</v>
      </c>
      <c r="AE226">
        <v>6</v>
      </c>
      <c r="AF226">
        <v>6</v>
      </c>
      <c r="AG226">
        <v>5</v>
      </c>
      <c r="AH226">
        <v>1</v>
      </c>
      <c r="AI226">
        <v>2</v>
      </c>
      <c r="AJ226">
        <v>6</v>
      </c>
      <c r="AK226">
        <v>3</v>
      </c>
      <c r="AL226">
        <v>4</v>
      </c>
      <c r="AM226">
        <v>16</v>
      </c>
    </row>
    <row r="227" spans="1:39">
      <c r="A227">
        <v>2215</v>
      </c>
      <c r="B227">
        <v>1</v>
      </c>
      <c r="C227">
        <v>1985</v>
      </c>
      <c r="D227">
        <f t="shared" si="53"/>
        <v>31</v>
      </c>
      <c r="E227" s="1">
        <v>42699.392638888887</v>
      </c>
      <c r="F227" t="s">
        <v>178</v>
      </c>
      <c r="G227">
        <v>2</v>
      </c>
      <c r="H227">
        <v>3</v>
      </c>
      <c r="I227">
        <v>3</v>
      </c>
      <c r="J227">
        <v>3</v>
      </c>
      <c r="K227">
        <v>2</v>
      </c>
      <c r="L227">
        <v>2</v>
      </c>
      <c r="M227">
        <v>2</v>
      </c>
      <c r="N227" s="12">
        <f t="shared" si="42"/>
        <v>15</v>
      </c>
      <c r="O227" s="16">
        <f t="shared" si="43"/>
        <v>8</v>
      </c>
      <c r="P227" s="5">
        <f t="shared" si="44"/>
        <v>3.4128080679254845E-3</v>
      </c>
      <c r="Q227" s="5">
        <f t="shared" si="45"/>
        <v>1.2840000160130742</v>
      </c>
      <c r="R227" s="16">
        <f t="shared" si="46"/>
        <v>3</v>
      </c>
      <c r="S227" s="17">
        <f t="shared" si="47"/>
        <v>0.19651397598044443</v>
      </c>
      <c r="T227" s="5">
        <f t="shared" si="48"/>
        <v>55.780682073679756</v>
      </c>
      <c r="U227" s="16">
        <f t="shared" si="49"/>
        <v>4</v>
      </c>
      <c r="V227" s="17">
        <f t="shared" si="50"/>
        <v>2.8353467720031746E-2</v>
      </c>
      <c r="W227" s="5">
        <f t="shared" si="51"/>
        <v>48.494172307945504</v>
      </c>
      <c r="X227" s="5">
        <f t="shared" si="54"/>
        <v>0.11111111111111151</v>
      </c>
      <c r="Y227" s="5">
        <f t="shared" si="55"/>
        <v>0.15874246025313665</v>
      </c>
      <c r="Z227" s="5">
        <f t="shared" si="52"/>
        <v>51.587424602531364</v>
      </c>
      <c r="AA227">
        <v>8</v>
      </c>
      <c r="AB227">
        <v>6</v>
      </c>
      <c r="AC227">
        <v>6</v>
      </c>
      <c r="AD227">
        <v>4</v>
      </c>
      <c r="AE227">
        <v>3</v>
      </c>
      <c r="AF227">
        <v>5</v>
      </c>
      <c r="AG227">
        <v>3</v>
      </c>
      <c r="AH227">
        <v>4</v>
      </c>
      <c r="AI227">
        <v>5</v>
      </c>
      <c r="AJ227">
        <v>2</v>
      </c>
      <c r="AK227">
        <v>6</v>
      </c>
      <c r="AL227">
        <v>1</v>
      </c>
      <c r="AM227">
        <v>7</v>
      </c>
    </row>
    <row r="228" spans="1:39">
      <c r="A228">
        <v>2220</v>
      </c>
      <c r="B228">
        <v>0</v>
      </c>
      <c r="C228">
        <v>1991</v>
      </c>
      <c r="D228">
        <f t="shared" si="53"/>
        <v>25</v>
      </c>
      <c r="E228" s="1">
        <v>42699.432800925926</v>
      </c>
      <c r="F228" t="s">
        <v>46</v>
      </c>
      <c r="H228">
        <v>3</v>
      </c>
      <c r="I228">
        <v>4</v>
      </c>
      <c r="J228">
        <v>3</v>
      </c>
      <c r="K228">
        <v>2</v>
      </c>
      <c r="L228">
        <v>2</v>
      </c>
      <c r="M228">
        <v>3</v>
      </c>
      <c r="N228" s="12">
        <f t="shared" si="42"/>
        <v>17</v>
      </c>
      <c r="O228" s="16">
        <f t="shared" si="43"/>
        <v>10</v>
      </c>
      <c r="P228" s="5">
        <f t="shared" si="44"/>
        <v>4.2370897840129418</v>
      </c>
      <c r="Q228" s="5">
        <f t="shared" si="45"/>
        <v>27.265789371542457</v>
      </c>
      <c r="R228" s="16">
        <f t="shared" si="46"/>
        <v>3</v>
      </c>
      <c r="S228" s="17">
        <f t="shared" si="47"/>
        <v>0.19651397598044443</v>
      </c>
      <c r="T228" s="5">
        <f t="shared" si="48"/>
        <v>55.780682073679756</v>
      </c>
      <c r="U228" s="16">
        <f t="shared" si="49"/>
        <v>4</v>
      </c>
      <c r="V228" s="17">
        <f t="shared" si="50"/>
        <v>2.8353467720031746E-2</v>
      </c>
      <c r="W228" s="5">
        <f t="shared" si="51"/>
        <v>48.494172307945504</v>
      </c>
      <c r="X228" s="5">
        <f t="shared" si="54"/>
        <v>5.4444444444444473</v>
      </c>
      <c r="Y228" s="5">
        <f t="shared" si="55"/>
        <v>1.1111972217719548</v>
      </c>
      <c r="Z228" s="5">
        <f t="shared" si="52"/>
        <v>61.111972217719547</v>
      </c>
      <c r="AA228">
        <v>5</v>
      </c>
      <c r="AB228">
        <v>7</v>
      </c>
      <c r="AC228">
        <v>7</v>
      </c>
      <c r="AD228">
        <v>5</v>
      </c>
      <c r="AE228">
        <v>6</v>
      </c>
      <c r="AF228">
        <v>4</v>
      </c>
      <c r="AG228">
        <v>6</v>
      </c>
      <c r="AH228">
        <v>4</v>
      </c>
      <c r="AI228">
        <v>3</v>
      </c>
      <c r="AJ228">
        <v>5</v>
      </c>
      <c r="AK228">
        <v>2</v>
      </c>
      <c r="AL228">
        <v>1</v>
      </c>
      <c r="AM228">
        <v>16</v>
      </c>
    </row>
    <row r="229" spans="1:39">
      <c r="A229">
        <v>2247</v>
      </c>
      <c r="B229">
        <v>1</v>
      </c>
      <c r="C229">
        <v>1983</v>
      </c>
      <c r="D229">
        <f t="shared" si="53"/>
        <v>33</v>
      </c>
      <c r="E229" s="1">
        <v>42699.634525462963</v>
      </c>
      <c r="F229" t="s">
        <v>179</v>
      </c>
      <c r="G229">
        <v>1</v>
      </c>
      <c r="H229">
        <v>3</v>
      </c>
      <c r="I229">
        <v>2</v>
      </c>
      <c r="J229">
        <v>2</v>
      </c>
      <c r="K229">
        <v>4</v>
      </c>
      <c r="L229">
        <v>2</v>
      </c>
      <c r="M229">
        <v>3</v>
      </c>
      <c r="N229" s="12">
        <f t="shared" si="42"/>
        <v>16</v>
      </c>
      <c r="O229" s="16">
        <f t="shared" si="43"/>
        <v>8</v>
      </c>
      <c r="P229" s="5">
        <f t="shared" si="44"/>
        <v>3.4128080679254845E-3</v>
      </c>
      <c r="Q229" s="5">
        <f t="shared" si="45"/>
        <v>1.2840000160130742</v>
      </c>
      <c r="R229" s="16">
        <f t="shared" si="46"/>
        <v>2</v>
      </c>
      <c r="S229" s="17">
        <f t="shared" si="47"/>
        <v>0.30991603783611416</v>
      </c>
      <c r="T229" s="5">
        <f t="shared" si="48"/>
        <v>42.740538791192868</v>
      </c>
      <c r="U229" s="16">
        <f t="shared" si="49"/>
        <v>6</v>
      </c>
      <c r="V229" s="17">
        <f t="shared" si="50"/>
        <v>3.3548139488196869</v>
      </c>
      <c r="W229" s="5">
        <f t="shared" si="51"/>
        <v>66.379717548266228</v>
      </c>
      <c r="X229" s="5">
        <f t="shared" si="54"/>
        <v>1.7777777777777795</v>
      </c>
      <c r="Y229" s="5">
        <f t="shared" si="55"/>
        <v>0.63496984101254572</v>
      </c>
      <c r="Z229" s="5">
        <f t="shared" si="52"/>
        <v>56.349698410125455</v>
      </c>
      <c r="AA229">
        <v>15</v>
      </c>
      <c r="AB229">
        <v>10</v>
      </c>
      <c r="AC229">
        <v>28</v>
      </c>
      <c r="AD229">
        <v>17</v>
      </c>
      <c r="AE229">
        <v>8</v>
      </c>
      <c r="AF229">
        <v>16</v>
      </c>
      <c r="AG229">
        <v>5</v>
      </c>
      <c r="AH229">
        <v>1</v>
      </c>
      <c r="AI229">
        <v>6</v>
      </c>
      <c r="AJ229">
        <v>3</v>
      </c>
      <c r="AK229">
        <v>4</v>
      </c>
      <c r="AL229">
        <v>2</v>
      </c>
      <c r="AM229">
        <v>23</v>
      </c>
    </row>
    <row r="230" spans="1:39">
      <c r="A230">
        <v>2248</v>
      </c>
      <c r="B230">
        <v>0</v>
      </c>
      <c r="C230">
        <v>1990</v>
      </c>
      <c r="D230">
        <f t="shared" si="53"/>
        <v>26</v>
      </c>
      <c r="E230" s="1">
        <v>42699.635092592594</v>
      </c>
      <c r="F230" t="s">
        <v>46</v>
      </c>
      <c r="H230">
        <v>4</v>
      </c>
      <c r="I230">
        <v>3</v>
      </c>
      <c r="J230">
        <v>3</v>
      </c>
      <c r="K230">
        <v>2</v>
      </c>
      <c r="L230">
        <v>2</v>
      </c>
      <c r="M230">
        <v>3</v>
      </c>
      <c r="N230" s="12">
        <f t="shared" si="42"/>
        <v>17</v>
      </c>
      <c r="O230" s="16">
        <f t="shared" si="43"/>
        <v>10</v>
      </c>
      <c r="P230" s="5">
        <f t="shared" si="44"/>
        <v>4.2370897840129418</v>
      </c>
      <c r="Q230" s="5">
        <f t="shared" si="45"/>
        <v>27.265789371542457</v>
      </c>
      <c r="R230" s="16">
        <f t="shared" si="46"/>
        <v>3</v>
      </c>
      <c r="S230" s="17">
        <f t="shared" si="47"/>
        <v>0.19651397598044443</v>
      </c>
      <c r="T230" s="5">
        <f t="shared" si="48"/>
        <v>55.780682073679756</v>
      </c>
      <c r="U230" s="16">
        <f t="shared" si="49"/>
        <v>4</v>
      </c>
      <c r="V230" s="17">
        <f t="shared" si="50"/>
        <v>2.8353467720031746E-2</v>
      </c>
      <c r="W230" s="5">
        <f t="shared" si="51"/>
        <v>48.494172307945504</v>
      </c>
      <c r="X230" s="5">
        <f t="shared" si="54"/>
        <v>5.4444444444444473</v>
      </c>
      <c r="Y230" s="5">
        <f t="shared" si="55"/>
        <v>1.1111972217719548</v>
      </c>
      <c r="Z230" s="5">
        <f t="shared" si="52"/>
        <v>61.111972217719547</v>
      </c>
      <c r="AA230">
        <v>7</v>
      </c>
      <c r="AB230">
        <v>5</v>
      </c>
      <c r="AC230">
        <v>11</v>
      </c>
      <c r="AD230">
        <v>11</v>
      </c>
      <c r="AE230">
        <v>10</v>
      </c>
      <c r="AF230">
        <v>5</v>
      </c>
      <c r="AG230">
        <v>4</v>
      </c>
      <c r="AH230">
        <v>5</v>
      </c>
      <c r="AI230">
        <v>6</v>
      </c>
      <c r="AJ230">
        <v>1</v>
      </c>
      <c r="AK230">
        <v>2</v>
      </c>
      <c r="AL230">
        <v>3</v>
      </c>
      <c r="AM230">
        <v>16</v>
      </c>
    </row>
    <row r="231" spans="1:39">
      <c r="A231">
        <v>2262</v>
      </c>
      <c r="B231">
        <v>1</v>
      </c>
      <c r="C231">
        <v>1946</v>
      </c>
      <c r="D231">
        <f t="shared" si="53"/>
        <v>70</v>
      </c>
      <c r="E231" s="1">
        <v>42699.732025462959</v>
      </c>
      <c r="F231" t="s">
        <v>180</v>
      </c>
      <c r="G231">
        <v>1</v>
      </c>
      <c r="H231">
        <v>2</v>
      </c>
      <c r="I231">
        <v>2</v>
      </c>
      <c r="J231">
        <v>3</v>
      </c>
      <c r="K231">
        <v>2</v>
      </c>
      <c r="L231">
        <v>2</v>
      </c>
      <c r="M231">
        <v>3</v>
      </c>
      <c r="N231" s="12">
        <f t="shared" si="42"/>
        <v>14</v>
      </c>
      <c r="O231" s="16">
        <f t="shared" si="43"/>
        <v>7</v>
      </c>
      <c r="P231" s="5">
        <f t="shared" si="44"/>
        <v>0.88657432009541726</v>
      </c>
      <c r="Q231" s="5">
        <f t="shared" si="45"/>
        <v>6.7039025033272353</v>
      </c>
      <c r="R231" s="16">
        <f t="shared" si="46"/>
        <v>3</v>
      </c>
      <c r="S231" s="17">
        <f t="shared" si="47"/>
        <v>0.19651397598044443</v>
      </c>
      <c r="T231" s="5">
        <f t="shared" si="48"/>
        <v>55.780682073679756</v>
      </c>
      <c r="U231" s="16">
        <f t="shared" si="49"/>
        <v>4</v>
      </c>
      <c r="V231" s="17">
        <f t="shared" si="50"/>
        <v>2.8353467720031746E-2</v>
      </c>
      <c r="W231" s="5">
        <f t="shared" si="51"/>
        <v>48.494172307945504</v>
      </c>
      <c r="X231" s="5">
        <f t="shared" si="54"/>
        <v>0.44444444444444364</v>
      </c>
      <c r="Y231" s="5">
        <f t="shared" si="55"/>
        <v>-0.31748492050627247</v>
      </c>
      <c r="Z231" s="5">
        <f t="shared" si="52"/>
        <v>46.825150794937272</v>
      </c>
      <c r="AA231">
        <v>7</v>
      </c>
      <c r="AB231">
        <v>69</v>
      </c>
      <c r="AC231">
        <v>8</v>
      </c>
      <c r="AD231">
        <v>11</v>
      </c>
      <c r="AE231">
        <v>8</v>
      </c>
      <c r="AF231">
        <v>9</v>
      </c>
      <c r="AG231">
        <v>6</v>
      </c>
      <c r="AH231">
        <v>1</v>
      </c>
      <c r="AI231">
        <v>5</v>
      </c>
      <c r="AJ231">
        <v>3</v>
      </c>
      <c r="AK231">
        <v>2</v>
      </c>
      <c r="AL231">
        <v>4</v>
      </c>
      <c r="AM231">
        <v>10</v>
      </c>
    </row>
    <row r="232" spans="1:39">
      <c r="A232">
        <v>2271</v>
      </c>
      <c r="B232">
        <v>1</v>
      </c>
      <c r="C232">
        <v>1989</v>
      </c>
      <c r="D232">
        <f t="shared" si="53"/>
        <v>27</v>
      </c>
      <c r="E232" s="1">
        <v>42699.795277777775</v>
      </c>
      <c r="F232" t="s">
        <v>46</v>
      </c>
      <c r="H232">
        <v>3</v>
      </c>
      <c r="I232">
        <v>2</v>
      </c>
      <c r="J232">
        <v>2</v>
      </c>
      <c r="K232">
        <v>1</v>
      </c>
      <c r="L232">
        <v>2</v>
      </c>
      <c r="M232">
        <v>3</v>
      </c>
      <c r="N232" s="12">
        <f t="shared" si="42"/>
        <v>13</v>
      </c>
      <c r="O232" s="16">
        <f t="shared" si="43"/>
        <v>8</v>
      </c>
      <c r="P232" s="5">
        <f t="shared" si="44"/>
        <v>3.4128080679254845E-3</v>
      </c>
      <c r="Q232" s="5">
        <f t="shared" si="45"/>
        <v>1.2840000160130742</v>
      </c>
      <c r="R232" s="16">
        <f t="shared" si="46"/>
        <v>2</v>
      </c>
      <c r="S232" s="17">
        <f t="shared" si="47"/>
        <v>0.30991603783611416</v>
      </c>
      <c r="T232" s="5">
        <f t="shared" si="48"/>
        <v>42.740538791192868</v>
      </c>
      <c r="U232" s="16">
        <f t="shared" si="49"/>
        <v>3</v>
      </c>
      <c r="V232" s="17">
        <f t="shared" si="50"/>
        <v>1.3651232271702041</v>
      </c>
      <c r="W232" s="5">
        <f t="shared" si="51"/>
        <v>39.551399687785135</v>
      </c>
      <c r="X232" s="5">
        <f t="shared" si="54"/>
        <v>2.7777777777777759</v>
      </c>
      <c r="Y232" s="5">
        <f t="shared" si="55"/>
        <v>-0.79371230126568149</v>
      </c>
      <c r="Z232" s="5">
        <f t="shared" si="52"/>
        <v>42.062876987343188</v>
      </c>
      <c r="AA232">
        <v>6</v>
      </c>
      <c r="AB232">
        <v>7</v>
      </c>
      <c r="AC232">
        <v>4</v>
      </c>
      <c r="AD232">
        <v>5</v>
      </c>
      <c r="AE232">
        <v>5</v>
      </c>
      <c r="AF232">
        <v>6</v>
      </c>
      <c r="AG232">
        <v>2</v>
      </c>
      <c r="AH232">
        <v>4</v>
      </c>
      <c r="AI232">
        <v>3</v>
      </c>
      <c r="AJ232">
        <v>5</v>
      </c>
      <c r="AK232">
        <v>6</v>
      </c>
      <c r="AL232">
        <v>1</v>
      </c>
      <c r="AM232">
        <v>18</v>
      </c>
    </row>
    <row r="233" spans="1:39">
      <c r="A233">
        <v>2273</v>
      </c>
      <c r="B233">
        <v>0</v>
      </c>
      <c r="C233">
        <v>1947</v>
      </c>
      <c r="D233">
        <f t="shared" si="53"/>
        <v>69</v>
      </c>
      <c r="E233" s="1">
        <v>42699.854027777779</v>
      </c>
      <c r="F233" t="s">
        <v>181</v>
      </c>
      <c r="G233">
        <v>2</v>
      </c>
      <c r="H233">
        <v>2</v>
      </c>
      <c r="I233">
        <v>1</v>
      </c>
      <c r="J233">
        <v>4</v>
      </c>
      <c r="K233">
        <v>3</v>
      </c>
      <c r="L233">
        <v>2</v>
      </c>
      <c r="M233">
        <v>2</v>
      </c>
      <c r="N233" s="12">
        <f t="shared" si="42"/>
        <v>14</v>
      </c>
      <c r="O233" s="16">
        <f t="shared" si="43"/>
        <v>5</v>
      </c>
      <c r="P233" s="5">
        <f t="shared" si="44"/>
        <v>8.6528973441504018</v>
      </c>
      <c r="Q233" s="5">
        <f t="shared" si="45"/>
        <v>54.365301808113301</v>
      </c>
      <c r="R233" s="16">
        <f t="shared" si="46"/>
        <v>4</v>
      </c>
      <c r="S233" s="17">
        <f t="shared" si="47"/>
        <v>2.0831119141247747</v>
      </c>
      <c r="T233" s="5">
        <f t="shared" si="48"/>
        <v>68.820825356166637</v>
      </c>
      <c r="U233" s="16">
        <f t="shared" si="49"/>
        <v>5</v>
      </c>
      <c r="V233" s="17">
        <f t="shared" si="50"/>
        <v>0.69158370826985938</v>
      </c>
      <c r="W233" s="5">
        <f t="shared" si="51"/>
        <v>57.436944928105866</v>
      </c>
      <c r="X233" s="5">
        <f t="shared" si="54"/>
        <v>0.44444444444444364</v>
      </c>
      <c r="Y233" s="5">
        <f t="shared" si="55"/>
        <v>-0.31748492050627247</v>
      </c>
      <c r="Z233" s="5">
        <f t="shared" si="52"/>
        <v>46.825150794937272</v>
      </c>
      <c r="AA233">
        <v>12</v>
      </c>
      <c r="AB233">
        <v>9</v>
      </c>
      <c r="AC233">
        <v>8</v>
      </c>
      <c r="AD233">
        <v>12</v>
      </c>
      <c r="AE233">
        <v>11</v>
      </c>
      <c r="AF233">
        <v>8</v>
      </c>
      <c r="AG233">
        <v>5</v>
      </c>
      <c r="AH233">
        <v>2</v>
      </c>
      <c r="AI233">
        <v>6</v>
      </c>
      <c r="AJ233">
        <v>1</v>
      </c>
      <c r="AK233">
        <v>4</v>
      </c>
      <c r="AL233">
        <v>3</v>
      </c>
      <c r="AM233">
        <v>32</v>
      </c>
    </row>
    <row r="234" spans="1:39">
      <c r="A234">
        <v>2284</v>
      </c>
      <c r="B234">
        <v>0</v>
      </c>
      <c r="C234">
        <v>1992</v>
      </c>
      <c r="D234">
        <f t="shared" si="53"/>
        <v>24</v>
      </c>
      <c r="E234" s="1">
        <v>42699.98269675926</v>
      </c>
      <c r="F234" t="s">
        <v>46</v>
      </c>
      <c r="H234">
        <v>3</v>
      </c>
      <c r="I234">
        <v>1</v>
      </c>
      <c r="J234">
        <v>3</v>
      </c>
      <c r="K234">
        <v>2</v>
      </c>
      <c r="L234">
        <v>1</v>
      </c>
      <c r="M234">
        <v>3</v>
      </c>
      <c r="N234" s="12">
        <f t="shared" si="42"/>
        <v>13</v>
      </c>
      <c r="O234" s="16">
        <f t="shared" si="43"/>
        <v>7</v>
      </c>
      <c r="P234" s="5">
        <f t="shared" si="44"/>
        <v>0.88657432009541726</v>
      </c>
      <c r="Q234" s="5">
        <f t="shared" si="45"/>
        <v>6.7039025033272353</v>
      </c>
      <c r="R234" s="16">
        <f t="shared" si="46"/>
        <v>3</v>
      </c>
      <c r="S234" s="17">
        <f t="shared" si="47"/>
        <v>0.19651397598044443</v>
      </c>
      <c r="T234" s="5">
        <f t="shared" si="48"/>
        <v>55.780682073679756</v>
      </c>
      <c r="U234" s="16">
        <f t="shared" si="49"/>
        <v>3</v>
      </c>
      <c r="V234" s="17">
        <f t="shared" si="50"/>
        <v>1.3651232271702041</v>
      </c>
      <c r="W234" s="5">
        <f t="shared" si="51"/>
        <v>39.551399687785135</v>
      </c>
      <c r="X234" s="5">
        <f t="shared" si="54"/>
        <v>2.7777777777777759</v>
      </c>
      <c r="Y234" s="5">
        <f t="shared" si="55"/>
        <v>-0.79371230126568149</v>
      </c>
      <c r="Z234" s="5">
        <f t="shared" si="52"/>
        <v>42.062876987343188</v>
      </c>
      <c r="AA234">
        <v>4</v>
      </c>
      <c r="AB234">
        <v>3</v>
      </c>
      <c r="AC234">
        <v>4</v>
      </c>
      <c r="AD234">
        <v>8</v>
      </c>
      <c r="AE234">
        <v>4</v>
      </c>
      <c r="AF234">
        <v>6</v>
      </c>
      <c r="AG234">
        <v>6</v>
      </c>
      <c r="AH234">
        <v>4</v>
      </c>
      <c r="AI234">
        <v>5</v>
      </c>
      <c r="AJ234">
        <v>2</v>
      </c>
      <c r="AK234">
        <v>3</v>
      </c>
      <c r="AL234">
        <v>1</v>
      </c>
      <c r="AM234">
        <v>26</v>
      </c>
    </row>
    <row r="235" spans="1:39">
      <c r="A235">
        <v>2287</v>
      </c>
      <c r="B235">
        <v>0</v>
      </c>
      <c r="C235">
        <v>1993</v>
      </c>
      <c r="D235">
        <f t="shared" si="53"/>
        <v>23</v>
      </c>
      <c r="E235" s="1">
        <v>42700.031435185185</v>
      </c>
      <c r="F235" t="s">
        <v>182</v>
      </c>
      <c r="G235">
        <v>3</v>
      </c>
      <c r="H235">
        <v>3</v>
      </c>
      <c r="I235">
        <v>4</v>
      </c>
      <c r="J235">
        <v>3</v>
      </c>
      <c r="K235">
        <v>3</v>
      </c>
      <c r="L235">
        <v>1</v>
      </c>
      <c r="M235">
        <v>4</v>
      </c>
      <c r="N235" s="12">
        <f t="shared" si="42"/>
        <v>18</v>
      </c>
      <c r="O235" s="16">
        <f t="shared" si="43"/>
        <v>11</v>
      </c>
      <c r="P235" s="5">
        <f t="shared" si="44"/>
        <v>9.3539282719854508</v>
      </c>
      <c r="Q235" s="5">
        <f t="shared" si="45"/>
        <v>58.667481214386015</v>
      </c>
      <c r="R235" s="16">
        <f t="shared" si="46"/>
        <v>3</v>
      </c>
      <c r="S235" s="17">
        <f t="shared" si="47"/>
        <v>0.19651397598044443</v>
      </c>
      <c r="T235" s="5">
        <f t="shared" si="48"/>
        <v>55.780682073679756</v>
      </c>
      <c r="U235" s="16">
        <f t="shared" si="49"/>
        <v>4</v>
      </c>
      <c r="V235" s="17">
        <f t="shared" si="50"/>
        <v>2.8353467720031746E-2</v>
      </c>
      <c r="W235" s="5">
        <f t="shared" si="51"/>
        <v>48.494172307945504</v>
      </c>
      <c r="X235" s="5">
        <f t="shared" si="54"/>
        <v>11.111111111111114</v>
      </c>
      <c r="Y235" s="5">
        <f t="shared" si="55"/>
        <v>1.5874246025313639</v>
      </c>
      <c r="Z235" s="5">
        <f t="shared" si="52"/>
        <v>65.874246025313639</v>
      </c>
      <c r="AA235">
        <v>6</v>
      </c>
      <c r="AB235">
        <v>9</v>
      </c>
      <c r="AC235">
        <v>6</v>
      </c>
      <c r="AD235">
        <v>12</v>
      </c>
      <c r="AE235">
        <v>5</v>
      </c>
      <c r="AF235">
        <v>10</v>
      </c>
      <c r="AG235">
        <v>1</v>
      </c>
      <c r="AH235">
        <v>4</v>
      </c>
      <c r="AI235">
        <v>3</v>
      </c>
      <c r="AJ235">
        <v>5</v>
      </c>
      <c r="AK235">
        <v>2</v>
      </c>
      <c r="AL235">
        <v>6</v>
      </c>
      <c r="AM235">
        <v>37</v>
      </c>
    </row>
    <row r="236" spans="1:39">
      <c r="A236">
        <v>2298</v>
      </c>
      <c r="B236">
        <v>0</v>
      </c>
      <c r="C236">
        <v>1986</v>
      </c>
      <c r="D236">
        <f t="shared" si="53"/>
        <v>30</v>
      </c>
      <c r="E236" s="1">
        <v>42700.503287037034</v>
      </c>
      <c r="F236" t="s">
        <v>183</v>
      </c>
      <c r="G236">
        <v>3</v>
      </c>
      <c r="H236">
        <v>3</v>
      </c>
      <c r="I236">
        <v>4</v>
      </c>
      <c r="J236">
        <v>3</v>
      </c>
      <c r="K236">
        <v>1</v>
      </c>
      <c r="L236">
        <v>1</v>
      </c>
      <c r="M236">
        <v>2</v>
      </c>
      <c r="N236" s="12">
        <f t="shared" si="42"/>
        <v>14</v>
      </c>
      <c r="O236" s="16">
        <f t="shared" si="43"/>
        <v>9</v>
      </c>
      <c r="P236" s="5">
        <f t="shared" si="44"/>
        <v>1.1202512960404336</v>
      </c>
      <c r="Q236" s="5">
        <f t="shared" si="45"/>
        <v>8.1379623054181423</v>
      </c>
      <c r="R236" s="16">
        <f t="shared" si="46"/>
        <v>3</v>
      </c>
      <c r="S236" s="17">
        <f t="shared" si="47"/>
        <v>0.19651397598044443</v>
      </c>
      <c r="T236" s="5">
        <f t="shared" si="48"/>
        <v>55.780682073679756</v>
      </c>
      <c r="U236" s="16">
        <f t="shared" si="49"/>
        <v>2</v>
      </c>
      <c r="V236" s="17">
        <f t="shared" si="50"/>
        <v>4.7018929866203765</v>
      </c>
      <c r="W236" s="5">
        <f t="shared" si="51"/>
        <v>30.608627067624774</v>
      </c>
      <c r="X236" s="5">
        <f t="shared" si="54"/>
        <v>0.44444444444444364</v>
      </c>
      <c r="Y236" s="5">
        <f t="shared" si="55"/>
        <v>-0.31748492050627247</v>
      </c>
      <c r="Z236" s="5">
        <f t="shared" si="52"/>
        <v>46.825150794937272</v>
      </c>
      <c r="AA236">
        <v>7</v>
      </c>
      <c r="AB236">
        <v>4</v>
      </c>
      <c r="AC236">
        <v>7</v>
      </c>
      <c r="AD236">
        <v>4</v>
      </c>
      <c r="AE236">
        <v>6</v>
      </c>
      <c r="AF236">
        <v>4</v>
      </c>
      <c r="AG236">
        <v>2</v>
      </c>
      <c r="AH236">
        <v>3</v>
      </c>
      <c r="AI236">
        <v>5</v>
      </c>
      <c r="AJ236">
        <v>4</v>
      </c>
      <c r="AK236">
        <v>1</v>
      </c>
      <c r="AL236">
        <v>6</v>
      </c>
      <c r="AM236">
        <v>42</v>
      </c>
    </row>
    <row r="237" spans="1:39">
      <c r="A237">
        <v>2301</v>
      </c>
      <c r="B237">
        <v>0</v>
      </c>
      <c r="C237">
        <v>1996</v>
      </c>
      <c r="D237">
        <f t="shared" si="53"/>
        <v>20</v>
      </c>
      <c r="E237" s="1">
        <v>42700.659004629626</v>
      </c>
      <c r="F237" t="s">
        <v>46</v>
      </c>
      <c r="H237">
        <v>2</v>
      </c>
      <c r="I237">
        <v>1</v>
      </c>
      <c r="J237">
        <v>3</v>
      </c>
      <c r="K237">
        <v>3</v>
      </c>
      <c r="L237">
        <v>2</v>
      </c>
      <c r="M237">
        <v>3</v>
      </c>
      <c r="N237" s="12">
        <f t="shared" si="42"/>
        <v>14</v>
      </c>
      <c r="O237" s="16">
        <f t="shared" si="43"/>
        <v>6</v>
      </c>
      <c r="P237" s="5">
        <f t="shared" si="44"/>
        <v>3.7697358321229091</v>
      </c>
      <c r="Q237" s="5">
        <f t="shared" si="45"/>
        <v>24.39766976736065</v>
      </c>
      <c r="R237" s="16">
        <f t="shared" si="46"/>
        <v>3</v>
      </c>
      <c r="S237" s="17">
        <f t="shared" si="47"/>
        <v>0.19651397598044443</v>
      </c>
      <c r="T237" s="5">
        <f t="shared" si="48"/>
        <v>55.780682073679756</v>
      </c>
      <c r="U237" s="16">
        <f t="shared" si="49"/>
        <v>5</v>
      </c>
      <c r="V237" s="17">
        <f t="shared" si="50"/>
        <v>0.69158370826985938</v>
      </c>
      <c r="W237" s="5">
        <f t="shared" si="51"/>
        <v>57.436944928105866</v>
      </c>
      <c r="X237" s="5">
        <f t="shared" si="54"/>
        <v>0.44444444444444364</v>
      </c>
      <c r="Y237" s="5">
        <f t="shared" si="55"/>
        <v>-0.31748492050627247</v>
      </c>
      <c r="Z237" s="5">
        <f t="shared" si="52"/>
        <v>46.825150794937272</v>
      </c>
      <c r="AA237">
        <v>17</v>
      </c>
      <c r="AB237">
        <v>10</v>
      </c>
      <c r="AC237">
        <v>8</v>
      </c>
      <c r="AD237">
        <v>8</v>
      </c>
      <c r="AE237">
        <v>4</v>
      </c>
      <c r="AF237">
        <v>6</v>
      </c>
      <c r="AG237">
        <v>6</v>
      </c>
      <c r="AH237">
        <v>5</v>
      </c>
      <c r="AI237">
        <v>1</v>
      </c>
      <c r="AJ237">
        <v>3</v>
      </c>
      <c r="AK237">
        <v>4</v>
      </c>
      <c r="AL237">
        <v>2</v>
      </c>
      <c r="AM237">
        <v>23</v>
      </c>
    </row>
    <row r="238" spans="1:39">
      <c r="A238">
        <v>2296</v>
      </c>
      <c r="B238">
        <v>0</v>
      </c>
      <c r="C238">
        <v>1984</v>
      </c>
      <c r="D238">
        <f t="shared" si="53"/>
        <v>32</v>
      </c>
      <c r="E238" s="1">
        <v>42700.931631944448</v>
      </c>
      <c r="F238" t="s">
        <v>184</v>
      </c>
      <c r="G238">
        <v>3</v>
      </c>
      <c r="H238">
        <v>3</v>
      </c>
      <c r="I238">
        <v>1</v>
      </c>
      <c r="J238">
        <v>3</v>
      </c>
      <c r="K238">
        <v>3</v>
      </c>
      <c r="L238">
        <v>2</v>
      </c>
      <c r="M238">
        <v>3</v>
      </c>
      <c r="N238" s="12">
        <f t="shared" si="42"/>
        <v>15</v>
      </c>
      <c r="O238" s="16">
        <f t="shared" si="43"/>
        <v>7</v>
      </c>
      <c r="P238" s="5">
        <f t="shared" si="44"/>
        <v>0.88657432009541726</v>
      </c>
      <c r="Q238" s="5">
        <f t="shared" si="45"/>
        <v>6.7039025033272353</v>
      </c>
      <c r="R238" s="16">
        <f t="shared" si="46"/>
        <v>3</v>
      </c>
      <c r="S238" s="17">
        <f t="shared" si="47"/>
        <v>0.19651397598044443</v>
      </c>
      <c r="T238" s="5">
        <f t="shared" si="48"/>
        <v>55.780682073679756</v>
      </c>
      <c r="U238" s="16">
        <f t="shared" si="49"/>
        <v>5</v>
      </c>
      <c r="V238" s="17">
        <f t="shared" si="50"/>
        <v>0.69158370826985938</v>
      </c>
      <c r="W238" s="5">
        <f t="shared" si="51"/>
        <v>57.436944928105866</v>
      </c>
      <c r="X238" s="5">
        <f t="shared" si="54"/>
        <v>0.11111111111111151</v>
      </c>
      <c r="Y238" s="5">
        <f t="shared" si="55"/>
        <v>0.15874246025313665</v>
      </c>
      <c r="Z238" s="5">
        <f t="shared" si="52"/>
        <v>51.587424602531364</v>
      </c>
      <c r="AA238">
        <v>11</v>
      </c>
      <c r="AB238">
        <v>6</v>
      </c>
      <c r="AC238">
        <v>5</v>
      </c>
      <c r="AD238">
        <v>4</v>
      </c>
      <c r="AE238">
        <v>5</v>
      </c>
      <c r="AF238">
        <v>6</v>
      </c>
      <c r="AG238">
        <v>1</v>
      </c>
      <c r="AH238">
        <v>5</v>
      </c>
      <c r="AI238">
        <v>4</v>
      </c>
      <c r="AJ238">
        <v>3</v>
      </c>
      <c r="AK238">
        <v>6</v>
      </c>
      <c r="AL238">
        <v>2</v>
      </c>
      <c r="AM238">
        <v>18</v>
      </c>
    </row>
    <row r="239" spans="1:39">
      <c r="A239">
        <v>2316</v>
      </c>
      <c r="B239">
        <v>0</v>
      </c>
      <c r="C239">
        <v>1993</v>
      </c>
      <c r="D239">
        <f t="shared" si="53"/>
        <v>23</v>
      </c>
      <c r="E239" s="1">
        <v>42700.945335648146</v>
      </c>
      <c r="F239" t="s">
        <v>125</v>
      </c>
      <c r="G239">
        <v>1</v>
      </c>
      <c r="H239">
        <v>3</v>
      </c>
      <c r="I239">
        <v>2</v>
      </c>
      <c r="J239">
        <v>3</v>
      </c>
      <c r="K239">
        <v>3</v>
      </c>
      <c r="L239">
        <v>2</v>
      </c>
      <c r="M239">
        <v>3</v>
      </c>
      <c r="N239" s="12">
        <f t="shared" si="42"/>
        <v>16</v>
      </c>
      <c r="O239" s="16">
        <f t="shared" si="43"/>
        <v>8</v>
      </c>
      <c r="P239" s="5">
        <f t="shared" si="44"/>
        <v>3.4128080679254845E-3</v>
      </c>
      <c r="Q239" s="5">
        <f t="shared" si="45"/>
        <v>1.2840000160130742</v>
      </c>
      <c r="R239" s="16">
        <f t="shared" si="46"/>
        <v>3</v>
      </c>
      <c r="S239" s="17">
        <f t="shared" si="47"/>
        <v>0.19651397598044443</v>
      </c>
      <c r="T239" s="5">
        <f t="shared" si="48"/>
        <v>55.780682073679756</v>
      </c>
      <c r="U239" s="16">
        <f t="shared" si="49"/>
        <v>5</v>
      </c>
      <c r="V239" s="17">
        <f t="shared" si="50"/>
        <v>0.69158370826985938</v>
      </c>
      <c r="W239" s="5">
        <f t="shared" si="51"/>
        <v>57.436944928105866</v>
      </c>
      <c r="X239" s="5">
        <f t="shared" si="54"/>
        <v>1.7777777777777795</v>
      </c>
      <c r="Y239" s="5">
        <f t="shared" si="55"/>
        <v>0.63496984101254572</v>
      </c>
      <c r="Z239" s="5">
        <f t="shared" si="52"/>
        <v>56.349698410125455</v>
      </c>
      <c r="AA239">
        <v>6</v>
      </c>
      <c r="AB239">
        <v>8</v>
      </c>
      <c r="AC239">
        <v>7</v>
      </c>
      <c r="AD239">
        <v>7</v>
      </c>
      <c r="AE239">
        <v>8</v>
      </c>
      <c r="AF239">
        <v>6</v>
      </c>
      <c r="AG239">
        <v>6</v>
      </c>
      <c r="AH239">
        <v>5</v>
      </c>
      <c r="AI239">
        <v>2</v>
      </c>
      <c r="AJ239">
        <v>4</v>
      </c>
      <c r="AK239">
        <v>1</v>
      </c>
      <c r="AL239">
        <v>3</v>
      </c>
      <c r="AM239">
        <v>2</v>
      </c>
    </row>
    <row r="240" spans="1:39">
      <c r="A240">
        <v>2315</v>
      </c>
      <c r="B240">
        <v>0</v>
      </c>
      <c r="C240">
        <v>1987</v>
      </c>
      <c r="D240">
        <f t="shared" si="53"/>
        <v>29</v>
      </c>
      <c r="E240" s="1">
        <v>42700.968715277777</v>
      </c>
      <c r="F240" t="s">
        <v>185</v>
      </c>
      <c r="G240">
        <v>1</v>
      </c>
      <c r="H240">
        <v>2</v>
      </c>
      <c r="I240">
        <v>2</v>
      </c>
      <c r="J240">
        <v>3</v>
      </c>
      <c r="K240">
        <v>2</v>
      </c>
      <c r="L240">
        <v>1</v>
      </c>
      <c r="M240">
        <v>3</v>
      </c>
      <c r="N240" s="12">
        <f t="shared" si="42"/>
        <v>13</v>
      </c>
      <c r="O240" s="16">
        <f t="shared" si="43"/>
        <v>7</v>
      </c>
      <c r="P240" s="5">
        <f t="shared" si="44"/>
        <v>0.88657432009541726</v>
      </c>
      <c r="Q240" s="5">
        <f t="shared" si="45"/>
        <v>6.7039025033272353</v>
      </c>
      <c r="R240" s="16">
        <f t="shared" si="46"/>
        <v>3</v>
      </c>
      <c r="S240" s="17">
        <f t="shared" si="47"/>
        <v>0.19651397598044443</v>
      </c>
      <c r="T240" s="5">
        <f t="shared" si="48"/>
        <v>55.780682073679756</v>
      </c>
      <c r="U240" s="16">
        <f t="shared" si="49"/>
        <v>3</v>
      </c>
      <c r="V240" s="17">
        <f t="shared" si="50"/>
        <v>1.3651232271702041</v>
      </c>
      <c r="W240" s="5">
        <f t="shared" si="51"/>
        <v>39.551399687785135</v>
      </c>
      <c r="X240" s="5">
        <f t="shared" si="54"/>
        <v>2.7777777777777759</v>
      </c>
      <c r="Y240" s="5">
        <f t="shared" si="55"/>
        <v>-0.79371230126568149</v>
      </c>
      <c r="Z240" s="5">
        <f t="shared" si="52"/>
        <v>42.062876987343188</v>
      </c>
      <c r="AA240">
        <v>4</v>
      </c>
      <c r="AB240">
        <v>5</v>
      </c>
      <c r="AC240">
        <v>5</v>
      </c>
      <c r="AD240">
        <v>5</v>
      </c>
      <c r="AE240">
        <v>4</v>
      </c>
      <c r="AF240">
        <v>3</v>
      </c>
      <c r="AG240">
        <v>1</v>
      </c>
      <c r="AH240">
        <v>3</v>
      </c>
      <c r="AI240">
        <v>4</v>
      </c>
      <c r="AJ240">
        <v>5</v>
      </c>
      <c r="AK240">
        <v>6</v>
      </c>
      <c r="AL240">
        <v>2</v>
      </c>
      <c r="AM240">
        <v>18</v>
      </c>
    </row>
    <row r="241" spans="1:39">
      <c r="A241">
        <v>2320</v>
      </c>
      <c r="B241">
        <v>0</v>
      </c>
      <c r="C241">
        <v>1973</v>
      </c>
      <c r="D241">
        <f t="shared" si="53"/>
        <v>43</v>
      </c>
      <c r="E241" s="1">
        <v>42700.983460648145</v>
      </c>
      <c r="F241" t="s">
        <v>186</v>
      </c>
      <c r="G241">
        <v>3</v>
      </c>
      <c r="H241">
        <v>2</v>
      </c>
      <c r="I241">
        <v>3</v>
      </c>
      <c r="J241">
        <v>2</v>
      </c>
      <c r="K241">
        <v>3</v>
      </c>
      <c r="L241">
        <v>2</v>
      </c>
      <c r="M241">
        <v>2</v>
      </c>
      <c r="N241" s="12">
        <f t="shared" si="42"/>
        <v>14</v>
      </c>
      <c r="O241" s="16">
        <f t="shared" si="43"/>
        <v>7</v>
      </c>
      <c r="P241" s="5">
        <f t="shared" si="44"/>
        <v>0.88657432009541726</v>
      </c>
      <c r="Q241" s="5">
        <f t="shared" si="45"/>
        <v>6.7039025033272353</v>
      </c>
      <c r="R241" s="16">
        <f t="shared" si="46"/>
        <v>2</v>
      </c>
      <c r="S241" s="17">
        <f t="shared" si="47"/>
        <v>0.30991603783611416</v>
      </c>
      <c r="T241" s="5">
        <f t="shared" si="48"/>
        <v>42.740538791192868</v>
      </c>
      <c r="U241" s="16">
        <f t="shared" si="49"/>
        <v>5</v>
      </c>
      <c r="V241" s="17">
        <f t="shared" si="50"/>
        <v>0.69158370826985938</v>
      </c>
      <c r="W241" s="5">
        <f t="shared" si="51"/>
        <v>57.436944928105866</v>
      </c>
      <c r="X241" s="5">
        <f t="shared" si="54"/>
        <v>0.44444444444444364</v>
      </c>
      <c r="Y241" s="5">
        <f t="shared" si="55"/>
        <v>-0.31748492050627247</v>
      </c>
      <c r="Z241" s="5">
        <f t="shared" si="52"/>
        <v>46.825150794937272</v>
      </c>
      <c r="AA241">
        <v>7</v>
      </c>
      <c r="AB241">
        <v>8</v>
      </c>
      <c r="AC241">
        <v>6</v>
      </c>
      <c r="AD241">
        <v>13</v>
      </c>
      <c r="AE241">
        <v>4</v>
      </c>
      <c r="AF241">
        <v>4</v>
      </c>
      <c r="AG241">
        <v>6</v>
      </c>
      <c r="AH241">
        <v>5</v>
      </c>
      <c r="AI241">
        <v>3</v>
      </c>
      <c r="AJ241">
        <v>1</v>
      </c>
      <c r="AK241">
        <v>4</v>
      </c>
      <c r="AL241">
        <v>2</v>
      </c>
      <c r="AM241">
        <v>18</v>
      </c>
    </row>
    <row r="242" spans="1:39">
      <c r="A242">
        <v>2322</v>
      </c>
      <c r="B242">
        <v>0</v>
      </c>
      <c r="C242">
        <v>1991</v>
      </c>
      <c r="D242">
        <f t="shared" si="53"/>
        <v>25</v>
      </c>
      <c r="E242" s="1">
        <v>42701.052233796298</v>
      </c>
      <c r="F242" t="s">
        <v>46</v>
      </c>
      <c r="H242">
        <v>3</v>
      </c>
      <c r="I242">
        <v>3</v>
      </c>
      <c r="J242">
        <v>3</v>
      </c>
      <c r="K242">
        <v>3</v>
      </c>
      <c r="L242">
        <v>2</v>
      </c>
      <c r="M242">
        <v>2</v>
      </c>
      <c r="N242" s="12">
        <f t="shared" si="42"/>
        <v>16</v>
      </c>
      <c r="O242" s="16">
        <f t="shared" si="43"/>
        <v>8</v>
      </c>
      <c r="P242" s="5">
        <f t="shared" si="44"/>
        <v>3.4128080679254845E-3</v>
      </c>
      <c r="Q242" s="5">
        <f t="shared" si="45"/>
        <v>1.2840000160130742</v>
      </c>
      <c r="R242" s="16">
        <f t="shared" si="46"/>
        <v>3</v>
      </c>
      <c r="S242" s="17">
        <f t="shared" si="47"/>
        <v>0.19651397598044443</v>
      </c>
      <c r="T242" s="5">
        <f t="shared" si="48"/>
        <v>55.780682073679756</v>
      </c>
      <c r="U242" s="16">
        <f t="shared" si="49"/>
        <v>5</v>
      </c>
      <c r="V242" s="17">
        <f t="shared" si="50"/>
        <v>0.69158370826985938</v>
      </c>
      <c r="W242" s="5">
        <f t="shared" si="51"/>
        <v>57.436944928105866</v>
      </c>
      <c r="X242" s="5">
        <f t="shared" si="54"/>
        <v>1.7777777777777795</v>
      </c>
      <c r="Y242" s="5">
        <f t="shared" si="55"/>
        <v>0.63496984101254572</v>
      </c>
      <c r="Z242" s="5">
        <f t="shared" si="52"/>
        <v>56.349698410125455</v>
      </c>
      <c r="AA242">
        <v>6</v>
      </c>
      <c r="AB242">
        <v>5</v>
      </c>
      <c r="AC242">
        <v>6</v>
      </c>
      <c r="AD242">
        <v>9</v>
      </c>
      <c r="AE242">
        <v>6</v>
      </c>
      <c r="AF242">
        <v>8</v>
      </c>
      <c r="AG242">
        <v>5</v>
      </c>
      <c r="AH242">
        <v>3</v>
      </c>
      <c r="AI242">
        <v>6</v>
      </c>
      <c r="AJ242">
        <v>2</v>
      </c>
      <c r="AK242">
        <v>4</v>
      </c>
      <c r="AL242">
        <v>1</v>
      </c>
      <c r="AM242">
        <v>5</v>
      </c>
    </row>
    <row r="243" spans="1:39">
      <c r="A243">
        <v>2333</v>
      </c>
      <c r="B243">
        <v>0</v>
      </c>
      <c r="C243">
        <v>1993</v>
      </c>
      <c r="D243">
        <f t="shared" si="53"/>
        <v>23</v>
      </c>
      <c r="E243" s="1">
        <v>42701.469467592593</v>
      </c>
      <c r="F243" t="s">
        <v>187</v>
      </c>
      <c r="G243">
        <v>1</v>
      </c>
      <c r="H243">
        <v>2</v>
      </c>
      <c r="I243">
        <v>1</v>
      </c>
      <c r="J243">
        <v>3</v>
      </c>
      <c r="K243">
        <v>2</v>
      </c>
      <c r="L243">
        <v>2</v>
      </c>
      <c r="M243">
        <v>3</v>
      </c>
      <c r="N243" s="12">
        <f t="shared" si="42"/>
        <v>13</v>
      </c>
      <c r="O243" s="16">
        <f t="shared" si="43"/>
        <v>6</v>
      </c>
      <c r="P243" s="5">
        <f t="shared" si="44"/>
        <v>3.7697358321229091</v>
      </c>
      <c r="Q243" s="5">
        <f t="shared" si="45"/>
        <v>24.39766976736065</v>
      </c>
      <c r="R243" s="16">
        <f t="shared" si="46"/>
        <v>3</v>
      </c>
      <c r="S243" s="17">
        <f t="shared" si="47"/>
        <v>0.19651397598044443</v>
      </c>
      <c r="T243" s="5">
        <f t="shared" si="48"/>
        <v>55.780682073679756</v>
      </c>
      <c r="U243" s="16">
        <f t="shared" si="49"/>
        <v>4</v>
      </c>
      <c r="V243" s="17">
        <f t="shared" si="50"/>
        <v>2.8353467720031746E-2</v>
      </c>
      <c r="W243" s="5">
        <f t="shared" si="51"/>
        <v>48.494172307945504</v>
      </c>
      <c r="X243" s="5">
        <f t="shared" si="54"/>
        <v>2.7777777777777759</v>
      </c>
      <c r="Y243" s="5">
        <f t="shared" si="55"/>
        <v>-0.79371230126568149</v>
      </c>
      <c r="Z243" s="5">
        <f t="shared" si="52"/>
        <v>42.062876987343188</v>
      </c>
      <c r="AA243">
        <v>3</v>
      </c>
      <c r="AB243">
        <v>3</v>
      </c>
      <c r="AC243">
        <v>6</v>
      </c>
      <c r="AD243">
        <v>5</v>
      </c>
      <c r="AE243">
        <v>3</v>
      </c>
      <c r="AF243">
        <v>5</v>
      </c>
      <c r="AG243">
        <v>2</v>
      </c>
      <c r="AH243">
        <v>3</v>
      </c>
      <c r="AI243">
        <v>6</v>
      </c>
      <c r="AJ243">
        <v>4</v>
      </c>
      <c r="AK243">
        <v>5</v>
      </c>
      <c r="AL243">
        <v>1</v>
      </c>
      <c r="AM243">
        <v>20</v>
      </c>
    </row>
    <row r="244" spans="1:39">
      <c r="A244">
        <v>2339</v>
      </c>
      <c r="B244">
        <v>0</v>
      </c>
      <c r="C244">
        <v>1980</v>
      </c>
      <c r="D244">
        <f t="shared" si="53"/>
        <v>36</v>
      </c>
      <c r="E244" s="1">
        <v>42701.663541666669</v>
      </c>
      <c r="F244" t="s">
        <v>188</v>
      </c>
      <c r="G244">
        <v>4</v>
      </c>
      <c r="H244">
        <v>3</v>
      </c>
      <c r="I244">
        <v>1</v>
      </c>
      <c r="J244">
        <v>3</v>
      </c>
      <c r="K244">
        <v>2</v>
      </c>
      <c r="L244">
        <v>2</v>
      </c>
      <c r="M244">
        <v>2</v>
      </c>
      <c r="N244" s="12">
        <f t="shared" si="42"/>
        <v>13</v>
      </c>
      <c r="O244" s="16">
        <f t="shared" si="43"/>
        <v>6</v>
      </c>
      <c r="P244" s="5">
        <f t="shared" si="44"/>
        <v>3.7697358321229091</v>
      </c>
      <c r="Q244" s="5">
        <f t="shared" si="45"/>
        <v>24.39766976736065</v>
      </c>
      <c r="R244" s="16">
        <f t="shared" si="46"/>
        <v>3</v>
      </c>
      <c r="S244" s="17">
        <f t="shared" si="47"/>
        <v>0.19651397598044443</v>
      </c>
      <c r="T244" s="5">
        <f t="shared" si="48"/>
        <v>55.780682073679756</v>
      </c>
      <c r="U244" s="16">
        <f t="shared" si="49"/>
        <v>4</v>
      </c>
      <c r="V244" s="17">
        <f t="shared" si="50"/>
        <v>2.8353467720031746E-2</v>
      </c>
      <c r="W244" s="5">
        <f t="shared" si="51"/>
        <v>48.494172307945504</v>
      </c>
      <c r="X244" s="5">
        <f t="shared" si="54"/>
        <v>2.7777777777777759</v>
      </c>
      <c r="Y244" s="5">
        <f t="shared" si="55"/>
        <v>-0.79371230126568149</v>
      </c>
      <c r="Z244" s="5">
        <f t="shared" si="52"/>
        <v>42.062876987343188</v>
      </c>
      <c r="AA244">
        <v>7</v>
      </c>
      <c r="AB244">
        <v>5</v>
      </c>
      <c r="AC244">
        <v>19</v>
      </c>
      <c r="AD244">
        <v>12</v>
      </c>
      <c r="AE244">
        <v>9</v>
      </c>
      <c r="AF244">
        <v>12</v>
      </c>
      <c r="AG244">
        <v>6</v>
      </c>
      <c r="AH244">
        <v>3</v>
      </c>
      <c r="AI244">
        <v>1</v>
      </c>
      <c r="AJ244">
        <v>4</v>
      </c>
      <c r="AK244">
        <v>5</v>
      </c>
      <c r="AL244">
        <v>2</v>
      </c>
      <c r="AM244">
        <v>20</v>
      </c>
    </row>
    <row r="245" spans="1:39">
      <c r="A245">
        <v>2340</v>
      </c>
      <c r="B245">
        <v>0</v>
      </c>
      <c r="C245">
        <v>1990</v>
      </c>
      <c r="D245">
        <f t="shared" si="53"/>
        <v>26</v>
      </c>
      <c r="E245" s="1">
        <v>42701.69740740741</v>
      </c>
      <c r="F245" t="s">
        <v>189</v>
      </c>
      <c r="G245">
        <v>2</v>
      </c>
      <c r="H245">
        <v>4</v>
      </c>
      <c r="I245">
        <v>3</v>
      </c>
      <c r="J245">
        <v>2</v>
      </c>
      <c r="K245">
        <v>3</v>
      </c>
      <c r="L245">
        <v>1</v>
      </c>
      <c r="M245">
        <v>1</v>
      </c>
      <c r="N245" s="12">
        <f t="shared" si="42"/>
        <v>14</v>
      </c>
      <c r="O245" s="16">
        <f t="shared" si="43"/>
        <v>8</v>
      </c>
      <c r="P245" s="5">
        <f t="shared" si="44"/>
        <v>3.4128080679254845E-3</v>
      </c>
      <c r="Q245" s="5">
        <f t="shared" si="45"/>
        <v>1.2840000160130742</v>
      </c>
      <c r="R245" s="16">
        <f t="shared" si="46"/>
        <v>2</v>
      </c>
      <c r="S245" s="17">
        <f t="shared" si="47"/>
        <v>0.30991603783611416</v>
      </c>
      <c r="T245" s="5">
        <f t="shared" si="48"/>
        <v>42.740538791192868</v>
      </c>
      <c r="U245" s="16">
        <f t="shared" si="49"/>
        <v>4</v>
      </c>
      <c r="V245" s="17">
        <f t="shared" si="50"/>
        <v>2.8353467720031746E-2</v>
      </c>
      <c r="W245" s="5">
        <f t="shared" si="51"/>
        <v>48.494172307945504</v>
      </c>
      <c r="X245" s="5">
        <f t="shared" si="54"/>
        <v>0.44444444444444364</v>
      </c>
      <c r="Y245" s="5">
        <f t="shared" si="55"/>
        <v>-0.31748492050627247</v>
      </c>
      <c r="Z245" s="5">
        <f t="shared" si="52"/>
        <v>46.825150794937272</v>
      </c>
      <c r="AA245">
        <v>3</v>
      </c>
      <c r="AB245">
        <v>5</v>
      </c>
      <c r="AC245">
        <v>8</v>
      </c>
      <c r="AD245">
        <v>5</v>
      </c>
      <c r="AE245">
        <v>3</v>
      </c>
      <c r="AF245">
        <v>4</v>
      </c>
      <c r="AG245">
        <v>6</v>
      </c>
      <c r="AH245">
        <v>2</v>
      </c>
      <c r="AI245">
        <v>1</v>
      </c>
      <c r="AJ245">
        <v>4</v>
      </c>
      <c r="AK245">
        <v>5</v>
      </c>
      <c r="AL245">
        <v>3</v>
      </c>
      <c r="AM245">
        <v>63</v>
      </c>
    </row>
    <row r="246" spans="1:39">
      <c r="A246">
        <v>2366</v>
      </c>
      <c r="B246">
        <v>0</v>
      </c>
      <c r="C246">
        <v>1985</v>
      </c>
      <c r="D246">
        <f t="shared" si="53"/>
        <v>31</v>
      </c>
      <c r="E246" s="1">
        <v>42701.920937499999</v>
      </c>
      <c r="F246" t="s">
        <v>190</v>
      </c>
      <c r="G246">
        <v>4</v>
      </c>
      <c r="H246">
        <v>3</v>
      </c>
      <c r="I246">
        <v>3</v>
      </c>
      <c r="J246">
        <v>3</v>
      </c>
      <c r="K246">
        <v>2</v>
      </c>
      <c r="L246">
        <v>2</v>
      </c>
      <c r="M246">
        <v>2</v>
      </c>
      <c r="N246" s="12">
        <f t="shared" si="42"/>
        <v>15</v>
      </c>
      <c r="O246" s="16">
        <f t="shared" si="43"/>
        <v>8</v>
      </c>
      <c r="P246" s="5">
        <f t="shared" si="44"/>
        <v>3.4128080679254845E-3</v>
      </c>
      <c r="Q246" s="5">
        <f t="shared" si="45"/>
        <v>1.2840000160130742</v>
      </c>
      <c r="R246" s="16">
        <f t="shared" si="46"/>
        <v>3</v>
      </c>
      <c r="S246" s="17">
        <f t="shared" si="47"/>
        <v>0.19651397598044443</v>
      </c>
      <c r="T246" s="5">
        <f t="shared" si="48"/>
        <v>55.780682073679756</v>
      </c>
      <c r="U246" s="16">
        <f t="shared" si="49"/>
        <v>4</v>
      </c>
      <c r="V246" s="17">
        <f t="shared" si="50"/>
        <v>2.8353467720031746E-2</v>
      </c>
      <c r="W246" s="5">
        <f t="shared" si="51"/>
        <v>48.494172307945504</v>
      </c>
      <c r="X246" s="5">
        <f t="shared" si="54"/>
        <v>0.11111111111111151</v>
      </c>
      <c r="Y246" s="5">
        <f t="shared" si="55"/>
        <v>0.15874246025313665</v>
      </c>
      <c r="Z246" s="5">
        <f t="shared" si="52"/>
        <v>51.587424602531364</v>
      </c>
      <c r="AA246">
        <v>6</v>
      </c>
      <c r="AB246">
        <v>6</v>
      </c>
      <c r="AC246">
        <v>5</v>
      </c>
      <c r="AD246">
        <v>10</v>
      </c>
      <c r="AE246">
        <v>3</v>
      </c>
      <c r="AF246">
        <v>3</v>
      </c>
      <c r="AG246">
        <v>6</v>
      </c>
      <c r="AH246">
        <v>3</v>
      </c>
      <c r="AI246">
        <v>4</v>
      </c>
      <c r="AJ246">
        <v>1</v>
      </c>
      <c r="AK246">
        <v>2</v>
      </c>
      <c r="AL246">
        <v>5</v>
      </c>
      <c r="AM246">
        <v>7</v>
      </c>
    </row>
    <row r="247" spans="1:39">
      <c r="A247">
        <v>2367</v>
      </c>
      <c r="B247">
        <v>0</v>
      </c>
      <c r="C247">
        <v>1992</v>
      </c>
      <c r="D247">
        <f t="shared" si="53"/>
        <v>24</v>
      </c>
      <c r="E247" s="1">
        <v>42701.921053240738</v>
      </c>
      <c r="F247" t="s">
        <v>46</v>
      </c>
      <c r="H247">
        <v>3</v>
      </c>
      <c r="I247">
        <v>3</v>
      </c>
      <c r="J247">
        <v>3</v>
      </c>
      <c r="K247">
        <v>4</v>
      </c>
      <c r="L247">
        <v>3</v>
      </c>
      <c r="M247">
        <v>3</v>
      </c>
      <c r="N247" s="12">
        <f t="shared" si="42"/>
        <v>19</v>
      </c>
      <c r="O247" s="16">
        <f t="shared" si="43"/>
        <v>9</v>
      </c>
      <c r="P247" s="5">
        <f t="shared" si="44"/>
        <v>1.1202512960404336</v>
      </c>
      <c r="Q247" s="5">
        <f t="shared" si="45"/>
        <v>8.1379623054181423</v>
      </c>
      <c r="R247" s="16">
        <f t="shared" si="46"/>
        <v>3</v>
      </c>
      <c r="S247" s="17">
        <f t="shared" si="47"/>
        <v>0.19651397598044443</v>
      </c>
      <c r="T247" s="5">
        <f t="shared" si="48"/>
        <v>55.780682073679756</v>
      </c>
      <c r="U247" s="16">
        <f t="shared" si="49"/>
        <v>7</v>
      </c>
      <c r="V247" s="17">
        <f t="shared" si="50"/>
        <v>8.0180441893695154</v>
      </c>
      <c r="W247" s="5">
        <f t="shared" si="51"/>
        <v>75.322490168426597</v>
      </c>
      <c r="X247" s="5">
        <f t="shared" si="54"/>
        <v>18.777777777777782</v>
      </c>
      <c r="Y247" s="5">
        <f t="shared" si="55"/>
        <v>2.0636519832907729</v>
      </c>
      <c r="Z247" s="5">
        <f t="shared" si="52"/>
        <v>70.636519832907737</v>
      </c>
      <c r="AA247">
        <v>12</v>
      </c>
      <c r="AB247">
        <v>10</v>
      </c>
      <c r="AC247">
        <v>12</v>
      </c>
      <c r="AD247">
        <v>12</v>
      </c>
      <c r="AE247">
        <v>9</v>
      </c>
      <c r="AF247">
        <v>21</v>
      </c>
      <c r="AG247">
        <v>4</v>
      </c>
      <c r="AH247">
        <v>5</v>
      </c>
      <c r="AI247">
        <v>2</v>
      </c>
      <c r="AJ247">
        <v>1</v>
      </c>
      <c r="AK247">
        <v>3</v>
      </c>
      <c r="AL247">
        <v>6</v>
      </c>
      <c r="AM247">
        <v>33</v>
      </c>
    </row>
    <row r="248" spans="1:39">
      <c r="A248">
        <v>2375</v>
      </c>
      <c r="B248">
        <v>0</v>
      </c>
      <c r="C248">
        <v>1987</v>
      </c>
      <c r="D248">
        <f t="shared" si="53"/>
        <v>29</v>
      </c>
      <c r="E248" s="1">
        <v>42701.936736111114</v>
      </c>
      <c r="F248" t="s">
        <v>191</v>
      </c>
      <c r="G248">
        <v>3</v>
      </c>
      <c r="H248">
        <v>4</v>
      </c>
      <c r="I248">
        <v>3</v>
      </c>
      <c r="J248">
        <v>2</v>
      </c>
      <c r="K248">
        <v>1</v>
      </c>
      <c r="L248">
        <v>2</v>
      </c>
      <c r="M248">
        <v>2</v>
      </c>
      <c r="N248" s="12">
        <f t="shared" si="42"/>
        <v>14</v>
      </c>
      <c r="O248" s="16">
        <f t="shared" si="43"/>
        <v>9</v>
      </c>
      <c r="P248" s="5">
        <f t="shared" si="44"/>
        <v>1.1202512960404336</v>
      </c>
      <c r="Q248" s="5">
        <f t="shared" si="45"/>
        <v>8.1379623054181423</v>
      </c>
      <c r="R248" s="16">
        <f t="shared" si="46"/>
        <v>2</v>
      </c>
      <c r="S248" s="17">
        <f t="shared" si="47"/>
        <v>0.30991603783611416</v>
      </c>
      <c r="T248" s="5">
        <f t="shared" si="48"/>
        <v>42.740538791192868</v>
      </c>
      <c r="U248" s="16">
        <f t="shared" si="49"/>
        <v>3</v>
      </c>
      <c r="V248" s="17">
        <f t="shared" si="50"/>
        <v>1.3651232271702041</v>
      </c>
      <c r="W248" s="5">
        <f t="shared" si="51"/>
        <v>39.551399687785135</v>
      </c>
      <c r="X248" s="5">
        <f t="shared" si="54"/>
        <v>0.44444444444444364</v>
      </c>
      <c r="Y248" s="5">
        <f t="shared" si="55"/>
        <v>-0.31748492050627247</v>
      </c>
      <c r="Z248" s="5">
        <f t="shared" si="52"/>
        <v>46.825150794937272</v>
      </c>
      <c r="AA248">
        <v>5</v>
      </c>
      <c r="AB248">
        <v>10</v>
      </c>
      <c r="AC248">
        <v>8</v>
      </c>
      <c r="AD248">
        <v>10</v>
      </c>
      <c r="AE248">
        <v>6</v>
      </c>
      <c r="AF248">
        <v>8</v>
      </c>
      <c r="AG248">
        <v>5</v>
      </c>
      <c r="AH248">
        <v>3</v>
      </c>
      <c r="AI248">
        <v>2</v>
      </c>
      <c r="AJ248">
        <v>4</v>
      </c>
      <c r="AK248">
        <v>6</v>
      </c>
      <c r="AL248">
        <v>1</v>
      </c>
      <c r="AM248">
        <v>44</v>
      </c>
    </row>
    <row r="249" spans="1:39">
      <c r="A249">
        <v>2370</v>
      </c>
      <c r="B249">
        <v>0</v>
      </c>
      <c r="C249">
        <v>1992</v>
      </c>
      <c r="D249">
        <f t="shared" si="53"/>
        <v>24</v>
      </c>
      <c r="E249" s="1">
        <v>42701.937754629631</v>
      </c>
      <c r="F249" t="s">
        <v>192</v>
      </c>
      <c r="G249">
        <v>2</v>
      </c>
      <c r="H249">
        <v>4</v>
      </c>
      <c r="I249">
        <v>2</v>
      </c>
      <c r="J249">
        <v>3</v>
      </c>
      <c r="K249">
        <v>2</v>
      </c>
      <c r="L249">
        <v>1</v>
      </c>
      <c r="M249">
        <v>3</v>
      </c>
      <c r="N249" s="12">
        <f t="shared" si="42"/>
        <v>15</v>
      </c>
      <c r="O249" s="16">
        <f t="shared" si="43"/>
        <v>9</v>
      </c>
      <c r="P249" s="5">
        <f t="shared" si="44"/>
        <v>1.1202512960404336</v>
      </c>
      <c r="Q249" s="5">
        <f t="shared" si="45"/>
        <v>8.1379623054181423</v>
      </c>
      <c r="R249" s="16">
        <f t="shared" si="46"/>
        <v>3</v>
      </c>
      <c r="S249" s="17">
        <f t="shared" si="47"/>
        <v>0.19651397598044443</v>
      </c>
      <c r="T249" s="5">
        <f t="shared" si="48"/>
        <v>55.780682073679756</v>
      </c>
      <c r="U249" s="16">
        <f t="shared" si="49"/>
        <v>3</v>
      </c>
      <c r="V249" s="17">
        <f t="shared" si="50"/>
        <v>1.3651232271702041</v>
      </c>
      <c r="W249" s="5">
        <f t="shared" si="51"/>
        <v>39.551399687785135</v>
      </c>
      <c r="X249" s="5">
        <f t="shared" si="54"/>
        <v>0.11111111111111151</v>
      </c>
      <c r="Y249" s="5">
        <f t="shared" si="55"/>
        <v>0.15874246025313665</v>
      </c>
      <c r="Z249" s="5">
        <f t="shared" si="52"/>
        <v>51.587424602531364</v>
      </c>
      <c r="AA249">
        <v>11</v>
      </c>
      <c r="AB249">
        <v>6</v>
      </c>
      <c r="AC249">
        <v>7</v>
      </c>
      <c r="AD249">
        <v>4</v>
      </c>
      <c r="AE249">
        <v>4</v>
      </c>
      <c r="AF249">
        <v>3</v>
      </c>
      <c r="AG249">
        <v>3</v>
      </c>
      <c r="AH249">
        <v>1</v>
      </c>
      <c r="AI249">
        <v>2</v>
      </c>
      <c r="AJ249">
        <v>4</v>
      </c>
      <c r="AK249">
        <v>5</v>
      </c>
      <c r="AL249">
        <v>6</v>
      </c>
      <c r="AM249">
        <v>27</v>
      </c>
    </row>
    <row r="250" spans="1:39">
      <c r="A250">
        <v>2386</v>
      </c>
      <c r="B250">
        <v>0</v>
      </c>
      <c r="C250">
        <v>1987</v>
      </c>
      <c r="D250">
        <f t="shared" si="53"/>
        <v>29</v>
      </c>
      <c r="E250" s="1">
        <v>42701.997662037036</v>
      </c>
      <c r="F250" t="s">
        <v>193</v>
      </c>
      <c r="G250">
        <v>1</v>
      </c>
      <c r="H250">
        <v>3</v>
      </c>
      <c r="I250">
        <v>1</v>
      </c>
      <c r="J250">
        <v>3</v>
      </c>
      <c r="K250">
        <v>3</v>
      </c>
      <c r="L250">
        <v>2</v>
      </c>
      <c r="M250">
        <v>2</v>
      </c>
      <c r="N250" s="12">
        <f t="shared" si="42"/>
        <v>14</v>
      </c>
      <c r="O250" s="16">
        <f t="shared" si="43"/>
        <v>6</v>
      </c>
      <c r="P250" s="5">
        <f t="shared" si="44"/>
        <v>3.7697358321229091</v>
      </c>
      <c r="Q250" s="5">
        <f t="shared" si="45"/>
        <v>24.39766976736065</v>
      </c>
      <c r="R250" s="16">
        <f t="shared" si="46"/>
        <v>3</v>
      </c>
      <c r="S250" s="17">
        <f t="shared" si="47"/>
        <v>0.19651397598044443</v>
      </c>
      <c r="T250" s="5">
        <f t="shared" si="48"/>
        <v>55.780682073679756</v>
      </c>
      <c r="U250" s="16">
        <f t="shared" si="49"/>
        <v>5</v>
      </c>
      <c r="V250" s="17">
        <f t="shared" si="50"/>
        <v>0.69158370826985938</v>
      </c>
      <c r="W250" s="5">
        <f t="shared" si="51"/>
        <v>57.436944928105866</v>
      </c>
      <c r="X250" s="5">
        <f t="shared" si="54"/>
        <v>0.44444444444444364</v>
      </c>
      <c r="Y250" s="5">
        <f t="shared" si="55"/>
        <v>-0.31748492050627247</v>
      </c>
      <c r="Z250" s="5">
        <f t="shared" si="52"/>
        <v>46.825150794937272</v>
      </c>
      <c r="AA250">
        <v>3</v>
      </c>
      <c r="AB250">
        <v>7</v>
      </c>
      <c r="AC250">
        <v>5</v>
      </c>
      <c r="AD250">
        <v>6</v>
      </c>
      <c r="AE250">
        <v>5</v>
      </c>
      <c r="AF250">
        <v>6</v>
      </c>
      <c r="AG250">
        <v>4</v>
      </c>
      <c r="AH250">
        <v>2</v>
      </c>
      <c r="AI250">
        <v>1</v>
      </c>
      <c r="AJ250">
        <v>5</v>
      </c>
      <c r="AK250">
        <v>3</v>
      </c>
      <c r="AL250">
        <v>6</v>
      </c>
      <c r="AM250">
        <v>20</v>
      </c>
    </row>
    <row r="251" spans="1:39">
      <c r="A251">
        <v>2399</v>
      </c>
      <c r="B251">
        <v>0</v>
      </c>
      <c r="C251">
        <v>1974</v>
      </c>
      <c r="D251">
        <f t="shared" si="53"/>
        <v>42</v>
      </c>
      <c r="E251" s="1">
        <v>42702.05709490741</v>
      </c>
      <c r="F251" t="s">
        <v>194</v>
      </c>
      <c r="G251">
        <v>3</v>
      </c>
      <c r="H251">
        <v>2</v>
      </c>
      <c r="I251">
        <v>1</v>
      </c>
      <c r="J251">
        <v>3</v>
      </c>
      <c r="K251">
        <v>3</v>
      </c>
      <c r="L251">
        <v>1</v>
      </c>
      <c r="M251">
        <v>2</v>
      </c>
      <c r="N251" s="12">
        <f t="shared" si="42"/>
        <v>12</v>
      </c>
      <c r="O251" s="16">
        <f t="shared" si="43"/>
        <v>5</v>
      </c>
      <c r="P251" s="5">
        <f t="shared" si="44"/>
        <v>8.6528973441504018</v>
      </c>
      <c r="Q251" s="5">
        <f t="shared" si="45"/>
        <v>54.365301808113301</v>
      </c>
      <c r="R251" s="16">
        <f t="shared" si="46"/>
        <v>3</v>
      </c>
      <c r="S251" s="17">
        <f t="shared" si="47"/>
        <v>0.19651397598044443</v>
      </c>
      <c r="T251" s="5">
        <f t="shared" si="48"/>
        <v>55.780682073679756</v>
      </c>
      <c r="U251" s="16">
        <f t="shared" si="49"/>
        <v>4</v>
      </c>
      <c r="V251" s="17">
        <f t="shared" si="50"/>
        <v>2.8353467720031746E-2</v>
      </c>
      <c r="W251" s="5">
        <f t="shared" si="51"/>
        <v>48.494172307945504</v>
      </c>
      <c r="X251" s="5">
        <f t="shared" si="54"/>
        <v>7.1111111111111081</v>
      </c>
      <c r="Y251" s="5">
        <f t="shared" si="55"/>
        <v>-1.2699396820250906</v>
      </c>
      <c r="Z251" s="5">
        <f t="shared" si="52"/>
        <v>37.300603179749096</v>
      </c>
      <c r="AA251">
        <v>26</v>
      </c>
      <c r="AB251">
        <v>8</v>
      </c>
      <c r="AC251">
        <v>22</v>
      </c>
      <c r="AD251">
        <v>20</v>
      </c>
      <c r="AE251">
        <v>6</v>
      </c>
      <c r="AF251">
        <v>13</v>
      </c>
      <c r="AG251">
        <v>1</v>
      </c>
      <c r="AH251">
        <v>4</v>
      </c>
      <c r="AI251">
        <v>3</v>
      </c>
      <c r="AJ251">
        <v>2</v>
      </c>
      <c r="AK251">
        <v>5</v>
      </c>
      <c r="AL251">
        <v>6</v>
      </c>
      <c r="AM251">
        <v>31</v>
      </c>
    </row>
    <row r="252" spans="1:39">
      <c r="A252">
        <v>2424</v>
      </c>
      <c r="B252">
        <v>0</v>
      </c>
      <c r="C252">
        <v>1984</v>
      </c>
      <c r="D252">
        <f t="shared" si="53"/>
        <v>32</v>
      </c>
      <c r="E252" s="1">
        <v>42702.357314814813</v>
      </c>
      <c r="F252" t="s">
        <v>46</v>
      </c>
      <c r="H252">
        <v>2</v>
      </c>
      <c r="I252">
        <v>3</v>
      </c>
      <c r="J252">
        <v>4</v>
      </c>
      <c r="K252">
        <v>3</v>
      </c>
      <c r="L252">
        <v>1</v>
      </c>
      <c r="M252">
        <v>3</v>
      </c>
      <c r="N252" s="12">
        <f t="shared" si="42"/>
        <v>16</v>
      </c>
      <c r="O252" s="16">
        <f t="shared" si="43"/>
        <v>8</v>
      </c>
      <c r="P252" s="5">
        <f t="shared" si="44"/>
        <v>3.4128080679254845E-3</v>
      </c>
      <c r="Q252" s="5">
        <f t="shared" si="45"/>
        <v>1.2840000160130742</v>
      </c>
      <c r="R252" s="16">
        <f t="shared" si="46"/>
        <v>4</v>
      </c>
      <c r="S252" s="17">
        <f t="shared" si="47"/>
        <v>2.0831119141247747</v>
      </c>
      <c r="T252" s="5">
        <f t="shared" si="48"/>
        <v>68.820825356166637</v>
      </c>
      <c r="U252" s="16">
        <f t="shared" si="49"/>
        <v>4</v>
      </c>
      <c r="V252" s="17">
        <f t="shared" si="50"/>
        <v>2.8353467720031746E-2</v>
      </c>
      <c r="W252" s="5">
        <f t="shared" si="51"/>
        <v>48.494172307945504</v>
      </c>
      <c r="X252" s="5">
        <f t="shared" si="54"/>
        <v>1.7777777777777795</v>
      </c>
      <c r="Y252" s="5">
        <f t="shared" si="55"/>
        <v>0.63496984101254572</v>
      </c>
      <c r="Z252" s="5">
        <f t="shared" si="52"/>
        <v>56.349698410125455</v>
      </c>
      <c r="AA252">
        <v>4</v>
      </c>
      <c r="AB252">
        <v>4</v>
      </c>
      <c r="AC252">
        <v>6</v>
      </c>
      <c r="AD252">
        <v>6</v>
      </c>
      <c r="AE252">
        <v>5</v>
      </c>
      <c r="AF252">
        <v>3</v>
      </c>
      <c r="AG252">
        <v>4</v>
      </c>
      <c r="AH252">
        <v>5</v>
      </c>
      <c r="AI252">
        <v>6</v>
      </c>
      <c r="AJ252">
        <v>1</v>
      </c>
      <c r="AK252">
        <v>2</v>
      </c>
      <c r="AL252">
        <v>3</v>
      </c>
      <c r="AM252">
        <v>36</v>
      </c>
    </row>
    <row r="253" spans="1:39">
      <c r="A253">
        <v>2421</v>
      </c>
      <c r="B253">
        <v>0</v>
      </c>
      <c r="C253">
        <v>1992</v>
      </c>
      <c r="D253">
        <f t="shared" si="53"/>
        <v>24</v>
      </c>
      <c r="E253" s="1">
        <v>42702.365428240744</v>
      </c>
      <c r="F253" t="s">
        <v>195</v>
      </c>
      <c r="G253">
        <v>3</v>
      </c>
      <c r="H253">
        <v>3</v>
      </c>
      <c r="I253">
        <v>3</v>
      </c>
      <c r="J253">
        <v>3</v>
      </c>
      <c r="K253">
        <v>3</v>
      </c>
      <c r="L253">
        <v>1</v>
      </c>
      <c r="M253">
        <v>3</v>
      </c>
      <c r="N253" s="12">
        <f t="shared" si="42"/>
        <v>16</v>
      </c>
      <c r="O253" s="16">
        <f t="shared" si="43"/>
        <v>9</v>
      </c>
      <c r="P253" s="5">
        <f t="shared" si="44"/>
        <v>1.1202512960404336</v>
      </c>
      <c r="Q253" s="5">
        <f t="shared" si="45"/>
        <v>8.1379623054181423</v>
      </c>
      <c r="R253" s="16">
        <f t="shared" si="46"/>
        <v>3</v>
      </c>
      <c r="S253" s="17">
        <f t="shared" si="47"/>
        <v>0.19651397598044443</v>
      </c>
      <c r="T253" s="5">
        <f t="shared" si="48"/>
        <v>55.780682073679756</v>
      </c>
      <c r="U253" s="16">
        <f t="shared" si="49"/>
        <v>4</v>
      </c>
      <c r="V253" s="17">
        <f t="shared" si="50"/>
        <v>2.8353467720031746E-2</v>
      </c>
      <c r="W253" s="5">
        <f t="shared" si="51"/>
        <v>48.494172307945504</v>
      </c>
      <c r="X253" s="5">
        <f t="shared" si="54"/>
        <v>1.7777777777777795</v>
      </c>
      <c r="Y253" s="5">
        <f t="shared" si="55"/>
        <v>0.63496984101254572</v>
      </c>
      <c r="Z253" s="5">
        <f t="shared" si="52"/>
        <v>56.349698410125455</v>
      </c>
      <c r="AA253">
        <v>8</v>
      </c>
      <c r="AB253">
        <v>8</v>
      </c>
      <c r="AC253">
        <v>7</v>
      </c>
      <c r="AD253">
        <v>6</v>
      </c>
      <c r="AE253">
        <v>7</v>
      </c>
      <c r="AF253">
        <v>9</v>
      </c>
      <c r="AG253">
        <v>1</v>
      </c>
      <c r="AH253">
        <v>6</v>
      </c>
      <c r="AI253">
        <v>4</v>
      </c>
      <c r="AJ253">
        <v>3</v>
      </c>
      <c r="AK253">
        <v>5</v>
      </c>
      <c r="AL253">
        <v>2</v>
      </c>
      <c r="AM253">
        <v>8</v>
      </c>
    </row>
    <row r="254" spans="1:39">
      <c r="A254">
        <v>2425</v>
      </c>
      <c r="B254">
        <v>0</v>
      </c>
      <c r="C254">
        <v>1985</v>
      </c>
      <c r="D254">
        <f t="shared" si="53"/>
        <v>31</v>
      </c>
      <c r="E254" s="1">
        <v>42702.371458333335</v>
      </c>
      <c r="F254" t="s">
        <v>46</v>
      </c>
      <c r="H254">
        <v>3</v>
      </c>
      <c r="I254">
        <v>2</v>
      </c>
      <c r="J254">
        <v>3</v>
      </c>
      <c r="K254">
        <v>2</v>
      </c>
      <c r="L254">
        <v>1</v>
      </c>
      <c r="M254">
        <v>2</v>
      </c>
      <c r="N254" s="12">
        <f t="shared" si="42"/>
        <v>13</v>
      </c>
      <c r="O254" s="16">
        <f t="shared" si="43"/>
        <v>7</v>
      </c>
      <c r="P254" s="5">
        <f t="shared" si="44"/>
        <v>0.88657432009541726</v>
      </c>
      <c r="Q254" s="5">
        <f t="shared" si="45"/>
        <v>6.7039025033272353</v>
      </c>
      <c r="R254" s="16">
        <f t="shared" si="46"/>
        <v>3</v>
      </c>
      <c r="S254" s="17">
        <f t="shared" si="47"/>
        <v>0.19651397598044443</v>
      </c>
      <c r="T254" s="5">
        <f t="shared" si="48"/>
        <v>55.780682073679756</v>
      </c>
      <c r="U254" s="16">
        <f t="shared" si="49"/>
        <v>3</v>
      </c>
      <c r="V254" s="17">
        <f t="shared" si="50"/>
        <v>1.3651232271702041</v>
      </c>
      <c r="W254" s="5">
        <f t="shared" si="51"/>
        <v>39.551399687785135</v>
      </c>
      <c r="X254" s="5">
        <f t="shared" si="54"/>
        <v>2.7777777777777759</v>
      </c>
      <c r="Y254" s="5">
        <f t="shared" si="55"/>
        <v>-0.79371230126568149</v>
      </c>
      <c r="Z254" s="5">
        <f t="shared" si="52"/>
        <v>42.062876987343188</v>
      </c>
      <c r="AA254">
        <v>4</v>
      </c>
      <c r="AB254">
        <v>6</v>
      </c>
      <c r="AC254">
        <v>14</v>
      </c>
      <c r="AD254">
        <v>3</v>
      </c>
      <c r="AE254">
        <v>4</v>
      </c>
      <c r="AF254">
        <v>6</v>
      </c>
      <c r="AG254">
        <v>3</v>
      </c>
      <c r="AH254">
        <v>2</v>
      </c>
      <c r="AI254">
        <v>1</v>
      </c>
      <c r="AJ254">
        <v>4</v>
      </c>
      <c r="AK254">
        <v>6</v>
      </c>
      <c r="AL254">
        <v>5</v>
      </c>
      <c r="AM254">
        <v>12</v>
      </c>
    </row>
    <row r="255" spans="1:39">
      <c r="A255">
        <v>2447</v>
      </c>
      <c r="B255">
        <v>0</v>
      </c>
      <c r="C255">
        <v>1994</v>
      </c>
      <c r="D255">
        <f t="shared" si="53"/>
        <v>22</v>
      </c>
      <c r="E255" s="1">
        <v>42702.406238425923</v>
      </c>
      <c r="F255" t="s">
        <v>46</v>
      </c>
      <c r="H255">
        <v>3</v>
      </c>
      <c r="I255">
        <v>3</v>
      </c>
      <c r="J255">
        <v>3</v>
      </c>
      <c r="K255">
        <v>2</v>
      </c>
      <c r="L255">
        <v>2</v>
      </c>
      <c r="M255">
        <v>3</v>
      </c>
      <c r="N255" s="12">
        <f t="shared" si="42"/>
        <v>16</v>
      </c>
      <c r="O255" s="16">
        <f t="shared" si="43"/>
        <v>9</v>
      </c>
      <c r="P255" s="5">
        <f t="shared" si="44"/>
        <v>1.1202512960404336</v>
      </c>
      <c r="Q255" s="5">
        <f t="shared" si="45"/>
        <v>8.1379623054181423</v>
      </c>
      <c r="R255" s="16">
        <f t="shared" si="46"/>
        <v>3</v>
      </c>
      <c r="S255" s="17">
        <f t="shared" si="47"/>
        <v>0.19651397598044443</v>
      </c>
      <c r="T255" s="5">
        <f t="shared" si="48"/>
        <v>55.780682073679756</v>
      </c>
      <c r="U255" s="16">
        <f t="shared" si="49"/>
        <v>4</v>
      </c>
      <c r="V255" s="17">
        <f t="shared" si="50"/>
        <v>2.8353467720031746E-2</v>
      </c>
      <c r="W255" s="5">
        <f t="shared" si="51"/>
        <v>48.494172307945504</v>
      </c>
      <c r="X255" s="5">
        <f t="shared" si="54"/>
        <v>1.7777777777777795</v>
      </c>
      <c r="Y255" s="5">
        <f t="shared" si="55"/>
        <v>0.63496984101254572</v>
      </c>
      <c r="Z255" s="5">
        <f t="shared" si="52"/>
        <v>56.349698410125455</v>
      </c>
      <c r="AA255">
        <v>6</v>
      </c>
      <c r="AB255">
        <v>6</v>
      </c>
      <c r="AC255">
        <v>7</v>
      </c>
      <c r="AD255">
        <v>7</v>
      </c>
      <c r="AE255">
        <v>4</v>
      </c>
      <c r="AF255">
        <v>6</v>
      </c>
      <c r="AG255">
        <v>1</v>
      </c>
      <c r="AH255">
        <v>5</v>
      </c>
      <c r="AI255">
        <v>3</v>
      </c>
      <c r="AJ255">
        <v>2</v>
      </c>
      <c r="AK255">
        <v>4</v>
      </c>
      <c r="AL255">
        <v>6</v>
      </c>
      <c r="AM255">
        <v>1</v>
      </c>
    </row>
    <row r="256" spans="1:39">
      <c r="A256">
        <v>2487</v>
      </c>
      <c r="B256">
        <v>0</v>
      </c>
      <c r="C256">
        <v>1993</v>
      </c>
      <c r="D256">
        <f t="shared" si="53"/>
        <v>23</v>
      </c>
      <c r="E256" s="1">
        <v>42702.511574074073</v>
      </c>
      <c r="F256" t="s">
        <v>196</v>
      </c>
      <c r="G256">
        <v>3</v>
      </c>
      <c r="H256">
        <v>3</v>
      </c>
      <c r="I256">
        <v>3</v>
      </c>
      <c r="J256">
        <v>3</v>
      </c>
      <c r="K256">
        <v>3</v>
      </c>
      <c r="L256">
        <v>2</v>
      </c>
      <c r="M256">
        <v>2</v>
      </c>
      <c r="N256" s="12">
        <f t="shared" si="42"/>
        <v>16</v>
      </c>
      <c r="O256" s="16">
        <f t="shared" si="43"/>
        <v>8</v>
      </c>
      <c r="P256" s="5">
        <f t="shared" si="44"/>
        <v>3.4128080679254845E-3</v>
      </c>
      <c r="Q256" s="5">
        <f t="shared" si="45"/>
        <v>1.2840000160130742</v>
      </c>
      <c r="R256" s="16">
        <f t="shared" si="46"/>
        <v>3</v>
      </c>
      <c r="S256" s="17">
        <f t="shared" si="47"/>
        <v>0.19651397598044443</v>
      </c>
      <c r="T256" s="5">
        <f t="shared" si="48"/>
        <v>55.780682073679756</v>
      </c>
      <c r="U256" s="16">
        <f t="shared" si="49"/>
        <v>5</v>
      </c>
      <c r="V256" s="17">
        <f t="shared" si="50"/>
        <v>0.69158370826985938</v>
      </c>
      <c r="W256" s="5">
        <f t="shared" si="51"/>
        <v>57.436944928105866</v>
      </c>
      <c r="X256" s="5">
        <f t="shared" si="54"/>
        <v>1.7777777777777795</v>
      </c>
      <c r="Y256" s="5">
        <f t="shared" si="55"/>
        <v>0.63496984101254572</v>
      </c>
      <c r="Z256" s="5">
        <f t="shared" si="52"/>
        <v>56.349698410125455</v>
      </c>
      <c r="AA256">
        <v>4</v>
      </c>
      <c r="AB256">
        <v>6</v>
      </c>
      <c r="AC256">
        <v>11</v>
      </c>
      <c r="AD256">
        <v>5</v>
      </c>
      <c r="AE256">
        <v>4</v>
      </c>
      <c r="AF256">
        <v>4</v>
      </c>
      <c r="AG256">
        <v>3</v>
      </c>
      <c r="AH256">
        <v>5</v>
      </c>
      <c r="AI256">
        <v>1</v>
      </c>
      <c r="AJ256">
        <v>2</v>
      </c>
      <c r="AK256">
        <v>4</v>
      </c>
      <c r="AL256">
        <v>6</v>
      </c>
      <c r="AM256">
        <v>5</v>
      </c>
    </row>
    <row r="257" spans="1:39">
      <c r="A257">
        <v>2497</v>
      </c>
      <c r="B257">
        <v>1</v>
      </c>
      <c r="C257">
        <v>1987</v>
      </c>
      <c r="D257">
        <f t="shared" si="53"/>
        <v>29</v>
      </c>
      <c r="E257" s="1">
        <v>42702.513692129629</v>
      </c>
      <c r="F257" t="s">
        <v>197</v>
      </c>
      <c r="G257">
        <v>2</v>
      </c>
      <c r="H257">
        <v>2</v>
      </c>
      <c r="I257">
        <v>3</v>
      </c>
      <c r="J257">
        <v>3</v>
      </c>
      <c r="K257">
        <v>1</v>
      </c>
      <c r="L257">
        <v>2</v>
      </c>
      <c r="M257">
        <v>3</v>
      </c>
      <c r="N257" s="12">
        <f t="shared" si="42"/>
        <v>14</v>
      </c>
      <c r="O257" s="16">
        <f t="shared" si="43"/>
        <v>8</v>
      </c>
      <c r="P257" s="5">
        <f t="shared" si="44"/>
        <v>3.4128080679254845E-3</v>
      </c>
      <c r="Q257" s="5">
        <f t="shared" si="45"/>
        <v>1.2840000160130742</v>
      </c>
      <c r="R257" s="16">
        <f t="shared" si="46"/>
        <v>3</v>
      </c>
      <c r="S257" s="17">
        <f t="shared" si="47"/>
        <v>0.19651397598044443</v>
      </c>
      <c r="T257" s="5">
        <f t="shared" si="48"/>
        <v>55.780682073679756</v>
      </c>
      <c r="U257" s="16">
        <f t="shared" si="49"/>
        <v>3</v>
      </c>
      <c r="V257" s="17">
        <f t="shared" si="50"/>
        <v>1.3651232271702041</v>
      </c>
      <c r="W257" s="5">
        <f t="shared" si="51"/>
        <v>39.551399687785135</v>
      </c>
      <c r="X257" s="5">
        <f t="shared" si="54"/>
        <v>0.44444444444444364</v>
      </c>
      <c r="Y257" s="5">
        <f t="shared" si="55"/>
        <v>-0.31748492050627247</v>
      </c>
      <c r="Z257" s="5">
        <f t="shared" si="52"/>
        <v>46.825150794937272</v>
      </c>
      <c r="AA257">
        <v>8</v>
      </c>
      <c r="AB257">
        <v>21</v>
      </c>
      <c r="AC257">
        <v>13</v>
      </c>
      <c r="AD257">
        <v>11</v>
      </c>
      <c r="AE257">
        <v>7</v>
      </c>
      <c r="AF257">
        <v>10</v>
      </c>
      <c r="AG257">
        <v>3</v>
      </c>
      <c r="AH257">
        <v>4</v>
      </c>
      <c r="AI257">
        <v>6</v>
      </c>
      <c r="AJ257">
        <v>2</v>
      </c>
      <c r="AK257">
        <v>5</v>
      </c>
      <c r="AL257">
        <v>1</v>
      </c>
      <c r="AM257">
        <v>30</v>
      </c>
    </row>
    <row r="258" spans="1:39">
      <c r="A258">
        <v>2505</v>
      </c>
      <c r="B258">
        <v>0</v>
      </c>
      <c r="C258">
        <v>1980</v>
      </c>
      <c r="D258">
        <f t="shared" si="53"/>
        <v>36</v>
      </c>
      <c r="E258" s="1">
        <v>42702.536249999997</v>
      </c>
      <c r="F258" t="s">
        <v>46</v>
      </c>
      <c r="H258">
        <v>3</v>
      </c>
      <c r="I258">
        <v>2</v>
      </c>
      <c r="J258">
        <v>2</v>
      </c>
      <c r="K258">
        <v>2</v>
      </c>
      <c r="L258">
        <v>2</v>
      </c>
      <c r="M258">
        <v>3</v>
      </c>
      <c r="N258" s="12">
        <f t="shared" si="42"/>
        <v>14</v>
      </c>
      <c r="O258" s="16">
        <f t="shared" si="43"/>
        <v>8</v>
      </c>
      <c r="P258" s="5">
        <f t="shared" si="44"/>
        <v>3.4128080679254845E-3</v>
      </c>
      <c r="Q258" s="5">
        <f t="shared" si="45"/>
        <v>1.2840000160130742</v>
      </c>
      <c r="R258" s="16">
        <f t="shared" si="46"/>
        <v>2</v>
      </c>
      <c r="S258" s="17">
        <f t="shared" si="47"/>
        <v>0.30991603783611416</v>
      </c>
      <c r="T258" s="5">
        <f t="shared" si="48"/>
        <v>42.740538791192868</v>
      </c>
      <c r="U258" s="16">
        <f t="shared" si="49"/>
        <v>4</v>
      </c>
      <c r="V258" s="17">
        <f t="shared" si="50"/>
        <v>2.8353467720031746E-2</v>
      </c>
      <c r="W258" s="5">
        <f t="shared" si="51"/>
        <v>48.494172307945504</v>
      </c>
      <c r="X258" s="5">
        <f t="shared" si="54"/>
        <v>0.44444444444444364</v>
      </c>
      <c r="Y258" s="5">
        <f t="shared" si="55"/>
        <v>-0.31748492050627247</v>
      </c>
      <c r="Z258" s="5">
        <f t="shared" si="52"/>
        <v>46.825150794937272</v>
      </c>
      <c r="AA258">
        <v>14</v>
      </c>
      <c r="AB258">
        <v>8</v>
      </c>
      <c r="AC258">
        <v>11</v>
      </c>
      <c r="AD258">
        <v>5</v>
      </c>
      <c r="AE258">
        <v>7</v>
      </c>
      <c r="AF258">
        <v>7</v>
      </c>
      <c r="AG258">
        <v>1</v>
      </c>
      <c r="AH258">
        <v>3</v>
      </c>
      <c r="AI258">
        <v>6</v>
      </c>
      <c r="AJ258">
        <v>4</v>
      </c>
      <c r="AK258">
        <v>5</v>
      </c>
      <c r="AL258">
        <v>2</v>
      </c>
      <c r="AM258">
        <v>3</v>
      </c>
    </row>
    <row r="259" spans="1:39">
      <c r="A259">
        <v>2503</v>
      </c>
      <c r="B259">
        <v>0</v>
      </c>
      <c r="C259">
        <v>1983</v>
      </c>
      <c r="D259">
        <f t="shared" si="53"/>
        <v>33</v>
      </c>
      <c r="E259" s="1">
        <v>42702.555659722224</v>
      </c>
      <c r="F259" t="s">
        <v>198</v>
      </c>
      <c r="G259">
        <v>1</v>
      </c>
      <c r="H259">
        <v>3</v>
      </c>
      <c r="I259">
        <v>2</v>
      </c>
      <c r="J259">
        <v>3</v>
      </c>
      <c r="K259">
        <v>2</v>
      </c>
      <c r="L259">
        <v>2</v>
      </c>
      <c r="M259">
        <v>3</v>
      </c>
      <c r="N259" s="12">
        <f t="shared" si="42"/>
        <v>15</v>
      </c>
      <c r="O259" s="16">
        <f t="shared" si="43"/>
        <v>8</v>
      </c>
      <c r="P259" s="5">
        <f t="shared" si="44"/>
        <v>3.4128080679254845E-3</v>
      </c>
      <c r="Q259" s="5">
        <f t="shared" si="45"/>
        <v>1.2840000160130742</v>
      </c>
      <c r="R259" s="16">
        <f t="shared" si="46"/>
        <v>3</v>
      </c>
      <c r="S259" s="17">
        <f t="shared" si="47"/>
        <v>0.19651397598044443</v>
      </c>
      <c r="T259" s="5">
        <f t="shared" si="48"/>
        <v>55.780682073679756</v>
      </c>
      <c r="U259" s="16">
        <f t="shared" si="49"/>
        <v>4</v>
      </c>
      <c r="V259" s="17">
        <f t="shared" si="50"/>
        <v>2.8353467720031746E-2</v>
      </c>
      <c r="W259" s="5">
        <f t="shared" si="51"/>
        <v>48.494172307945504</v>
      </c>
      <c r="X259" s="5">
        <f t="shared" si="54"/>
        <v>0.11111111111111151</v>
      </c>
      <c r="Y259" s="5">
        <f t="shared" si="55"/>
        <v>0.15874246025313665</v>
      </c>
      <c r="Z259" s="5">
        <f t="shared" si="52"/>
        <v>51.587424602531364</v>
      </c>
      <c r="AA259">
        <v>5</v>
      </c>
      <c r="AB259">
        <v>8</v>
      </c>
      <c r="AC259">
        <v>8</v>
      </c>
      <c r="AD259">
        <v>4</v>
      </c>
      <c r="AE259">
        <v>4</v>
      </c>
      <c r="AF259">
        <v>3</v>
      </c>
      <c r="AG259">
        <v>3</v>
      </c>
      <c r="AH259">
        <v>4</v>
      </c>
      <c r="AI259">
        <v>5</v>
      </c>
      <c r="AJ259">
        <v>1</v>
      </c>
      <c r="AK259">
        <v>2</v>
      </c>
      <c r="AL259">
        <v>6</v>
      </c>
      <c r="AM259">
        <v>2</v>
      </c>
    </row>
    <row r="260" spans="1:39">
      <c r="A260">
        <v>2546</v>
      </c>
      <c r="B260">
        <v>0</v>
      </c>
      <c r="C260">
        <v>1989</v>
      </c>
      <c r="D260">
        <f t="shared" si="53"/>
        <v>27</v>
      </c>
      <c r="E260" s="1">
        <v>42702.713576388887</v>
      </c>
      <c r="F260" t="s">
        <v>199</v>
      </c>
      <c r="G260">
        <v>2</v>
      </c>
      <c r="H260">
        <v>3</v>
      </c>
      <c r="I260">
        <v>4</v>
      </c>
      <c r="J260">
        <v>2</v>
      </c>
      <c r="K260">
        <v>3</v>
      </c>
      <c r="L260">
        <v>1</v>
      </c>
      <c r="M260">
        <v>3</v>
      </c>
      <c r="N260" s="12">
        <f t="shared" si="42"/>
        <v>16</v>
      </c>
      <c r="O260" s="16">
        <f t="shared" si="43"/>
        <v>10</v>
      </c>
      <c r="P260" s="5">
        <f t="shared" si="44"/>
        <v>4.2370897840129418</v>
      </c>
      <c r="Q260" s="5">
        <f t="shared" si="45"/>
        <v>27.265789371542457</v>
      </c>
      <c r="R260" s="16">
        <f t="shared" si="46"/>
        <v>2</v>
      </c>
      <c r="S260" s="17">
        <f t="shared" si="47"/>
        <v>0.30991603783611416</v>
      </c>
      <c r="T260" s="5">
        <f t="shared" si="48"/>
        <v>42.740538791192868</v>
      </c>
      <c r="U260" s="16">
        <f t="shared" si="49"/>
        <v>4</v>
      </c>
      <c r="V260" s="17">
        <f t="shared" si="50"/>
        <v>2.8353467720031746E-2</v>
      </c>
      <c r="W260" s="5">
        <f t="shared" si="51"/>
        <v>48.494172307945504</v>
      </c>
      <c r="X260" s="5">
        <f t="shared" si="54"/>
        <v>1.7777777777777795</v>
      </c>
      <c r="Y260" s="5">
        <f t="shared" si="55"/>
        <v>0.63496984101254572</v>
      </c>
      <c r="Z260" s="5">
        <f t="shared" si="52"/>
        <v>56.349698410125455</v>
      </c>
      <c r="AA260">
        <v>4</v>
      </c>
      <c r="AB260">
        <v>6</v>
      </c>
      <c r="AC260">
        <v>4</v>
      </c>
      <c r="AD260">
        <v>3</v>
      </c>
      <c r="AE260">
        <v>4</v>
      </c>
      <c r="AF260">
        <v>7</v>
      </c>
      <c r="AG260">
        <v>5</v>
      </c>
      <c r="AH260">
        <v>1</v>
      </c>
      <c r="AI260">
        <v>2</v>
      </c>
      <c r="AJ260">
        <v>3</v>
      </c>
      <c r="AK260">
        <v>6</v>
      </c>
      <c r="AL260">
        <v>4</v>
      </c>
      <c r="AM260">
        <v>24</v>
      </c>
    </row>
    <row r="261" spans="1:39">
      <c r="A261">
        <v>2576</v>
      </c>
      <c r="B261">
        <v>0</v>
      </c>
      <c r="C261">
        <v>1991</v>
      </c>
      <c r="D261">
        <f t="shared" si="53"/>
        <v>25</v>
      </c>
      <c r="E261" s="1">
        <v>42702.7425</v>
      </c>
      <c r="F261" t="s">
        <v>200</v>
      </c>
      <c r="G261">
        <v>1</v>
      </c>
      <c r="H261">
        <v>4</v>
      </c>
      <c r="I261">
        <v>2</v>
      </c>
      <c r="J261">
        <v>3</v>
      </c>
      <c r="K261">
        <v>1</v>
      </c>
      <c r="L261">
        <v>1</v>
      </c>
      <c r="M261">
        <v>4</v>
      </c>
      <c r="N261" s="12">
        <f t="shared" si="42"/>
        <v>15</v>
      </c>
      <c r="O261" s="16">
        <f t="shared" si="43"/>
        <v>10</v>
      </c>
      <c r="P261" s="5">
        <f t="shared" si="44"/>
        <v>4.2370897840129418</v>
      </c>
      <c r="Q261" s="5">
        <f t="shared" si="45"/>
        <v>27.265789371542457</v>
      </c>
      <c r="R261" s="16">
        <f t="shared" si="46"/>
        <v>3</v>
      </c>
      <c r="S261" s="17">
        <f t="shared" si="47"/>
        <v>0.19651397598044443</v>
      </c>
      <c r="T261" s="5">
        <f t="shared" si="48"/>
        <v>55.780682073679756</v>
      </c>
      <c r="U261" s="16">
        <f t="shared" si="49"/>
        <v>2</v>
      </c>
      <c r="V261" s="17">
        <f t="shared" si="50"/>
        <v>4.7018929866203765</v>
      </c>
      <c r="W261" s="5">
        <f t="shared" si="51"/>
        <v>30.608627067624774</v>
      </c>
      <c r="X261" s="5">
        <f t="shared" si="54"/>
        <v>0.11111111111111151</v>
      </c>
      <c r="Y261" s="5">
        <f t="shared" si="55"/>
        <v>0.15874246025313665</v>
      </c>
      <c r="Z261" s="5">
        <f t="shared" si="52"/>
        <v>51.587424602531364</v>
      </c>
      <c r="AA261">
        <v>4</v>
      </c>
      <c r="AB261">
        <v>4</v>
      </c>
      <c r="AC261">
        <v>5</v>
      </c>
      <c r="AD261">
        <v>5</v>
      </c>
      <c r="AE261">
        <v>4</v>
      </c>
      <c r="AF261">
        <v>5</v>
      </c>
      <c r="AG261">
        <v>4</v>
      </c>
      <c r="AH261">
        <v>2</v>
      </c>
      <c r="AI261">
        <v>1</v>
      </c>
      <c r="AJ261">
        <v>6</v>
      </c>
      <c r="AK261">
        <v>3</v>
      </c>
      <c r="AL261">
        <v>5</v>
      </c>
      <c r="AM261">
        <v>55</v>
      </c>
    </row>
    <row r="262" spans="1:39">
      <c r="A262">
        <v>2581</v>
      </c>
      <c r="B262">
        <v>0</v>
      </c>
      <c r="C262">
        <v>1976</v>
      </c>
      <c r="D262">
        <f t="shared" si="53"/>
        <v>40</v>
      </c>
      <c r="E262" s="1">
        <v>42702.765787037039</v>
      </c>
      <c r="F262" t="s">
        <v>201</v>
      </c>
      <c r="G262">
        <v>4</v>
      </c>
      <c r="H262">
        <v>2</v>
      </c>
      <c r="I262">
        <v>1</v>
      </c>
      <c r="J262">
        <v>2</v>
      </c>
      <c r="K262">
        <v>3</v>
      </c>
      <c r="L262">
        <v>2</v>
      </c>
      <c r="M262">
        <v>2</v>
      </c>
      <c r="N262" s="12">
        <f t="shared" si="42"/>
        <v>12</v>
      </c>
      <c r="O262" s="16">
        <f t="shared" si="43"/>
        <v>5</v>
      </c>
      <c r="P262" s="5">
        <f t="shared" si="44"/>
        <v>8.6528973441504018</v>
      </c>
      <c r="Q262" s="5">
        <f t="shared" si="45"/>
        <v>54.365301808113301</v>
      </c>
      <c r="R262" s="16">
        <f t="shared" si="46"/>
        <v>2</v>
      </c>
      <c r="S262" s="17">
        <f t="shared" si="47"/>
        <v>0.30991603783611416</v>
      </c>
      <c r="T262" s="5">
        <f t="shared" si="48"/>
        <v>42.740538791192868</v>
      </c>
      <c r="U262" s="16">
        <f t="shared" si="49"/>
        <v>5</v>
      </c>
      <c r="V262" s="17">
        <f t="shared" si="50"/>
        <v>0.69158370826985938</v>
      </c>
      <c r="W262" s="5">
        <f t="shared" si="51"/>
        <v>57.436944928105866</v>
      </c>
      <c r="X262" s="5">
        <f t="shared" si="54"/>
        <v>7.1111111111111081</v>
      </c>
      <c r="Y262" s="5">
        <f t="shared" si="55"/>
        <v>-1.2699396820250906</v>
      </c>
      <c r="Z262" s="5">
        <f t="shared" si="52"/>
        <v>37.300603179749096</v>
      </c>
      <c r="AA262">
        <v>5</v>
      </c>
      <c r="AB262">
        <v>6</v>
      </c>
      <c r="AC262">
        <v>4</v>
      </c>
      <c r="AD262">
        <v>9</v>
      </c>
      <c r="AE262">
        <v>4</v>
      </c>
      <c r="AF262">
        <v>3</v>
      </c>
      <c r="AG262">
        <v>2</v>
      </c>
      <c r="AH262">
        <v>1</v>
      </c>
      <c r="AI262">
        <v>6</v>
      </c>
      <c r="AJ262">
        <v>5</v>
      </c>
      <c r="AK262">
        <v>4</v>
      </c>
      <c r="AL262">
        <v>3</v>
      </c>
      <c r="AM262">
        <v>23</v>
      </c>
    </row>
    <row r="263" spans="1:39">
      <c r="A263">
        <v>2580</v>
      </c>
      <c r="B263">
        <v>0</v>
      </c>
      <c r="C263">
        <v>1994</v>
      </c>
      <c r="D263">
        <f t="shared" si="53"/>
        <v>22</v>
      </c>
      <c r="E263" s="1">
        <v>42702.796099537038</v>
      </c>
      <c r="F263" t="s">
        <v>202</v>
      </c>
      <c r="G263">
        <v>3</v>
      </c>
      <c r="H263">
        <v>4</v>
      </c>
      <c r="I263">
        <v>2</v>
      </c>
      <c r="J263">
        <v>3</v>
      </c>
      <c r="K263">
        <v>2</v>
      </c>
      <c r="L263">
        <v>1</v>
      </c>
      <c r="M263">
        <v>3</v>
      </c>
      <c r="N263" s="12">
        <f t="shared" si="42"/>
        <v>15</v>
      </c>
      <c r="O263" s="16">
        <f t="shared" si="43"/>
        <v>9</v>
      </c>
      <c r="P263" s="5">
        <f t="shared" si="44"/>
        <v>1.1202512960404336</v>
      </c>
      <c r="Q263" s="5">
        <f t="shared" si="45"/>
        <v>8.1379623054181423</v>
      </c>
      <c r="R263" s="16">
        <f t="shared" si="46"/>
        <v>3</v>
      </c>
      <c r="S263" s="17">
        <f t="shared" si="47"/>
        <v>0.19651397598044443</v>
      </c>
      <c r="T263" s="5">
        <f t="shared" si="48"/>
        <v>55.780682073679756</v>
      </c>
      <c r="U263" s="16">
        <f t="shared" si="49"/>
        <v>3</v>
      </c>
      <c r="V263" s="17">
        <f t="shared" si="50"/>
        <v>1.3651232271702041</v>
      </c>
      <c r="W263" s="5">
        <f t="shared" si="51"/>
        <v>39.551399687785135</v>
      </c>
      <c r="X263" s="5">
        <f t="shared" si="54"/>
        <v>0.11111111111111151</v>
      </c>
      <c r="Y263" s="5">
        <f t="shared" si="55"/>
        <v>0.15874246025313665</v>
      </c>
      <c r="Z263" s="5">
        <f t="shared" si="52"/>
        <v>51.587424602531364</v>
      </c>
      <c r="AA263">
        <v>4</v>
      </c>
      <c r="AB263">
        <v>5</v>
      </c>
      <c r="AC263">
        <v>3</v>
      </c>
      <c r="AD263">
        <v>4</v>
      </c>
      <c r="AE263">
        <v>3</v>
      </c>
      <c r="AF263">
        <v>4</v>
      </c>
      <c r="AG263">
        <v>3</v>
      </c>
      <c r="AH263">
        <v>2</v>
      </c>
      <c r="AI263">
        <v>1</v>
      </c>
      <c r="AJ263">
        <v>6</v>
      </c>
      <c r="AK263">
        <v>4</v>
      </c>
      <c r="AL263">
        <v>5</v>
      </c>
      <c r="AM263">
        <v>27</v>
      </c>
    </row>
    <row r="264" spans="1:39">
      <c r="A264">
        <v>2603</v>
      </c>
      <c r="B264">
        <v>0</v>
      </c>
      <c r="C264">
        <v>1992</v>
      </c>
      <c r="D264">
        <f t="shared" si="53"/>
        <v>24</v>
      </c>
      <c r="E264" s="1">
        <v>42702.803877314815</v>
      </c>
      <c r="F264" t="s">
        <v>203</v>
      </c>
      <c r="G264">
        <v>1</v>
      </c>
      <c r="H264">
        <v>3</v>
      </c>
      <c r="I264">
        <v>3</v>
      </c>
      <c r="J264">
        <v>3</v>
      </c>
      <c r="K264">
        <v>2</v>
      </c>
      <c r="L264">
        <v>3</v>
      </c>
      <c r="M264">
        <v>1</v>
      </c>
      <c r="N264" s="12">
        <f t="shared" si="42"/>
        <v>15</v>
      </c>
      <c r="O264" s="16">
        <f t="shared" si="43"/>
        <v>7</v>
      </c>
      <c r="P264" s="5">
        <f t="shared" si="44"/>
        <v>0.88657432009541726</v>
      </c>
      <c r="Q264" s="5">
        <f t="shared" si="45"/>
        <v>6.7039025033272353</v>
      </c>
      <c r="R264" s="16">
        <f t="shared" si="46"/>
        <v>3</v>
      </c>
      <c r="S264" s="17">
        <f t="shared" si="47"/>
        <v>0.19651397598044443</v>
      </c>
      <c r="T264" s="5">
        <f t="shared" si="48"/>
        <v>55.780682073679756</v>
      </c>
      <c r="U264" s="16">
        <f t="shared" si="49"/>
        <v>5</v>
      </c>
      <c r="V264" s="17">
        <f t="shared" si="50"/>
        <v>0.69158370826985938</v>
      </c>
      <c r="W264" s="5">
        <f t="shared" si="51"/>
        <v>57.436944928105866</v>
      </c>
      <c r="X264" s="5">
        <f t="shared" si="54"/>
        <v>0.11111111111111151</v>
      </c>
      <c r="Y264" s="5">
        <f t="shared" si="55"/>
        <v>0.15874246025313665</v>
      </c>
      <c r="Z264" s="5">
        <f t="shared" si="52"/>
        <v>51.587424602531364</v>
      </c>
      <c r="AA264">
        <v>8</v>
      </c>
      <c r="AB264">
        <v>6</v>
      </c>
      <c r="AC264">
        <v>11</v>
      </c>
      <c r="AD264">
        <v>5</v>
      </c>
      <c r="AE264">
        <v>4</v>
      </c>
      <c r="AF264">
        <v>7</v>
      </c>
      <c r="AG264">
        <v>4</v>
      </c>
      <c r="AH264">
        <v>5</v>
      </c>
      <c r="AI264">
        <v>3</v>
      </c>
      <c r="AJ264">
        <v>2</v>
      </c>
      <c r="AK264">
        <v>6</v>
      </c>
      <c r="AL264">
        <v>1</v>
      </c>
      <c r="AM264">
        <v>62</v>
      </c>
    </row>
    <row r="265" spans="1:39">
      <c r="A265">
        <v>2620</v>
      </c>
      <c r="B265">
        <v>0</v>
      </c>
      <c r="C265">
        <v>1989</v>
      </c>
      <c r="D265">
        <f t="shared" si="53"/>
        <v>27</v>
      </c>
      <c r="E265" s="1">
        <v>42702.850416666668</v>
      </c>
      <c r="F265" t="s">
        <v>204</v>
      </c>
      <c r="G265">
        <v>2</v>
      </c>
      <c r="H265">
        <v>4</v>
      </c>
      <c r="I265">
        <v>2</v>
      </c>
      <c r="J265">
        <v>2</v>
      </c>
      <c r="K265">
        <v>2</v>
      </c>
      <c r="L265">
        <v>1</v>
      </c>
      <c r="M265">
        <v>3</v>
      </c>
      <c r="N265" s="12">
        <f t="shared" si="42"/>
        <v>14</v>
      </c>
      <c r="O265" s="16">
        <f t="shared" si="43"/>
        <v>9</v>
      </c>
      <c r="P265" s="5">
        <f t="shared" si="44"/>
        <v>1.1202512960404336</v>
      </c>
      <c r="Q265" s="5">
        <f t="shared" si="45"/>
        <v>8.1379623054181423</v>
      </c>
      <c r="R265" s="16">
        <f t="shared" si="46"/>
        <v>2</v>
      </c>
      <c r="S265" s="17">
        <f t="shared" si="47"/>
        <v>0.30991603783611416</v>
      </c>
      <c r="T265" s="5">
        <f t="shared" si="48"/>
        <v>42.740538791192868</v>
      </c>
      <c r="U265" s="16">
        <f t="shared" si="49"/>
        <v>3</v>
      </c>
      <c r="V265" s="17">
        <f t="shared" si="50"/>
        <v>1.3651232271702041</v>
      </c>
      <c r="W265" s="5">
        <f t="shared" si="51"/>
        <v>39.551399687785135</v>
      </c>
      <c r="X265" s="5">
        <f t="shared" si="54"/>
        <v>0.44444444444444364</v>
      </c>
      <c r="Y265" s="5">
        <f t="shared" si="55"/>
        <v>-0.31748492050627247</v>
      </c>
      <c r="Z265" s="5">
        <f t="shared" si="52"/>
        <v>46.825150794937272</v>
      </c>
      <c r="AA265">
        <v>8</v>
      </c>
      <c r="AB265">
        <v>6</v>
      </c>
      <c r="AC265">
        <v>8</v>
      </c>
      <c r="AD265">
        <v>6</v>
      </c>
      <c r="AE265">
        <v>9</v>
      </c>
      <c r="AF265">
        <v>4</v>
      </c>
      <c r="AG265">
        <v>1</v>
      </c>
      <c r="AH265">
        <v>6</v>
      </c>
      <c r="AI265">
        <v>2</v>
      </c>
      <c r="AJ265">
        <v>3</v>
      </c>
      <c r="AK265">
        <v>4</v>
      </c>
      <c r="AL265">
        <v>5</v>
      </c>
      <c r="AM265">
        <v>26</v>
      </c>
    </row>
    <row r="266" spans="1:39">
      <c r="A266">
        <v>2645</v>
      </c>
      <c r="B266">
        <v>0</v>
      </c>
      <c r="C266">
        <v>1989</v>
      </c>
      <c r="D266">
        <f t="shared" si="53"/>
        <v>27</v>
      </c>
      <c r="E266" s="1">
        <v>42702.895787037036</v>
      </c>
      <c r="F266" t="s">
        <v>46</v>
      </c>
      <c r="H266">
        <v>3</v>
      </c>
      <c r="I266">
        <v>3</v>
      </c>
      <c r="J266">
        <v>3</v>
      </c>
      <c r="K266">
        <v>2</v>
      </c>
      <c r="L266">
        <v>2</v>
      </c>
      <c r="M266">
        <v>3</v>
      </c>
      <c r="N266" s="12">
        <f t="shared" si="42"/>
        <v>16</v>
      </c>
      <c r="O266" s="16">
        <f t="shared" si="43"/>
        <v>9</v>
      </c>
      <c r="P266" s="5">
        <f t="shared" si="44"/>
        <v>1.1202512960404336</v>
      </c>
      <c r="Q266" s="5">
        <f t="shared" si="45"/>
        <v>8.1379623054181423</v>
      </c>
      <c r="R266" s="16">
        <f t="shared" si="46"/>
        <v>3</v>
      </c>
      <c r="S266" s="17">
        <f t="shared" si="47"/>
        <v>0.19651397598044443</v>
      </c>
      <c r="T266" s="5">
        <f t="shared" si="48"/>
        <v>55.780682073679756</v>
      </c>
      <c r="U266" s="16">
        <f t="shared" si="49"/>
        <v>4</v>
      </c>
      <c r="V266" s="17">
        <f t="shared" si="50"/>
        <v>2.8353467720031746E-2</v>
      </c>
      <c r="W266" s="5">
        <f t="shared" si="51"/>
        <v>48.494172307945504</v>
      </c>
      <c r="X266" s="5">
        <f t="shared" si="54"/>
        <v>1.7777777777777795</v>
      </c>
      <c r="Y266" s="5">
        <f t="shared" si="55"/>
        <v>0.63496984101254572</v>
      </c>
      <c r="Z266" s="5">
        <f t="shared" si="52"/>
        <v>56.349698410125455</v>
      </c>
      <c r="AA266">
        <v>5</v>
      </c>
      <c r="AB266">
        <v>6</v>
      </c>
      <c r="AC266">
        <v>5</v>
      </c>
      <c r="AD266">
        <v>4</v>
      </c>
      <c r="AE266">
        <v>10</v>
      </c>
      <c r="AF266">
        <v>2</v>
      </c>
      <c r="AG266">
        <v>5</v>
      </c>
      <c r="AH266">
        <v>2</v>
      </c>
      <c r="AI266">
        <v>4</v>
      </c>
      <c r="AJ266">
        <v>3</v>
      </c>
      <c r="AK266">
        <v>1</v>
      </c>
      <c r="AL266">
        <v>6</v>
      </c>
      <c r="AM266">
        <v>1</v>
      </c>
    </row>
    <row r="267" spans="1:39">
      <c r="A267">
        <v>2698</v>
      </c>
      <c r="B267">
        <v>0</v>
      </c>
      <c r="C267">
        <v>1997</v>
      </c>
      <c r="D267">
        <f t="shared" si="53"/>
        <v>19</v>
      </c>
      <c r="E267" s="1">
        <v>42703.386388888888</v>
      </c>
      <c r="F267" t="s">
        <v>205</v>
      </c>
      <c r="G267">
        <v>4</v>
      </c>
      <c r="H267">
        <v>3</v>
      </c>
      <c r="I267">
        <v>3</v>
      </c>
      <c r="J267">
        <v>3</v>
      </c>
      <c r="K267">
        <v>1</v>
      </c>
      <c r="L267">
        <v>1</v>
      </c>
      <c r="M267">
        <v>4</v>
      </c>
      <c r="N267" s="12">
        <f t="shared" si="42"/>
        <v>15</v>
      </c>
      <c r="O267" s="16">
        <f t="shared" si="43"/>
        <v>10</v>
      </c>
      <c r="P267" s="5">
        <f t="shared" si="44"/>
        <v>4.2370897840129418</v>
      </c>
      <c r="Q267" s="5">
        <f t="shared" si="45"/>
        <v>27.265789371542457</v>
      </c>
      <c r="R267" s="16">
        <f t="shared" si="46"/>
        <v>3</v>
      </c>
      <c r="S267" s="17">
        <f t="shared" si="47"/>
        <v>0.19651397598044443</v>
      </c>
      <c r="T267" s="5">
        <f t="shared" si="48"/>
        <v>55.780682073679756</v>
      </c>
      <c r="U267" s="16">
        <f t="shared" si="49"/>
        <v>2</v>
      </c>
      <c r="V267" s="17">
        <f t="shared" si="50"/>
        <v>4.7018929866203765</v>
      </c>
      <c r="W267" s="5">
        <f t="shared" si="51"/>
        <v>30.608627067624774</v>
      </c>
      <c r="X267" s="5">
        <f t="shared" si="54"/>
        <v>0.11111111111111151</v>
      </c>
      <c r="Y267" s="5">
        <f t="shared" si="55"/>
        <v>0.15874246025313665</v>
      </c>
      <c r="Z267" s="5">
        <f t="shared" si="52"/>
        <v>51.587424602531364</v>
      </c>
      <c r="AA267">
        <v>8</v>
      </c>
      <c r="AB267">
        <v>10</v>
      </c>
      <c r="AC267">
        <v>16</v>
      </c>
      <c r="AD267">
        <v>6</v>
      </c>
      <c r="AE267">
        <v>5</v>
      </c>
      <c r="AF267">
        <v>7</v>
      </c>
      <c r="AG267">
        <v>5</v>
      </c>
      <c r="AH267">
        <v>4</v>
      </c>
      <c r="AI267">
        <v>1</v>
      </c>
      <c r="AJ267">
        <v>3</v>
      </c>
      <c r="AK267">
        <v>6</v>
      </c>
      <c r="AL267">
        <v>2</v>
      </c>
      <c r="AM267">
        <v>38</v>
      </c>
    </row>
    <row r="268" spans="1:39">
      <c r="A268">
        <v>2701</v>
      </c>
      <c r="B268">
        <v>0</v>
      </c>
      <c r="C268">
        <v>1993</v>
      </c>
      <c r="D268">
        <f t="shared" si="53"/>
        <v>23</v>
      </c>
      <c r="E268" s="1">
        <v>42703.40053240741</v>
      </c>
      <c r="F268" t="s">
        <v>206</v>
      </c>
      <c r="G268">
        <v>2</v>
      </c>
      <c r="H268">
        <v>4</v>
      </c>
      <c r="I268">
        <v>3</v>
      </c>
      <c r="J268">
        <v>1</v>
      </c>
      <c r="K268">
        <v>3</v>
      </c>
      <c r="L268">
        <v>1</v>
      </c>
      <c r="M268">
        <v>2</v>
      </c>
      <c r="N268" s="12">
        <f t="shared" si="42"/>
        <v>14</v>
      </c>
      <c r="O268" s="16">
        <f t="shared" si="43"/>
        <v>9</v>
      </c>
      <c r="P268" s="5">
        <f t="shared" si="44"/>
        <v>1.1202512960404336</v>
      </c>
      <c r="Q268" s="5">
        <f t="shared" si="45"/>
        <v>8.1379623054181423</v>
      </c>
      <c r="R268" s="16">
        <f t="shared" si="46"/>
        <v>1</v>
      </c>
      <c r="S268" s="17">
        <f t="shared" si="47"/>
        <v>2.4233180996917838</v>
      </c>
      <c r="T268" s="5">
        <f t="shared" si="48"/>
        <v>29.700395508705984</v>
      </c>
      <c r="U268" s="16">
        <f t="shared" si="49"/>
        <v>4</v>
      </c>
      <c r="V268" s="17">
        <f t="shared" si="50"/>
        <v>2.8353467720031746E-2</v>
      </c>
      <c r="W268" s="5">
        <f t="shared" si="51"/>
        <v>48.494172307945504</v>
      </c>
      <c r="X268" s="5">
        <f t="shared" si="54"/>
        <v>0.44444444444444364</v>
      </c>
      <c r="Y268" s="5">
        <f t="shared" si="55"/>
        <v>-0.31748492050627247</v>
      </c>
      <c r="Z268" s="5">
        <f t="shared" si="52"/>
        <v>46.825150794937272</v>
      </c>
      <c r="AA268">
        <v>5</v>
      </c>
      <c r="AB268">
        <v>7</v>
      </c>
      <c r="AC268">
        <v>4</v>
      </c>
      <c r="AD268">
        <v>7</v>
      </c>
      <c r="AE268">
        <v>5</v>
      </c>
      <c r="AF268">
        <v>6</v>
      </c>
      <c r="AG268">
        <v>6</v>
      </c>
      <c r="AH268">
        <v>2</v>
      </c>
      <c r="AI268">
        <v>5</v>
      </c>
      <c r="AJ268">
        <v>1</v>
      </c>
      <c r="AK268">
        <v>4</v>
      </c>
      <c r="AL268">
        <v>3</v>
      </c>
      <c r="AM268">
        <v>49</v>
      </c>
    </row>
    <row r="269" spans="1:39">
      <c r="A269">
        <v>2703</v>
      </c>
      <c r="B269">
        <v>0</v>
      </c>
      <c r="C269">
        <v>1981</v>
      </c>
      <c r="D269">
        <f t="shared" si="53"/>
        <v>35</v>
      </c>
      <c r="E269" s="1">
        <v>42703.407766203702</v>
      </c>
      <c r="F269" t="s">
        <v>207</v>
      </c>
      <c r="G269">
        <v>2</v>
      </c>
      <c r="H269">
        <v>3</v>
      </c>
      <c r="I269">
        <v>3</v>
      </c>
      <c r="J269">
        <v>1</v>
      </c>
      <c r="K269">
        <v>2</v>
      </c>
      <c r="L269">
        <v>2</v>
      </c>
      <c r="M269">
        <v>4</v>
      </c>
      <c r="N269" s="12">
        <f t="shared" si="42"/>
        <v>15</v>
      </c>
      <c r="O269" s="16">
        <f t="shared" si="43"/>
        <v>10</v>
      </c>
      <c r="P269" s="5">
        <f t="shared" si="44"/>
        <v>4.2370897840129418</v>
      </c>
      <c r="Q269" s="5">
        <f t="shared" si="45"/>
        <v>27.265789371542457</v>
      </c>
      <c r="R269" s="16">
        <f t="shared" si="46"/>
        <v>1</v>
      </c>
      <c r="S269" s="17">
        <f t="shared" si="47"/>
        <v>2.4233180996917838</v>
      </c>
      <c r="T269" s="5">
        <f t="shared" si="48"/>
        <v>29.700395508705984</v>
      </c>
      <c r="U269" s="16">
        <f t="shared" si="49"/>
        <v>4</v>
      </c>
      <c r="V269" s="17">
        <f t="shared" si="50"/>
        <v>2.8353467720031746E-2</v>
      </c>
      <c r="W269" s="5">
        <f t="shared" si="51"/>
        <v>48.494172307945504</v>
      </c>
      <c r="X269" s="5">
        <f t="shared" si="54"/>
        <v>0.11111111111111151</v>
      </c>
      <c r="Y269" s="5">
        <f t="shared" si="55"/>
        <v>0.15874246025313665</v>
      </c>
      <c r="Z269" s="5">
        <f t="shared" si="52"/>
        <v>51.587424602531364</v>
      </c>
      <c r="AA269">
        <v>6</v>
      </c>
      <c r="AB269">
        <v>8</v>
      </c>
      <c r="AC269">
        <v>6</v>
      </c>
      <c r="AD269">
        <v>6</v>
      </c>
      <c r="AE269">
        <v>5</v>
      </c>
      <c r="AF269">
        <v>5</v>
      </c>
      <c r="AG269">
        <v>4</v>
      </c>
      <c r="AH269">
        <v>1</v>
      </c>
      <c r="AI269">
        <v>5</v>
      </c>
      <c r="AJ269">
        <v>6</v>
      </c>
      <c r="AK269">
        <v>3</v>
      </c>
      <c r="AL269">
        <v>2</v>
      </c>
      <c r="AM269">
        <v>43</v>
      </c>
    </row>
    <row r="270" spans="1:39">
      <c r="A270">
        <v>2724</v>
      </c>
      <c r="B270">
        <v>0</v>
      </c>
      <c r="C270">
        <v>1986</v>
      </c>
      <c r="D270">
        <f t="shared" si="53"/>
        <v>30</v>
      </c>
      <c r="E270" s="1">
        <v>42703.524745370371</v>
      </c>
      <c r="F270" t="s">
        <v>208</v>
      </c>
      <c r="G270">
        <v>3</v>
      </c>
      <c r="H270">
        <v>2</v>
      </c>
      <c r="I270">
        <v>1</v>
      </c>
      <c r="J270">
        <v>3</v>
      </c>
      <c r="K270">
        <v>3</v>
      </c>
      <c r="L270">
        <v>2</v>
      </c>
      <c r="M270">
        <v>1</v>
      </c>
      <c r="N270" s="12">
        <f t="shared" si="42"/>
        <v>12</v>
      </c>
      <c r="O270" s="16">
        <f t="shared" si="43"/>
        <v>4</v>
      </c>
      <c r="P270" s="5">
        <f t="shared" si="44"/>
        <v>15.536058856177894</v>
      </c>
      <c r="Q270" s="5">
        <f t="shared" si="45"/>
        <v>96.606798625585185</v>
      </c>
      <c r="R270" s="16">
        <f t="shared" si="46"/>
        <v>3</v>
      </c>
      <c r="S270" s="17">
        <f t="shared" si="47"/>
        <v>0.19651397598044443</v>
      </c>
      <c r="T270" s="5">
        <f t="shared" si="48"/>
        <v>55.780682073679756</v>
      </c>
      <c r="U270" s="16">
        <f t="shared" si="49"/>
        <v>5</v>
      </c>
      <c r="V270" s="17">
        <f t="shared" si="50"/>
        <v>0.69158370826985938</v>
      </c>
      <c r="W270" s="5">
        <f t="shared" si="51"/>
        <v>57.436944928105866</v>
      </c>
      <c r="X270" s="5">
        <f t="shared" si="54"/>
        <v>7.1111111111111081</v>
      </c>
      <c r="Y270" s="5">
        <f t="shared" si="55"/>
        <v>-1.2699396820250906</v>
      </c>
      <c r="Z270" s="5">
        <f t="shared" si="52"/>
        <v>37.300603179749096</v>
      </c>
      <c r="AA270">
        <v>6</v>
      </c>
      <c r="AB270">
        <v>4</v>
      </c>
      <c r="AC270">
        <v>4</v>
      </c>
      <c r="AD270">
        <v>7</v>
      </c>
      <c r="AE270">
        <v>8</v>
      </c>
      <c r="AF270">
        <v>6</v>
      </c>
      <c r="AG270">
        <v>5</v>
      </c>
      <c r="AH270">
        <v>6</v>
      </c>
      <c r="AI270">
        <v>3</v>
      </c>
      <c r="AJ270">
        <v>2</v>
      </c>
      <c r="AK270">
        <v>1</v>
      </c>
      <c r="AL270">
        <v>4</v>
      </c>
      <c r="AM270">
        <v>36</v>
      </c>
    </row>
    <row r="271" spans="1:39">
      <c r="A271">
        <v>2736</v>
      </c>
      <c r="B271">
        <v>0</v>
      </c>
      <c r="C271">
        <v>1995</v>
      </c>
      <c r="D271">
        <f t="shared" si="53"/>
        <v>21</v>
      </c>
      <c r="E271" s="1">
        <v>42703.645451388889</v>
      </c>
      <c r="F271" t="s">
        <v>46</v>
      </c>
      <c r="H271">
        <v>2</v>
      </c>
      <c r="I271">
        <v>4</v>
      </c>
      <c r="J271">
        <v>3</v>
      </c>
      <c r="K271">
        <v>2</v>
      </c>
      <c r="L271">
        <v>2</v>
      </c>
      <c r="M271">
        <v>2</v>
      </c>
      <c r="N271" s="12">
        <f t="shared" si="42"/>
        <v>15</v>
      </c>
      <c r="O271" s="16">
        <f t="shared" si="43"/>
        <v>8</v>
      </c>
      <c r="P271" s="5">
        <f t="shared" si="44"/>
        <v>3.4128080679254845E-3</v>
      </c>
      <c r="Q271" s="5">
        <f t="shared" si="45"/>
        <v>1.2840000160130742</v>
      </c>
      <c r="R271" s="16">
        <f t="shared" si="46"/>
        <v>3</v>
      </c>
      <c r="S271" s="17">
        <f t="shared" si="47"/>
        <v>0.19651397598044443</v>
      </c>
      <c r="T271" s="5">
        <f t="shared" si="48"/>
        <v>55.780682073679756</v>
      </c>
      <c r="U271" s="16">
        <f t="shared" si="49"/>
        <v>4</v>
      </c>
      <c r="V271" s="17">
        <f t="shared" si="50"/>
        <v>2.8353467720031746E-2</v>
      </c>
      <c r="W271" s="5">
        <f t="shared" si="51"/>
        <v>48.494172307945504</v>
      </c>
      <c r="X271" s="5">
        <f t="shared" si="54"/>
        <v>0.11111111111111151</v>
      </c>
      <c r="Y271" s="5">
        <f t="shared" si="55"/>
        <v>0.15874246025313665</v>
      </c>
      <c r="Z271" s="5">
        <f t="shared" si="52"/>
        <v>51.587424602531364</v>
      </c>
      <c r="AA271">
        <v>4</v>
      </c>
      <c r="AB271">
        <v>3</v>
      </c>
      <c r="AC271">
        <v>3</v>
      </c>
      <c r="AD271">
        <v>5</v>
      </c>
      <c r="AE271">
        <v>4</v>
      </c>
      <c r="AF271">
        <v>3</v>
      </c>
      <c r="AG271">
        <v>1</v>
      </c>
      <c r="AH271">
        <v>2</v>
      </c>
      <c r="AI271">
        <v>4</v>
      </c>
      <c r="AJ271">
        <v>3</v>
      </c>
      <c r="AK271">
        <v>5</v>
      </c>
      <c r="AL271">
        <v>6</v>
      </c>
      <c r="AM271">
        <v>34</v>
      </c>
    </row>
    <row r="272" spans="1:39">
      <c r="A272">
        <v>2760</v>
      </c>
      <c r="B272">
        <v>0</v>
      </c>
      <c r="C272">
        <v>1995</v>
      </c>
      <c r="D272">
        <f t="shared" si="53"/>
        <v>21</v>
      </c>
      <c r="E272" s="1">
        <v>42703.837800925925</v>
      </c>
      <c r="F272" t="s">
        <v>46</v>
      </c>
      <c r="H272">
        <v>1</v>
      </c>
      <c r="I272">
        <v>3</v>
      </c>
      <c r="J272">
        <v>1</v>
      </c>
      <c r="K272">
        <v>2</v>
      </c>
      <c r="L272">
        <v>1</v>
      </c>
      <c r="M272">
        <v>2</v>
      </c>
      <c r="N272" s="12">
        <f t="shared" si="42"/>
        <v>10</v>
      </c>
      <c r="O272" s="16">
        <f t="shared" si="43"/>
        <v>6</v>
      </c>
      <c r="P272" s="5">
        <f t="shared" si="44"/>
        <v>3.7697358321229091</v>
      </c>
      <c r="Q272" s="5">
        <f t="shared" si="45"/>
        <v>24.39766976736065</v>
      </c>
      <c r="R272" s="16">
        <f t="shared" si="46"/>
        <v>1</v>
      </c>
      <c r="S272" s="17">
        <f t="shared" si="47"/>
        <v>2.4233180996917838</v>
      </c>
      <c r="T272" s="5">
        <f t="shared" si="48"/>
        <v>29.700395508705984</v>
      </c>
      <c r="U272" s="16">
        <f t="shared" si="49"/>
        <v>3</v>
      </c>
      <c r="V272" s="17">
        <f t="shared" si="50"/>
        <v>1.3651232271702041</v>
      </c>
      <c r="W272" s="5">
        <f t="shared" si="51"/>
        <v>39.551399687785135</v>
      </c>
      <c r="X272" s="5">
        <f t="shared" si="54"/>
        <v>21.777777777777771</v>
      </c>
      <c r="Y272" s="5">
        <f t="shared" si="55"/>
        <v>-2.2223944435439087</v>
      </c>
      <c r="Z272" s="5">
        <f t="shared" si="52"/>
        <v>27.776055564560913</v>
      </c>
      <c r="AA272">
        <v>6</v>
      </c>
      <c r="AB272">
        <v>4</v>
      </c>
      <c r="AC272">
        <v>4</v>
      </c>
      <c r="AD272">
        <v>6</v>
      </c>
      <c r="AE272">
        <v>6</v>
      </c>
      <c r="AF272">
        <v>6</v>
      </c>
      <c r="AG272">
        <v>2</v>
      </c>
      <c r="AH272">
        <v>4</v>
      </c>
      <c r="AI272">
        <v>6</v>
      </c>
      <c r="AJ272">
        <v>1</v>
      </c>
      <c r="AK272">
        <v>5</v>
      </c>
      <c r="AL272">
        <v>3</v>
      </c>
      <c r="AM272">
        <v>89</v>
      </c>
    </row>
    <row r="273" spans="1:39">
      <c r="A273">
        <v>2771</v>
      </c>
      <c r="B273">
        <v>0</v>
      </c>
      <c r="C273">
        <v>1997</v>
      </c>
      <c r="D273">
        <f t="shared" si="53"/>
        <v>19</v>
      </c>
      <c r="E273" s="1">
        <v>42703.87972222222</v>
      </c>
      <c r="F273" t="s">
        <v>209</v>
      </c>
      <c r="G273">
        <v>4</v>
      </c>
      <c r="H273">
        <v>3</v>
      </c>
      <c r="I273">
        <v>2</v>
      </c>
      <c r="J273">
        <v>2</v>
      </c>
      <c r="K273">
        <v>2</v>
      </c>
      <c r="L273">
        <v>2</v>
      </c>
      <c r="M273">
        <v>3</v>
      </c>
      <c r="N273" s="12">
        <f t="shared" ref="N273:N305" si="56">SUM(H273:M273)</f>
        <v>14</v>
      </c>
      <c r="O273" s="16">
        <f t="shared" ref="O273:O305" si="57">H273+I273+M273</f>
        <v>8</v>
      </c>
      <c r="P273" s="5">
        <f t="shared" ref="P273:P305" si="58">POWER(O273-U$10,2)</f>
        <v>3.4128080679254845E-3</v>
      </c>
      <c r="Q273" s="5">
        <f t="shared" ref="Q273:Q305" si="59">(((P273-U$10)/U$11)*10+50)</f>
        <v>1.2840000160130742</v>
      </c>
      <c r="R273" s="16">
        <f t="shared" ref="R273:R305" si="60">J273</f>
        <v>2</v>
      </c>
      <c r="S273" s="17">
        <f t="shared" ref="S273:S305" si="61">POWER(R273-U$13,2)</f>
        <v>0.30991603783611416</v>
      </c>
      <c r="T273" s="5">
        <f t="shared" ref="T273:T305" si="62">((R273-U$13)/U$14)*10+50</f>
        <v>42.740538791192868</v>
      </c>
      <c r="U273" s="16">
        <f t="shared" ref="U273:U305" si="63">K273+L273</f>
        <v>4</v>
      </c>
      <c r="V273" s="17">
        <f t="shared" ref="V273:V305" si="64">POWER(U273-U$16,2)</f>
        <v>2.8353467720031746E-2</v>
      </c>
      <c r="W273" s="5">
        <f t="shared" ref="W273:W305" si="65">((U273-U$16)/U$17)*10+50</f>
        <v>48.494172307945504</v>
      </c>
      <c r="X273" s="5">
        <f t="shared" si="54"/>
        <v>0.44444444444444364</v>
      </c>
      <c r="Y273" s="5">
        <f t="shared" si="55"/>
        <v>-0.31748492050627247</v>
      </c>
      <c r="Z273" s="5">
        <f t="shared" ref="Z273:Z305" si="66">Y273*10+50</f>
        <v>46.825150794937272</v>
      </c>
      <c r="AA273">
        <v>6</v>
      </c>
      <c r="AB273">
        <v>9</v>
      </c>
      <c r="AC273">
        <v>7</v>
      </c>
      <c r="AD273">
        <v>5</v>
      </c>
      <c r="AE273">
        <v>5</v>
      </c>
      <c r="AF273">
        <v>4</v>
      </c>
      <c r="AG273">
        <v>3</v>
      </c>
      <c r="AH273">
        <v>1</v>
      </c>
      <c r="AI273">
        <v>2</v>
      </c>
      <c r="AJ273">
        <v>4</v>
      </c>
      <c r="AK273">
        <v>6</v>
      </c>
      <c r="AL273">
        <v>5</v>
      </c>
      <c r="AM273">
        <v>3</v>
      </c>
    </row>
    <row r="274" spans="1:39">
      <c r="A274">
        <v>2788</v>
      </c>
      <c r="B274">
        <v>0</v>
      </c>
      <c r="C274">
        <v>1993</v>
      </c>
      <c r="D274">
        <f t="shared" si="53"/>
        <v>23</v>
      </c>
      <c r="E274" s="1">
        <v>42703.947951388887</v>
      </c>
      <c r="F274" t="s">
        <v>210</v>
      </c>
      <c r="G274">
        <v>3</v>
      </c>
      <c r="H274">
        <v>4</v>
      </c>
      <c r="I274">
        <v>2</v>
      </c>
      <c r="J274">
        <v>2</v>
      </c>
      <c r="K274">
        <v>1</v>
      </c>
      <c r="L274">
        <v>1</v>
      </c>
      <c r="M274">
        <v>3</v>
      </c>
      <c r="N274" s="12">
        <f t="shared" si="56"/>
        <v>13</v>
      </c>
      <c r="O274" s="16">
        <f t="shared" si="57"/>
        <v>9</v>
      </c>
      <c r="P274" s="5">
        <f t="shared" si="58"/>
        <v>1.1202512960404336</v>
      </c>
      <c r="Q274" s="5">
        <f t="shared" si="59"/>
        <v>8.1379623054181423</v>
      </c>
      <c r="R274" s="16">
        <f t="shared" si="60"/>
        <v>2</v>
      </c>
      <c r="S274" s="17">
        <f t="shared" si="61"/>
        <v>0.30991603783611416</v>
      </c>
      <c r="T274" s="5">
        <f t="shared" si="62"/>
        <v>42.740538791192868</v>
      </c>
      <c r="U274" s="16">
        <f t="shared" si="63"/>
        <v>2</v>
      </c>
      <c r="V274" s="17">
        <f t="shared" si="64"/>
        <v>4.7018929866203765</v>
      </c>
      <c r="W274" s="5">
        <f t="shared" si="65"/>
        <v>30.608627067624774</v>
      </c>
      <c r="X274" s="5">
        <f t="shared" si="54"/>
        <v>2.7777777777777759</v>
      </c>
      <c r="Y274" s="5">
        <f t="shared" si="55"/>
        <v>-0.79371230126568149</v>
      </c>
      <c r="Z274" s="5">
        <f t="shared" si="66"/>
        <v>42.062876987343188</v>
      </c>
      <c r="AA274">
        <v>5</v>
      </c>
      <c r="AB274">
        <v>8</v>
      </c>
      <c r="AC274">
        <v>9</v>
      </c>
      <c r="AD274">
        <v>8</v>
      </c>
      <c r="AE274">
        <v>8</v>
      </c>
      <c r="AF274">
        <v>7</v>
      </c>
      <c r="AG274">
        <v>3</v>
      </c>
      <c r="AH274">
        <v>5</v>
      </c>
      <c r="AI274">
        <v>4</v>
      </c>
      <c r="AJ274">
        <v>6</v>
      </c>
      <c r="AK274">
        <v>1</v>
      </c>
      <c r="AL274">
        <v>2</v>
      </c>
      <c r="AM274">
        <v>40</v>
      </c>
    </row>
    <row r="275" spans="1:39">
      <c r="A275">
        <v>2782</v>
      </c>
      <c r="B275">
        <v>0</v>
      </c>
      <c r="C275">
        <v>1960</v>
      </c>
      <c r="D275">
        <f t="shared" si="53"/>
        <v>56</v>
      </c>
      <c r="E275" s="1">
        <v>42703.954722222225</v>
      </c>
      <c r="F275" t="s">
        <v>211</v>
      </c>
      <c r="G275">
        <v>1</v>
      </c>
      <c r="H275">
        <v>2</v>
      </c>
      <c r="I275">
        <v>2</v>
      </c>
      <c r="J275">
        <v>2</v>
      </c>
      <c r="K275">
        <v>4</v>
      </c>
      <c r="L275">
        <v>2</v>
      </c>
      <c r="M275">
        <v>2</v>
      </c>
      <c r="N275" s="12">
        <f t="shared" si="56"/>
        <v>14</v>
      </c>
      <c r="O275" s="16">
        <f t="shared" si="57"/>
        <v>6</v>
      </c>
      <c r="P275" s="5">
        <f t="shared" si="58"/>
        <v>3.7697358321229091</v>
      </c>
      <c r="Q275" s="5">
        <f t="shared" si="59"/>
        <v>24.39766976736065</v>
      </c>
      <c r="R275" s="16">
        <f t="shared" si="60"/>
        <v>2</v>
      </c>
      <c r="S275" s="17">
        <f t="shared" si="61"/>
        <v>0.30991603783611416</v>
      </c>
      <c r="T275" s="5">
        <f t="shared" si="62"/>
        <v>42.740538791192868</v>
      </c>
      <c r="U275" s="16">
        <f t="shared" si="63"/>
        <v>6</v>
      </c>
      <c r="V275" s="17">
        <f t="shared" si="64"/>
        <v>3.3548139488196869</v>
      </c>
      <c r="W275" s="5">
        <f t="shared" si="65"/>
        <v>66.379717548266228</v>
      </c>
      <c r="X275" s="5">
        <f t="shared" si="54"/>
        <v>0.44444444444444364</v>
      </c>
      <c r="Y275" s="5">
        <f t="shared" si="55"/>
        <v>-0.31748492050627247</v>
      </c>
      <c r="Z275" s="5">
        <f t="shared" si="66"/>
        <v>46.825150794937272</v>
      </c>
      <c r="AA275">
        <v>4</v>
      </c>
      <c r="AB275">
        <v>9</v>
      </c>
      <c r="AC275">
        <v>10</v>
      </c>
      <c r="AD275">
        <v>9</v>
      </c>
      <c r="AE275">
        <v>3</v>
      </c>
      <c r="AF275">
        <v>12</v>
      </c>
      <c r="AG275">
        <v>3</v>
      </c>
      <c r="AH275">
        <v>1</v>
      </c>
      <c r="AI275">
        <v>5</v>
      </c>
      <c r="AJ275">
        <v>6</v>
      </c>
      <c r="AK275">
        <v>2</v>
      </c>
      <c r="AL275">
        <v>4</v>
      </c>
      <c r="AM275">
        <v>32</v>
      </c>
    </row>
    <row r="276" spans="1:39">
      <c r="A276">
        <v>2735</v>
      </c>
      <c r="B276">
        <v>1</v>
      </c>
      <c r="C276">
        <v>1985</v>
      </c>
      <c r="D276">
        <f t="shared" ref="D276:D305" si="67">2016-C276</f>
        <v>31</v>
      </c>
      <c r="E276" s="1">
        <v>42704.350185185183</v>
      </c>
      <c r="F276" t="s">
        <v>212</v>
      </c>
      <c r="G276">
        <v>1</v>
      </c>
      <c r="H276">
        <v>3</v>
      </c>
      <c r="I276">
        <v>3</v>
      </c>
      <c r="J276">
        <v>3</v>
      </c>
      <c r="K276">
        <v>2</v>
      </c>
      <c r="L276">
        <v>2</v>
      </c>
      <c r="M276">
        <v>3</v>
      </c>
      <c r="N276" s="12">
        <f t="shared" si="56"/>
        <v>16</v>
      </c>
      <c r="O276" s="16">
        <f t="shared" si="57"/>
        <v>9</v>
      </c>
      <c r="P276" s="5">
        <f t="shared" si="58"/>
        <v>1.1202512960404336</v>
      </c>
      <c r="Q276" s="5">
        <f t="shared" si="59"/>
        <v>8.1379623054181423</v>
      </c>
      <c r="R276" s="16">
        <f t="shared" si="60"/>
        <v>3</v>
      </c>
      <c r="S276" s="17">
        <f t="shared" si="61"/>
        <v>0.19651397598044443</v>
      </c>
      <c r="T276" s="5">
        <f t="shared" si="62"/>
        <v>55.780682073679756</v>
      </c>
      <c r="U276" s="16">
        <f t="shared" si="63"/>
        <v>4</v>
      </c>
      <c r="V276" s="17">
        <f t="shared" si="64"/>
        <v>2.8353467720031746E-2</v>
      </c>
      <c r="W276" s="5">
        <f t="shared" si="65"/>
        <v>48.494172307945504</v>
      </c>
      <c r="X276" s="5">
        <f t="shared" ref="X276:X305" si="68">POWER((N276-C$318),2)</f>
        <v>1.7777777777777795</v>
      </c>
      <c r="Y276" s="5">
        <f t="shared" ref="Y276:Y305" si="69">(N276-C$318)/C$319</f>
        <v>0.63496984101254572</v>
      </c>
      <c r="Z276" s="5">
        <f t="shared" si="66"/>
        <v>56.349698410125455</v>
      </c>
      <c r="AA276">
        <v>10</v>
      </c>
      <c r="AB276">
        <v>24</v>
      </c>
      <c r="AC276">
        <v>6</v>
      </c>
      <c r="AD276">
        <v>9</v>
      </c>
      <c r="AE276">
        <v>6</v>
      </c>
      <c r="AF276">
        <v>6</v>
      </c>
      <c r="AG276">
        <v>4</v>
      </c>
      <c r="AH276">
        <v>1</v>
      </c>
      <c r="AI276">
        <v>3</v>
      </c>
      <c r="AJ276">
        <v>5</v>
      </c>
      <c r="AK276">
        <v>6</v>
      </c>
      <c r="AL276">
        <v>2</v>
      </c>
      <c r="AM276">
        <v>1</v>
      </c>
    </row>
    <row r="277" spans="1:39">
      <c r="A277">
        <v>2809</v>
      </c>
      <c r="B277">
        <v>0</v>
      </c>
      <c r="C277">
        <v>1996</v>
      </c>
      <c r="D277">
        <f t="shared" si="67"/>
        <v>20</v>
      </c>
      <c r="E277" s="1">
        <v>42704.45820601852</v>
      </c>
      <c r="F277" t="s">
        <v>46</v>
      </c>
      <c r="H277">
        <v>3</v>
      </c>
      <c r="I277">
        <v>4</v>
      </c>
      <c r="J277">
        <v>2</v>
      </c>
      <c r="K277">
        <v>3</v>
      </c>
      <c r="L277">
        <v>2</v>
      </c>
      <c r="M277">
        <v>3</v>
      </c>
      <c r="N277" s="12">
        <f t="shared" si="56"/>
        <v>17</v>
      </c>
      <c r="O277" s="16">
        <f t="shared" si="57"/>
        <v>10</v>
      </c>
      <c r="P277" s="5">
        <f t="shared" si="58"/>
        <v>4.2370897840129418</v>
      </c>
      <c r="Q277" s="5">
        <f t="shared" si="59"/>
        <v>27.265789371542457</v>
      </c>
      <c r="R277" s="16">
        <f t="shared" si="60"/>
        <v>2</v>
      </c>
      <c r="S277" s="17">
        <f t="shared" si="61"/>
        <v>0.30991603783611416</v>
      </c>
      <c r="T277" s="5">
        <f t="shared" si="62"/>
        <v>42.740538791192868</v>
      </c>
      <c r="U277" s="16">
        <f t="shared" si="63"/>
        <v>5</v>
      </c>
      <c r="V277" s="17">
        <f t="shared" si="64"/>
        <v>0.69158370826985938</v>
      </c>
      <c r="W277" s="5">
        <f t="shared" si="65"/>
        <v>57.436944928105866</v>
      </c>
      <c r="X277" s="5">
        <f t="shared" si="68"/>
        <v>5.4444444444444473</v>
      </c>
      <c r="Y277" s="5">
        <f t="shared" si="69"/>
        <v>1.1111972217719548</v>
      </c>
      <c r="Z277" s="5">
        <f t="shared" si="66"/>
        <v>61.111972217719547</v>
      </c>
      <c r="AA277">
        <v>5</v>
      </c>
      <c r="AB277">
        <v>6</v>
      </c>
      <c r="AC277">
        <v>6</v>
      </c>
      <c r="AD277">
        <v>5</v>
      </c>
      <c r="AE277">
        <v>6</v>
      </c>
      <c r="AF277">
        <v>5</v>
      </c>
      <c r="AG277">
        <v>2</v>
      </c>
      <c r="AH277">
        <v>4</v>
      </c>
      <c r="AI277">
        <v>5</v>
      </c>
      <c r="AJ277">
        <v>3</v>
      </c>
      <c r="AK277">
        <v>1</v>
      </c>
      <c r="AL277">
        <v>6</v>
      </c>
      <c r="AM277">
        <v>16</v>
      </c>
    </row>
    <row r="278" spans="1:39">
      <c r="A278">
        <v>2812</v>
      </c>
      <c r="B278">
        <v>0</v>
      </c>
      <c r="C278">
        <v>1979</v>
      </c>
      <c r="D278">
        <f t="shared" si="67"/>
        <v>37</v>
      </c>
      <c r="E278" s="1">
        <v>42704.480798611112</v>
      </c>
      <c r="F278" t="s">
        <v>213</v>
      </c>
      <c r="G278">
        <v>1</v>
      </c>
      <c r="H278">
        <v>3</v>
      </c>
      <c r="I278">
        <v>1</v>
      </c>
      <c r="J278">
        <v>3</v>
      </c>
      <c r="K278">
        <v>2</v>
      </c>
      <c r="L278">
        <v>1</v>
      </c>
      <c r="M278">
        <v>2</v>
      </c>
      <c r="N278" s="12">
        <f t="shared" si="56"/>
        <v>12</v>
      </c>
      <c r="O278" s="16">
        <f t="shared" si="57"/>
        <v>6</v>
      </c>
      <c r="P278" s="5">
        <f t="shared" si="58"/>
        <v>3.7697358321229091</v>
      </c>
      <c r="Q278" s="5">
        <f t="shared" si="59"/>
        <v>24.39766976736065</v>
      </c>
      <c r="R278" s="16">
        <f t="shared" si="60"/>
        <v>3</v>
      </c>
      <c r="S278" s="17">
        <f t="shared" si="61"/>
        <v>0.19651397598044443</v>
      </c>
      <c r="T278" s="5">
        <f t="shared" si="62"/>
        <v>55.780682073679756</v>
      </c>
      <c r="U278" s="16">
        <f t="shared" si="63"/>
        <v>3</v>
      </c>
      <c r="V278" s="17">
        <f t="shared" si="64"/>
        <v>1.3651232271702041</v>
      </c>
      <c r="W278" s="5">
        <f t="shared" si="65"/>
        <v>39.551399687785135</v>
      </c>
      <c r="X278" s="5">
        <f t="shared" si="68"/>
        <v>7.1111111111111081</v>
      </c>
      <c r="Y278" s="5">
        <f t="shared" si="69"/>
        <v>-1.2699396820250906</v>
      </c>
      <c r="Z278" s="5">
        <f t="shared" si="66"/>
        <v>37.300603179749096</v>
      </c>
      <c r="AA278">
        <v>6</v>
      </c>
      <c r="AB278">
        <v>6</v>
      </c>
      <c r="AC278">
        <v>5</v>
      </c>
      <c r="AD278">
        <v>7</v>
      </c>
      <c r="AE278">
        <v>4</v>
      </c>
      <c r="AF278">
        <v>5</v>
      </c>
      <c r="AG278">
        <v>4</v>
      </c>
      <c r="AH278">
        <v>6</v>
      </c>
      <c r="AI278">
        <v>3</v>
      </c>
      <c r="AJ278">
        <v>5</v>
      </c>
      <c r="AK278">
        <v>2</v>
      </c>
      <c r="AL278">
        <v>1</v>
      </c>
      <c r="AM278">
        <v>28</v>
      </c>
    </row>
    <row r="279" spans="1:39">
      <c r="A279">
        <v>2818</v>
      </c>
      <c r="B279">
        <v>0</v>
      </c>
      <c r="C279">
        <v>1991</v>
      </c>
      <c r="D279">
        <f t="shared" si="67"/>
        <v>25</v>
      </c>
      <c r="E279" s="1">
        <v>42704.506655092591</v>
      </c>
      <c r="F279" t="s">
        <v>214</v>
      </c>
      <c r="G279">
        <v>3</v>
      </c>
      <c r="H279">
        <v>3</v>
      </c>
      <c r="I279">
        <v>2</v>
      </c>
      <c r="J279">
        <v>3</v>
      </c>
      <c r="K279">
        <v>2</v>
      </c>
      <c r="L279">
        <v>2</v>
      </c>
      <c r="M279">
        <v>3</v>
      </c>
      <c r="N279" s="12">
        <f t="shared" si="56"/>
        <v>15</v>
      </c>
      <c r="O279" s="16">
        <f t="shared" si="57"/>
        <v>8</v>
      </c>
      <c r="P279" s="5">
        <f t="shared" si="58"/>
        <v>3.4128080679254845E-3</v>
      </c>
      <c r="Q279" s="5">
        <f t="shared" si="59"/>
        <v>1.2840000160130742</v>
      </c>
      <c r="R279" s="16">
        <f t="shared" si="60"/>
        <v>3</v>
      </c>
      <c r="S279" s="17">
        <f t="shared" si="61"/>
        <v>0.19651397598044443</v>
      </c>
      <c r="T279" s="5">
        <f t="shared" si="62"/>
        <v>55.780682073679756</v>
      </c>
      <c r="U279" s="16">
        <f t="shared" si="63"/>
        <v>4</v>
      </c>
      <c r="V279" s="17">
        <f t="shared" si="64"/>
        <v>2.8353467720031746E-2</v>
      </c>
      <c r="W279" s="5">
        <f t="shared" si="65"/>
        <v>48.494172307945504</v>
      </c>
      <c r="X279" s="5">
        <f t="shared" si="68"/>
        <v>0.11111111111111151</v>
      </c>
      <c r="Y279" s="5">
        <f t="shared" si="69"/>
        <v>0.15874246025313665</v>
      </c>
      <c r="Z279" s="5">
        <f t="shared" si="66"/>
        <v>51.587424602531364</v>
      </c>
      <c r="AA279">
        <v>5</v>
      </c>
      <c r="AB279">
        <v>5</v>
      </c>
      <c r="AC279">
        <v>4</v>
      </c>
      <c r="AD279">
        <v>7</v>
      </c>
      <c r="AE279">
        <v>5</v>
      </c>
      <c r="AF279">
        <v>3</v>
      </c>
      <c r="AG279">
        <v>4</v>
      </c>
      <c r="AH279">
        <v>3</v>
      </c>
      <c r="AI279">
        <v>1</v>
      </c>
      <c r="AJ279">
        <v>6</v>
      </c>
      <c r="AK279">
        <v>2</v>
      </c>
      <c r="AL279">
        <v>5</v>
      </c>
      <c r="AM279">
        <v>2</v>
      </c>
    </row>
    <row r="280" spans="1:39">
      <c r="A280">
        <v>2859</v>
      </c>
      <c r="B280">
        <v>1</v>
      </c>
      <c r="C280">
        <v>1965</v>
      </c>
      <c r="D280">
        <f t="shared" si="67"/>
        <v>51</v>
      </c>
      <c r="E280" s="1">
        <v>42704.789178240739</v>
      </c>
      <c r="F280" t="s">
        <v>215</v>
      </c>
      <c r="G280">
        <v>2</v>
      </c>
      <c r="H280">
        <v>3</v>
      </c>
      <c r="I280">
        <v>4</v>
      </c>
      <c r="J280">
        <v>1</v>
      </c>
      <c r="K280">
        <v>3</v>
      </c>
      <c r="L280">
        <v>1</v>
      </c>
      <c r="M280">
        <v>2</v>
      </c>
      <c r="N280" s="12">
        <f t="shared" si="56"/>
        <v>14</v>
      </c>
      <c r="O280" s="16">
        <f t="shared" si="57"/>
        <v>9</v>
      </c>
      <c r="P280" s="5">
        <f t="shared" si="58"/>
        <v>1.1202512960404336</v>
      </c>
      <c r="Q280" s="5">
        <f t="shared" si="59"/>
        <v>8.1379623054181423</v>
      </c>
      <c r="R280" s="16">
        <f t="shared" si="60"/>
        <v>1</v>
      </c>
      <c r="S280" s="17">
        <f t="shared" si="61"/>
        <v>2.4233180996917838</v>
      </c>
      <c r="T280" s="5">
        <f t="shared" si="62"/>
        <v>29.700395508705984</v>
      </c>
      <c r="U280" s="16">
        <f t="shared" si="63"/>
        <v>4</v>
      </c>
      <c r="V280" s="17">
        <f t="shared" si="64"/>
        <v>2.8353467720031746E-2</v>
      </c>
      <c r="W280" s="5">
        <f t="shared" si="65"/>
        <v>48.494172307945504</v>
      </c>
      <c r="X280" s="5">
        <f t="shared" si="68"/>
        <v>0.44444444444444364</v>
      </c>
      <c r="Y280" s="5">
        <f t="shared" si="69"/>
        <v>-0.31748492050627247</v>
      </c>
      <c r="Z280" s="5">
        <f t="shared" si="66"/>
        <v>46.825150794937272</v>
      </c>
      <c r="AA280">
        <v>5</v>
      </c>
      <c r="AB280">
        <v>5</v>
      </c>
      <c r="AC280">
        <v>4</v>
      </c>
      <c r="AD280">
        <v>5</v>
      </c>
      <c r="AE280">
        <v>5</v>
      </c>
      <c r="AF280">
        <v>6</v>
      </c>
      <c r="AG280">
        <v>5</v>
      </c>
      <c r="AH280">
        <v>6</v>
      </c>
      <c r="AI280">
        <v>4</v>
      </c>
      <c r="AJ280">
        <v>2</v>
      </c>
      <c r="AK280">
        <v>3</v>
      </c>
      <c r="AL280">
        <v>1</v>
      </c>
      <c r="AM280">
        <v>50</v>
      </c>
    </row>
    <row r="281" spans="1:39">
      <c r="A281">
        <v>2867</v>
      </c>
      <c r="B281">
        <v>0</v>
      </c>
      <c r="C281">
        <v>1990</v>
      </c>
      <c r="D281">
        <f t="shared" si="67"/>
        <v>26</v>
      </c>
      <c r="E281" s="1">
        <v>42704.80878472222</v>
      </c>
      <c r="F281" t="s">
        <v>46</v>
      </c>
      <c r="H281">
        <v>4</v>
      </c>
      <c r="I281">
        <v>4</v>
      </c>
      <c r="J281">
        <v>2</v>
      </c>
      <c r="K281">
        <v>2</v>
      </c>
      <c r="L281">
        <v>3</v>
      </c>
      <c r="M281">
        <v>4</v>
      </c>
      <c r="N281" s="12">
        <f t="shared" si="56"/>
        <v>19</v>
      </c>
      <c r="O281" s="16">
        <f t="shared" si="57"/>
        <v>12</v>
      </c>
      <c r="P281" s="5">
        <f t="shared" si="58"/>
        <v>16.470766759957957</v>
      </c>
      <c r="Q281" s="5">
        <f t="shared" si="59"/>
        <v>102.34303783394878</v>
      </c>
      <c r="R281" s="16">
        <f t="shared" si="60"/>
        <v>2</v>
      </c>
      <c r="S281" s="17">
        <f t="shared" si="61"/>
        <v>0.30991603783611416</v>
      </c>
      <c r="T281" s="5">
        <f t="shared" si="62"/>
        <v>42.740538791192868</v>
      </c>
      <c r="U281" s="16">
        <f t="shared" si="63"/>
        <v>5</v>
      </c>
      <c r="V281" s="17">
        <f t="shared" si="64"/>
        <v>0.69158370826985938</v>
      </c>
      <c r="W281" s="5">
        <f t="shared" si="65"/>
        <v>57.436944928105866</v>
      </c>
      <c r="X281" s="5">
        <f t="shared" si="68"/>
        <v>18.777777777777782</v>
      </c>
      <c r="Y281" s="5">
        <f t="shared" si="69"/>
        <v>2.0636519832907729</v>
      </c>
      <c r="Z281" s="5">
        <f t="shared" si="66"/>
        <v>70.636519832907737</v>
      </c>
      <c r="AA281">
        <v>3</v>
      </c>
      <c r="AB281">
        <v>4</v>
      </c>
      <c r="AC281">
        <v>4</v>
      </c>
      <c r="AD281">
        <v>6</v>
      </c>
      <c r="AE281">
        <v>2</v>
      </c>
      <c r="AF281">
        <v>2</v>
      </c>
      <c r="AG281">
        <v>2</v>
      </c>
      <c r="AH281">
        <v>6</v>
      </c>
      <c r="AI281">
        <v>1</v>
      </c>
      <c r="AJ281">
        <v>4</v>
      </c>
      <c r="AK281">
        <v>3</v>
      </c>
      <c r="AL281">
        <v>5</v>
      </c>
      <c r="AM281">
        <v>59</v>
      </c>
    </row>
    <row r="282" spans="1:39">
      <c r="A282">
        <v>2903</v>
      </c>
      <c r="B282">
        <v>0</v>
      </c>
      <c r="C282">
        <v>1997</v>
      </c>
      <c r="D282">
        <f t="shared" si="67"/>
        <v>19</v>
      </c>
      <c r="E282" s="1">
        <v>42705.048148148147</v>
      </c>
      <c r="F282" t="s">
        <v>216</v>
      </c>
      <c r="G282">
        <v>4</v>
      </c>
      <c r="H282">
        <v>3</v>
      </c>
      <c r="I282">
        <v>3</v>
      </c>
      <c r="J282">
        <v>3</v>
      </c>
      <c r="K282">
        <v>1</v>
      </c>
      <c r="L282">
        <v>1</v>
      </c>
      <c r="M282">
        <v>4</v>
      </c>
      <c r="N282" s="12">
        <f t="shared" si="56"/>
        <v>15</v>
      </c>
      <c r="O282" s="16">
        <f t="shared" si="57"/>
        <v>10</v>
      </c>
      <c r="P282" s="5">
        <f t="shared" si="58"/>
        <v>4.2370897840129418</v>
      </c>
      <c r="Q282" s="5">
        <f t="shared" si="59"/>
        <v>27.265789371542457</v>
      </c>
      <c r="R282" s="16">
        <f t="shared" si="60"/>
        <v>3</v>
      </c>
      <c r="S282" s="17">
        <f t="shared" si="61"/>
        <v>0.19651397598044443</v>
      </c>
      <c r="T282" s="5">
        <f t="shared" si="62"/>
        <v>55.780682073679756</v>
      </c>
      <c r="U282" s="16">
        <f t="shared" si="63"/>
        <v>2</v>
      </c>
      <c r="V282" s="17">
        <f t="shared" si="64"/>
        <v>4.7018929866203765</v>
      </c>
      <c r="W282" s="5">
        <f t="shared" si="65"/>
        <v>30.608627067624774</v>
      </c>
      <c r="X282" s="5">
        <f t="shared" si="68"/>
        <v>0.11111111111111151</v>
      </c>
      <c r="Y282" s="5">
        <f t="shared" si="69"/>
        <v>0.15874246025313665</v>
      </c>
      <c r="Z282" s="5">
        <f t="shared" si="66"/>
        <v>51.587424602531364</v>
      </c>
      <c r="AA282">
        <v>7</v>
      </c>
      <c r="AB282">
        <v>5</v>
      </c>
      <c r="AC282">
        <v>5</v>
      </c>
      <c r="AD282">
        <v>4</v>
      </c>
      <c r="AE282">
        <v>4</v>
      </c>
      <c r="AF282">
        <v>3</v>
      </c>
      <c r="AG282">
        <v>1</v>
      </c>
      <c r="AH282">
        <v>5</v>
      </c>
      <c r="AI282">
        <v>3</v>
      </c>
      <c r="AJ282">
        <v>6</v>
      </c>
      <c r="AK282">
        <v>2</v>
      </c>
      <c r="AL282">
        <v>4</v>
      </c>
      <c r="AM282">
        <v>38</v>
      </c>
    </row>
    <row r="283" spans="1:39">
      <c r="A283">
        <v>2906</v>
      </c>
      <c r="B283">
        <v>0</v>
      </c>
      <c r="C283">
        <v>1974</v>
      </c>
      <c r="D283">
        <f t="shared" si="67"/>
        <v>42</v>
      </c>
      <c r="E283" s="1">
        <v>42705.286921296298</v>
      </c>
      <c r="F283" t="s">
        <v>217</v>
      </c>
      <c r="G283">
        <v>4</v>
      </c>
      <c r="H283">
        <v>2</v>
      </c>
      <c r="I283">
        <v>2</v>
      </c>
      <c r="J283">
        <v>2</v>
      </c>
      <c r="K283">
        <v>3</v>
      </c>
      <c r="L283">
        <v>2</v>
      </c>
      <c r="M283">
        <v>3</v>
      </c>
      <c r="N283" s="12">
        <f t="shared" si="56"/>
        <v>14</v>
      </c>
      <c r="O283" s="16">
        <f t="shared" si="57"/>
        <v>7</v>
      </c>
      <c r="P283" s="5">
        <f t="shared" si="58"/>
        <v>0.88657432009541726</v>
      </c>
      <c r="Q283" s="5">
        <f t="shared" si="59"/>
        <v>6.7039025033272353</v>
      </c>
      <c r="R283" s="16">
        <f t="shared" si="60"/>
        <v>2</v>
      </c>
      <c r="S283" s="17">
        <f t="shared" si="61"/>
        <v>0.30991603783611416</v>
      </c>
      <c r="T283" s="5">
        <f t="shared" si="62"/>
        <v>42.740538791192868</v>
      </c>
      <c r="U283" s="16">
        <f t="shared" si="63"/>
        <v>5</v>
      </c>
      <c r="V283" s="17">
        <f t="shared" si="64"/>
        <v>0.69158370826985938</v>
      </c>
      <c r="W283" s="5">
        <f t="shared" si="65"/>
        <v>57.436944928105866</v>
      </c>
      <c r="X283" s="5">
        <f t="shared" si="68"/>
        <v>0.44444444444444364</v>
      </c>
      <c r="Y283" s="5">
        <f t="shared" si="69"/>
        <v>-0.31748492050627247</v>
      </c>
      <c r="Z283" s="5">
        <f t="shared" si="66"/>
        <v>46.825150794937272</v>
      </c>
      <c r="AA283">
        <v>9</v>
      </c>
      <c r="AB283">
        <v>6</v>
      </c>
      <c r="AC283">
        <v>12</v>
      </c>
      <c r="AD283">
        <v>5</v>
      </c>
      <c r="AE283">
        <v>6</v>
      </c>
      <c r="AF283">
        <v>4</v>
      </c>
      <c r="AG283">
        <v>3</v>
      </c>
      <c r="AH283">
        <v>6</v>
      </c>
      <c r="AI283">
        <v>1</v>
      </c>
      <c r="AJ283">
        <v>4</v>
      </c>
      <c r="AK283">
        <v>2</v>
      </c>
      <c r="AL283">
        <v>5</v>
      </c>
      <c r="AM283">
        <v>18</v>
      </c>
    </row>
    <row r="284" spans="1:39">
      <c r="A284">
        <v>2911</v>
      </c>
      <c r="B284">
        <v>0</v>
      </c>
      <c r="C284">
        <v>1994</v>
      </c>
      <c r="D284">
        <f t="shared" si="67"/>
        <v>22</v>
      </c>
      <c r="E284" s="1">
        <v>42705.361226851855</v>
      </c>
      <c r="F284" t="s">
        <v>46</v>
      </c>
      <c r="H284">
        <v>3</v>
      </c>
      <c r="I284">
        <v>1</v>
      </c>
      <c r="J284">
        <v>3</v>
      </c>
      <c r="K284">
        <v>3</v>
      </c>
      <c r="L284">
        <v>2</v>
      </c>
      <c r="M284">
        <v>2</v>
      </c>
      <c r="N284" s="12">
        <f t="shared" si="56"/>
        <v>14</v>
      </c>
      <c r="O284" s="16">
        <f t="shared" si="57"/>
        <v>6</v>
      </c>
      <c r="P284" s="5">
        <f t="shared" si="58"/>
        <v>3.7697358321229091</v>
      </c>
      <c r="Q284" s="5">
        <f t="shared" si="59"/>
        <v>24.39766976736065</v>
      </c>
      <c r="R284" s="16">
        <f t="shared" si="60"/>
        <v>3</v>
      </c>
      <c r="S284" s="17">
        <f t="shared" si="61"/>
        <v>0.19651397598044443</v>
      </c>
      <c r="T284" s="5">
        <f t="shared" si="62"/>
        <v>55.780682073679756</v>
      </c>
      <c r="U284" s="16">
        <f t="shared" si="63"/>
        <v>5</v>
      </c>
      <c r="V284" s="17">
        <f t="shared" si="64"/>
        <v>0.69158370826985938</v>
      </c>
      <c r="W284" s="5">
        <f t="shared" si="65"/>
        <v>57.436944928105866</v>
      </c>
      <c r="X284" s="5">
        <f t="shared" si="68"/>
        <v>0.44444444444444364</v>
      </c>
      <c r="Y284" s="5">
        <f t="shared" si="69"/>
        <v>-0.31748492050627247</v>
      </c>
      <c r="Z284" s="5">
        <f t="shared" si="66"/>
        <v>46.825150794937272</v>
      </c>
      <c r="AA284">
        <v>9</v>
      </c>
      <c r="AB284">
        <v>11</v>
      </c>
      <c r="AC284">
        <v>11</v>
      </c>
      <c r="AD284">
        <v>7</v>
      </c>
      <c r="AE284">
        <v>9</v>
      </c>
      <c r="AF284">
        <v>15</v>
      </c>
      <c r="AG284">
        <v>2</v>
      </c>
      <c r="AH284">
        <v>3</v>
      </c>
      <c r="AI284">
        <v>5</v>
      </c>
      <c r="AJ284">
        <v>4</v>
      </c>
      <c r="AK284">
        <v>6</v>
      </c>
      <c r="AL284">
        <v>1</v>
      </c>
      <c r="AM284">
        <v>20</v>
      </c>
    </row>
    <row r="285" spans="1:39">
      <c r="A285">
        <v>2937</v>
      </c>
      <c r="B285">
        <v>0</v>
      </c>
      <c r="C285">
        <v>1997</v>
      </c>
      <c r="D285">
        <f t="shared" si="67"/>
        <v>19</v>
      </c>
      <c r="E285" s="1">
        <v>42705.697430555556</v>
      </c>
      <c r="F285" t="s">
        <v>218</v>
      </c>
      <c r="G285">
        <v>3</v>
      </c>
      <c r="H285">
        <v>3</v>
      </c>
      <c r="I285">
        <v>3</v>
      </c>
      <c r="J285">
        <v>3</v>
      </c>
      <c r="K285">
        <v>3</v>
      </c>
      <c r="L285">
        <v>1</v>
      </c>
      <c r="M285">
        <v>4</v>
      </c>
      <c r="N285" s="12">
        <f t="shared" si="56"/>
        <v>17</v>
      </c>
      <c r="O285" s="16">
        <f t="shared" si="57"/>
        <v>10</v>
      </c>
      <c r="P285" s="5">
        <f t="shared" si="58"/>
        <v>4.2370897840129418</v>
      </c>
      <c r="Q285" s="5">
        <f t="shared" si="59"/>
        <v>27.265789371542457</v>
      </c>
      <c r="R285" s="16">
        <f t="shared" si="60"/>
        <v>3</v>
      </c>
      <c r="S285" s="17">
        <f t="shared" si="61"/>
        <v>0.19651397598044443</v>
      </c>
      <c r="T285" s="5">
        <f t="shared" si="62"/>
        <v>55.780682073679756</v>
      </c>
      <c r="U285" s="16">
        <f t="shared" si="63"/>
        <v>4</v>
      </c>
      <c r="V285" s="17">
        <f t="shared" si="64"/>
        <v>2.8353467720031746E-2</v>
      </c>
      <c r="W285" s="5">
        <f t="shared" si="65"/>
        <v>48.494172307945504</v>
      </c>
      <c r="X285" s="5">
        <f t="shared" si="68"/>
        <v>5.4444444444444473</v>
      </c>
      <c r="Y285" s="5">
        <f t="shared" si="69"/>
        <v>1.1111972217719548</v>
      </c>
      <c r="Z285" s="5">
        <f t="shared" si="66"/>
        <v>61.111972217719547</v>
      </c>
      <c r="AA285">
        <v>9</v>
      </c>
      <c r="AB285">
        <v>18</v>
      </c>
      <c r="AC285">
        <v>13</v>
      </c>
      <c r="AD285">
        <v>7</v>
      </c>
      <c r="AE285">
        <v>8</v>
      </c>
      <c r="AF285">
        <v>7</v>
      </c>
      <c r="AG285">
        <v>2</v>
      </c>
      <c r="AH285">
        <v>1</v>
      </c>
      <c r="AI285">
        <v>6</v>
      </c>
      <c r="AJ285">
        <v>5</v>
      </c>
      <c r="AK285">
        <v>4</v>
      </c>
      <c r="AL285">
        <v>3</v>
      </c>
      <c r="AM285">
        <v>27</v>
      </c>
    </row>
    <row r="286" spans="1:39">
      <c r="A286">
        <v>2940</v>
      </c>
      <c r="B286">
        <v>1</v>
      </c>
      <c r="C286">
        <v>1982</v>
      </c>
      <c r="D286">
        <f t="shared" si="67"/>
        <v>34</v>
      </c>
      <c r="E286" s="1">
        <v>42705.760729166665</v>
      </c>
      <c r="F286" t="s">
        <v>219</v>
      </c>
      <c r="G286">
        <v>4</v>
      </c>
      <c r="H286">
        <v>3</v>
      </c>
      <c r="I286">
        <v>3</v>
      </c>
      <c r="J286">
        <v>3</v>
      </c>
      <c r="K286">
        <v>4</v>
      </c>
      <c r="L286">
        <v>3</v>
      </c>
      <c r="M286">
        <v>2</v>
      </c>
      <c r="N286" s="12">
        <f t="shared" si="56"/>
        <v>18</v>
      </c>
      <c r="O286" s="16">
        <f t="shared" si="57"/>
        <v>8</v>
      </c>
      <c r="P286" s="5">
        <f t="shared" si="58"/>
        <v>3.4128080679254845E-3</v>
      </c>
      <c r="Q286" s="5">
        <f t="shared" si="59"/>
        <v>1.2840000160130742</v>
      </c>
      <c r="R286" s="16">
        <f t="shared" si="60"/>
        <v>3</v>
      </c>
      <c r="S286" s="17">
        <f t="shared" si="61"/>
        <v>0.19651397598044443</v>
      </c>
      <c r="T286" s="5">
        <f t="shared" si="62"/>
        <v>55.780682073679756</v>
      </c>
      <c r="U286" s="16">
        <f t="shared" si="63"/>
        <v>7</v>
      </c>
      <c r="V286" s="17">
        <f t="shared" si="64"/>
        <v>8.0180441893695154</v>
      </c>
      <c r="W286" s="5">
        <f t="shared" si="65"/>
        <v>75.322490168426597</v>
      </c>
      <c r="X286" s="5">
        <f t="shared" si="68"/>
        <v>11.111111111111114</v>
      </c>
      <c r="Y286" s="5">
        <f t="shared" si="69"/>
        <v>1.5874246025313639</v>
      </c>
      <c r="Z286" s="5">
        <f t="shared" si="66"/>
        <v>65.874246025313639</v>
      </c>
      <c r="AA286">
        <v>6</v>
      </c>
      <c r="AB286">
        <v>8</v>
      </c>
      <c r="AC286">
        <v>5</v>
      </c>
      <c r="AD286">
        <v>6</v>
      </c>
      <c r="AE286">
        <v>6</v>
      </c>
      <c r="AF286">
        <v>5</v>
      </c>
      <c r="AG286">
        <v>6</v>
      </c>
      <c r="AH286">
        <v>4</v>
      </c>
      <c r="AI286">
        <v>2</v>
      </c>
      <c r="AJ286">
        <v>5</v>
      </c>
      <c r="AK286">
        <v>1</v>
      </c>
      <c r="AL286">
        <v>3</v>
      </c>
      <c r="AM286">
        <v>38</v>
      </c>
    </row>
    <row r="287" spans="1:39">
      <c r="A287">
        <v>2945</v>
      </c>
      <c r="B287">
        <v>0</v>
      </c>
      <c r="C287">
        <v>1989</v>
      </c>
      <c r="D287">
        <f t="shared" si="67"/>
        <v>27</v>
      </c>
      <c r="E287" s="1">
        <v>42705.763472222221</v>
      </c>
      <c r="F287" t="s">
        <v>46</v>
      </c>
      <c r="H287">
        <v>3</v>
      </c>
      <c r="I287">
        <v>2</v>
      </c>
      <c r="J287">
        <v>2</v>
      </c>
      <c r="K287">
        <v>2</v>
      </c>
      <c r="L287">
        <v>2</v>
      </c>
      <c r="M287">
        <v>3</v>
      </c>
      <c r="N287" s="12">
        <f t="shared" si="56"/>
        <v>14</v>
      </c>
      <c r="O287" s="16">
        <f t="shared" si="57"/>
        <v>8</v>
      </c>
      <c r="P287" s="5">
        <f t="shared" si="58"/>
        <v>3.4128080679254845E-3</v>
      </c>
      <c r="Q287" s="5">
        <f t="shared" si="59"/>
        <v>1.2840000160130742</v>
      </c>
      <c r="R287" s="16">
        <f t="shared" si="60"/>
        <v>2</v>
      </c>
      <c r="S287" s="17">
        <f t="shared" si="61"/>
        <v>0.30991603783611416</v>
      </c>
      <c r="T287" s="5">
        <f t="shared" si="62"/>
        <v>42.740538791192868</v>
      </c>
      <c r="U287" s="16">
        <f t="shared" si="63"/>
        <v>4</v>
      </c>
      <c r="V287" s="17">
        <f t="shared" si="64"/>
        <v>2.8353467720031746E-2</v>
      </c>
      <c r="W287" s="5">
        <f t="shared" si="65"/>
        <v>48.494172307945504</v>
      </c>
      <c r="X287" s="5">
        <f t="shared" si="68"/>
        <v>0.44444444444444364</v>
      </c>
      <c r="Y287" s="5">
        <f t="shared" si="69"/>
        <v>-0.31748492050627247</v>
      </c>
      <c r="Z287" s="5">
        <f t="shared" si="66"/>
        <v>46.825150794937272</v>
      </c>
      <c r="AA287">
        <v>4</v>
      </c>
      <c r="AB287">
        <v>4</v>
      </c>
      <c r="AC287">
        <v>5</v>
      </c>
      <c r="AD287">
        <v>7</v>
      </c>
      <c r="AE287">
        <v>6</v>
      </c>
      <c r="AF287">
        <v>4</v>
      </c>
      <c r="AG287">
        <v>3</v>
      </c>
      <c r="AH287">
        <v>2</v>
      </c>
      <c r="AI287">
        <v>4</v>
      </c>
      <c r="AJ287">
        <v>1</v>
      </c>
      <c r="AK287">
        <v>5</v>
      </c>
      <c r="AL287">
        <v>6</v>
      </c>
      <c r="AM287">
        <v>3</v>
      </c>
    </row>
    <row r="288" spans="1:39">
      <c r="A288">
        <v>2948</v>
      </c>
      <c r="B288">
        <v>1</v>
      </c>
      <c r="C288">
        <v>1978</v>
      </c>
      <c r="D288">
        <f t="shared" si="67"/>
        <v>38</v>
      </c>
      <c r="E288" s="1">
        <v>42705.775208333333</v>
      </c>
      <c r="F288" t="s">
        <v>46</v>
      </c>
      <c r="H288">
        <v>3</v>
      </c>
      <c r="I288">
        <v>3</v>
      </c>
      <c r="J288">
        <v>2</v>
      </c>
      <c r="K288">
        <v>3</v>
      </c>
      <c r="L288">
        <v>2</v>
      </c>
      <c r="M288">
        <v>2</v>
      </c>
      <c r="N288" s="12">
        <f t="shared" si="56"/>
        <v>15</v>
      </c>
      <c r="O288" s="16">
        <f t="shared" si="57"/>
        <v>8</v>
      </c>
      <c r="P288" s="5">
        <f t="shared" si="58"/>
        <v>3.4128080679254845E-3</v>
      </c>
      <c r="Q288" s="5">
        <f t="shared" si="59"/>
        <v>1.2840000160130742</v>
      </c>
      <c r="R288" s="16">
        <f t="shared" si="60"/>
        <v>2</v>
      </c>
      <c r="S288" s="17">
        <f t="shared" si="61"/>
        <v>0.30991603783611416</v>
      </c>
      <c r="T288" s="5">
        <f t="shared" si="62"/>
        <v>42.740538791192868</v>
      </c>
      <c r="U288" s="16">
        <f t="shared" si="63"/>
        <v>5</v>
      </c>
      <c r="V288" s="17">
        <f t="shared" si="64"/>
        <v>0.69158370826985938</v>
      </c>
      <c r="W288" s="5">
        <f t="shared" si="65"/>
        <v>57.436944928105866</v>
      </c>
      <c r="X288" s="5">
        <f t="shared" si="68"/>
        <v>0.11111111111111151</v>
      </c>
      <c r="Y288" s="5">
        <f t="shared" si="69"/>
        <v>0.15874246025313665</v>
      </c>
      <c r="Z288" s="5">
        <f t="shared" si="66"/>
        <v>51.587424602531364</v>
      </c>
      <c r="AA288">
        <v>5</v>
      </c>
      <c r="AB288">
        <v>9</v>
      </c>
      <c r="AC288">
        <v>6</v>
      </c>
      <c r="AD288">
        <v>8</v>
      </c>
      <c r="AE288">
        <v>5</v>
      </c>
      <c r="AF288">
        <v>3</v>
      </c>
      <c r="AG288">
        <v>5</v>
      </c>
      <c r="AH288">
        <v>1</v>
      </c>
      <c r="AI288">
        <v>4</v>
      </c>
      <c r="AJ288">
        <v>2</v>
      </c>
      <c r="AK288">
        <v>6</v>
      </c>
      <c r="AL288">
        <v>3</v>
      </c>
      <c r="AM288">
        <v>6</v>
      </c>
    </row>
    <row r="289" spans="1:39">
      <c r="A289">
        <v>2964</v>
      </c>
      <c r="B289">
        <v>1</v>
      </c>
      <c r="C289">
        <v>1985</v>
      </c>
      <c r="D289">
        <f t="shared" si="67"/>
        <v>31</v>
      </c>
      <c r="E289" s="1">
        <v>42705.996990740743</v>
      </c>
      <c r="F289" t="s">
        <v>220</v>
      </c>
      <c r="G289">
        <v>4</v>
      </c>
      <c r="H289">
        <v>4</v>
      </c>
      <c r="I289">
        <v>4</v>
      </c>
      <c r="J289">
        <v>1</v>
      </c>
      <c r="K289">
        <v>2</v>
      </c>
      <c r="L289">
        <v>2</v>
      </c>
      <c r="M289">
        <v>4</v>
      </c>
      <c r="N289" s="12">
        <f t="shared" si="56"/>
        <v>17</v>
      </c>
      <c r="O289" s="16">
        <f t="shared" si="57"/>
        <v>12</v>
      </c>
      <c r="P289" s="5">
        <f t="shared" si="58"/>
        <v>16.470766759957957</v>
      </c>
      <c r="Q289" s="5">
        <f t="shared" si="59"/>
        <v>102.34303783394878</v>
      </c>
      <c r="R289" s="16">
        <f t="shared" si="60"/>
        <v>1</v>
      </c>
      <c r="S289" s="17">
        <f t="shared" si="61"/>
        <v>2.4233180996917838</v>
      </c>
      <c r="T289" s="5">
        <f t="shared" si="62"/>
        <v>29.700395508705984</v>
      </c>
      <c r="U289" s="16">
        <f t="shared" si="63"/>
        <v>4</v>
      </c>
      <c r="V289" s="17">
        <f t="shared" si="64"/>
        <v>2.8353467720031746E-2</v>
      </c>
      <c r="W289" s="5">
        <f t="shared" si="65"/>
        <v>48.494172307945504</v>
      </c>
      <c r="X289" s="5">
        <f t="shared" si="68"/>
        <v>5.4444444444444473</v>
      </c>
      <c r="Y289" s="5">
        <f t="shared" si="69"/>
        <v>1.1111972217719548</v>
      </c>
      <c r="Z289" s="5">
        <f t="shared" si="66"/>
        <v>61.111972217719547</v>
      </c>
      <c r="AA289">
        <v>4</v>
      </c>
      <c r="AB289">
        <v>4</v>
      </c>
      <c r="AC289">
        <v>6</v>
      </c>
      <c r="AD289">
        <v>19</v>
      </c>
      <c r="AE289">
        <v>2</v>
      </c>
      <c r="AF289">
        <v>2</v>
      </c>
      <c r="AG289">
        <v>2</v>
      </c>
      <c r="AH289">
        <v>6</v>
      </c>
      <c r="AI289">
        <v>5</v>
      </c>
      <c r="AJ289">
        <v>1</v>
      </c>
      <c r="AK289">
        <v>4</v>
      </c>
      <c r="AL289">
        <v>3</v>
      </c>
      <c r="AM289">
        <v>51</v>
      </c>
    </row>
    <row r="290" spans="1:39">
      <c r="A290">
        <v>2970</v>
      </c>
      <c r="B290">
        <v>0</v>
      </c>
      <c r="C290">
        <v>1980</v>
      </c>
      <c r="D290">
        <f t="shared" si="67"/>
        <v>36</v>
      </c>
      <c r="E290" s="1">
        <v>42706.312743055554</v>
      </c>
      <c r="F290" t="s">
        <v>221</v>
      </c>
      <c r="G290">
        <v>2</v>
      </c>
      <c r="H290">
        <v>3</v>
      </c>
      <c r="I290">
        <v>1</v>
      </c>
      <c r="J290">
        <v>2</v>
      </c>
      <c r="K290">
        <v>3</v>
      </c>
      <c r="L290">
        <v>2</v>
      </c>
      <c r="M290">
        <v>2</v>
      </c>
      <c r="N290" s="12">
        <f t="shared" si="56"/>
        <v>13</v>
      </c>
      <c r="O290" s="16">
        <f t="shared" si="57"/>
        <v>6</v>
      </c>
      <c r="P290" s="5">
        <f t="shared" si="58"/>
        <v>3.7697358321229091</v>
      </c>
      <c r="Q290" s="5">
        <f t="shared" si="59"/>
        <v>24.39766976736065</v>
      </c>
      <c r="R290" s="16">
        <f t="shared" si="60"/>
        <v>2</v>
      </c>
      <c r="S290" s="17">
        <f t="shared" si="61"/>
        <v>0.30991603783611416</v>
      </c>
      <c r="T290" s="5">
        <f t="shared" si="62"/>
        <v>42.740538791192868</v>
      </c>
      <c r="U290" s="16">
        <f t="shared" si="63"/>
        <v>5</v>
      </c>
      <c r="V290" s="17">
        <f t="shared" si="64"/>
        <v>0.69158370826985938</v>
      </c>
      <c r="W290" s="5">
        <f t="shared" si="65"/>
        <v>57.436944928105866</v>
      </c>
      <c r="X290" s="5">
        <f t="shared" si="68"/>
        <v>2.7777777777777759</v>
      </c>
      <c r="Y290" s="5">
        <f t="shared" si="69"/>
        <v>-0.79371230126568149</v>
      </c>
      <c r="Z290" s="5">
        <f t="shared" si="66"/>
        <v>42.062876987343188</v>
      </c>
      <c r="AA290">
        <v>6</v>
      </c>
      <c r="AB290">
        <v>7</v>
      </c>
      <c r="AC290">
        <v>5</v>
      </c>
      <c r="AD290">
        <v>9</v>
      </c>
      <c r="AE290">
        <v>3</v>
      </c>
      <c r="AF290">
        <v>6</v>
      </c>
      <c r="AG290">
        <v>6</v>
      </c>
      <c r="AH290">
        <v>4</v>
      </c>
      <c r="AI290">
        <v>5</v>
      </c>
      <c r="AJ290">
        <v>1</v>
      </c>
      <c r="AK290">
        <v>3</v>
      </c>
      <c r="AL290">
        <v>2</v>
      </c>
      <c r="AM290">
        <v>21</v>
      </c>
    </row>
    <row r="291" spans="1:39">
      <c r="A291">
        <v>2977</v>
      </c>
      <c r="B291">
        <v>0</v>
      </c>
      <c r="C291">
        <v>1959</v>
      </c>
      <c r="D291">
        <f t="shared" si="67"/>
        <v>57</v>
      </c>
      <c r="E291" s="1">
        <v>42706.379259259258</v>
      </c>
      <c r="F291" t="s">
        <v>222</v>
      </c>
      <c r="G291">
        <v>3</v>
      </c>
      <c r="H291">
        <v>3</v>
      </c>
      <c r="I291">
        <v>4</v>
      </c>
      <c r="J291">
        <v>4</v>
      </c>
      <c r="K291">
        <v>4</v>
      </c>
      <c r="L291">
        <v>2</v>
      </c>
      <c r="M291">
        <v>3</v>
      </c>
      <c r="N291" s="12">
        <f t="shared" si="56"/>
        <v>20</v>
      </c>
      <c r="O291" s="16">
        <f t="shared" si="57"/>
        <v>10</v>
      </c>
      <c r="P291" s="5">
        <f t="shared" si="58"/>
        <v>4.2370897840129418</v>
      </c>
      <c r="Q291" s="5">
        <f t="shared" si="59"/>
        <v>27.265789371542457</v>
      </c>
      <c r="R291" s="16">
        <f t="shared" si="60"/>
        <v>4</v>
      </c>
      <c r="S291" s="17">
        <f t="shared" si="61"/>
        <v>2.0831119141247747</v>
      </c>
      <c r="T291" s="5">
        <f t="shared" si="62"/>
        <v>68.820825356166637</v>
      </c>
      <c r="U291" s="16">
        <f t="shared" si="63"/>
        <v>6</v>
      </c>
      <c r="V291" s="17">
        <f t="shared" si="64"/>
        <v>3.3548139488196869</v>
      </c>
      <c r="W291" s="5">
        <f t="shared" si="65"/>
        <v>66.379717548266228</v>
      </c>
      <c r="X291" s="5">
        <f t="shared" si="68"/>
        <v>28.44444444444445</v>
      </c>
      <c r="Y291" s="5">
        <f t="shared" si="69"/>
        <v>2.539879364050182</v>
      </c>
      <c r="Z291" s="5">
        <f t="shared" si="66"/>
        <v>75.398793640501822</v>
      </c>
      <c r="AA291">
        <v>4</v>
      </c>
      <c r="AB291">
        <v>5</v>
      </c>
      <c r="AC291">
        <v>3</v>
      </c>
      <c r="AD291">
        <v>5</v>
      </c>
      <c r="AE291">
        <v>5</v>
      </c>
      <c r="AF291">
        <v>5</v>
      </c>
      <c r="AG291">
        <v>6</v>
      </c>
      <c r="AH291">
        <v>3</v>
      </c>
      <c r="AI291">
        <v>4</v>
      </c>
      <c r="AJ291">
        <v>2</v>
      </c>
      <c r="AK291">
        <v>1</v>
      </c>
      <c r="AL291">
        <v>5</v>
      </c>
      <c r="AM291">
        <v>43</v>
      </c>
    </row>
    <row r="292" spans="1:39">
      <c r="A292">
        <v>2993</v>
      </c>
      <c r="B292">
        <v>1</v>
      </c>
      <c r="C292">
        <v>1973</v>
      </c>
      <c r="D292">
        <f t="shared" si="67"/>
        <v>43</v>
      </c>
      <c r="E292" s="1">
        <v>42706.738564814812</v>
      </c>
      <c r="F292" t="s">
        <v>223</v>
      </c>
      <c r="G292">
        <v>3</v>
      </c>
      <c r="H292">
        <v>2</v>
      </c>
      <c r="I292">
        <v>2</v>
      </c>
      <c r="J292">
        <v>3</v>
      </c>
      <c r="K292">
        <v>3</v>
      </c>
      <c r="L292">
        <v>2</v>
      </c>
      <c r="M292">
        <v>3</v>
      </c>
      <c r="N292" s="12">
        <f t="shared" si="56"/>
        <v>15</v>
      </c>
      <c r="O292" s="16">
        <f t="shared" si="57"/>
        <v>7</v>
      </c>
      <c r="P292" s="5">
        <f t="shared" si="58"/>
        <v>0.88657432009541726</v>
      </c>
      <c r="Q292" s="5">
        <f t="shared" si="59"/>
        <v>6.7039025033272353</v>
      </c>
      <c r="R292" s="16">
        <f t="shared" si="60"/>
        <v>3</v>
      </c>
      <c r="S292" s="17">
        <f t="shared" si="61"/>
        <v>0.19651397598044443</v>
      </c>
      <c r="T292" s="5">
        <f t="shared" si="62"/>
        <v>55.780682073679756</v>
      </c>
      <c r="U292" s="16">
        <f t="shared" si="63"/>
        <v>5</v>
      </c>
      <c r="V292" s="17">
        <f t="shared" si="64"/>
        <v>0.69158370826985938</v>
      </c>
      <c r="W292" s="5">
        <f t="shared" si="65"/>
        <v>57.436944928105866</v>
      </c>
      <c r="X292" s="5">
        <f t="shared" si="68"/>
        <v>0.11111111111111151</v>
      </c>
      <c r="Y292" s="5">
        <f t="shared" si="69"/>
        <v>0.15874246025313665</v>
      </c>
      <c r="Z292" s="5">
        <f t="shared" si="66"/>
        <v>51.587424602531364</v>
      </c>
      <c r="AA292">
        <v>13</v>
      </c>
      <c r="AB292">
        <v>6</v>
      </c>
      <c r="AC292">
        <v>4</v>
      </c>
      <c r="AD292">
        <v>4</v>
      </c>
      <c r="AE292">
        <v>6</v>
      </c>
      <c r="AF292">
        <v>4</v>
      </c>
      <c r="AG292">
        <v>1</v>
      </c>
      <c r="AH292">
        <v>5</v>
      </c>
      <c r="AI292">
        <v>2</v>
      </c>
      <c r="AJ292">
        <v>6</v>
      </c>
      <c r="AK292">
        <v>4</v>
      </c>
      <c r="AL292">
        <v>3</v>
      </c>
      <c r="AM292">
        <v>12</v>
      </c>
    </row>
    <row r="293" spans="1:39">
      <c r="A293">
        <v>2999</v>
      </c>
      <c r="B293">
        <v>1</v>
      </c>
      <c r="C293">
        <v>1982</v>
      </c>
      <c r="D293">
        <f t="shared" si="67"/>
        <v>34</v>
      </c>
      <c r="E293" s="1">
        <v>42706.856157407405</v>
      </c>
      <c r="F293" t="s">
        <v>224</v>
      </c>
      <c r="G293">
        <v>1</v>
      </c>
      <c r="H293">
        <v>2</v>
      </c>
      <c r="I293">
        <v>2</v>
      </c>
      <c r="J293">
        <v>3</v>
      </c>
      <c r="K293">
        <v>3</v>
      </c>
      <c r="L293">
        <v>2</v>
      </c>
      <c r="M293">
        <v>2</v>
      </c>
      <c r="N293" s="12">
        <f t="shared" si="56"/>
        <v>14</v>
      </c>
      <c r="O293" s="16">
        <f t="shared" si="57"/>
        <v>6</v>
      </c>
      <c r="P293" s="5">
        <f t="shared" si="58"/>
        <v>3.7697358321229091</v>
      </c>
      <c r="Q293" s="5">
        <f t="shared" si="59"/>
        <v>24.39766976736065</v>
      </c>
      <c r="R293" s="16">
        <f t="shared" si="60"/>
        <v>3</v>
      </c>
      <c r="S293" s="17">
        <f t="shared" si="61"/>
        <v>0.19651397598044443</v>
      </c>
      <c r="T293" s="5">
        <f t="shared" si="62"/>
        <v>55.780682073679756</v>
      </c>
      <c r="U293" s="16">
        <f t="shared" si="63"/>
        <v>5</v>
      </c>
      <c r="V293" s="17">
        <f t="shared" si="64"/>
        <v>0.69158370826985938</v>
      </c>
      <c r="W293" s="5">
        <f t="shared" si="65"/>
        <v>57.436944928105866</v>
      </c>
      <c r="X293" s="5">
        <f t="shared" si="68"/>
        <v>0.44444444444444364</v>
      </c>
      <c r="Y293" s="5">
        <f t="shared" si="69"/>
        <v>-0.31748492050627247</v>
      </c>
      <c r="Z293" s="5">
        <f t="shared" si="66"/>
        <v>46.825150794937272</v>
      </c>
      <c r="AA293">
        <v>7</v>
      </c>
      <c r="AB293">
        <v>9</v>
      </c>
      <c r="AC293">
        <v>4</v>
      </c>
      <c r="AD293">
        <v>5</v>
      </c>
      <c r="AE293">
        <v>6</v>
      </c>
      <c r="AF293">
        <v>5</v>
      </c>
      <c r="AG293">
        <v>5</v>
      </c>
      <c r="AH293">
        <v>2</v>
      </c>
      <c r="AI293">
        <v>3</v>
      </c>
      <c r="AJ293">
        <v>6</v>
      </c>
      <c r="AK293">
        <v>1</v>
      </c>
      <c r="AL293">
        <v>4</v>
      </c>
      <c r="AM293">
        <v>8</v>
      </c>
    </row>
    <row r="294" spans="1:39">
      <c r="A294">
        <v>3002</v>
      </c>
      <c r="B294">
        <v>0</v>
      </c>
      <c r="C294">
        <v>1995</v>
      </c>
      <c r="D294">
        <f t="shared" si="67"/>
        <v>21</v>
      </c>
      <c r="E294" s="1">
        <v>42706.877997685187</v>
      </c>
      <c r="F294" t="s">
        <v>46</v>
      </c>
      <c r="H294">
        <v>3</v>
      </c>
      <c r="I294">
        <v>2</v>
      </c>
      <c r="J294">
        <v>2</v>
      </c>
      <c r="K294">
        <v>3</v>
      </c>
      <c r="L294">
        <v>1</v>
      </c>
      <c r="M294">
        <v>2</v>
      </c>
      <c r="N294" s="12">
        <f t="shared" si="56"/>
        <v>13</v>
      </c>
      <c r="O294" s="16">
        <f t="shared" si="57"/>
        <v>7</v>
      </c>
      <c r="P294" s="5">
        <f t="shared" si="58"/>
        <v>0.88657432009541726</v>
      </c>
      <c r="Q294" s="5">
        <f t="shared" si="59"/>
        <v>6.7039025033272353</v>
      </c>
      <c r="R294" s="16">
        <f t="shared" si="60"/>
        <v>2</v>
      </c>
      <c r="S294" s="17">
        <f t="shared" si="61"/>
        <v>0.30991603783611416</v>
      </c>
      <c r="T294" s="5">
        <f t="shared" si="62"/>
        <v>42.740538791192868</v>
      </c>
      <c r="U294" s="16">
        <f t="shared" si="63"/>
        <v>4</v>
      </c>
      <c r="V294" s="17">
        <f t="shared" si="64"/>
        <v>2.8353467720031746E-2</v>
      </c>
      <c r="W294" s="5">
        <f t="shared" si="65"/>
        <v>48.494172307945504</v>
      </c>
      <c r="X294" s="5">
        <f t="shared" si="68"/>
        <v>2.7777777777777759</v>
      </c>
      <c r="Y294" s="5">
        <f t="shared" si="69"/>
        <v>-0.79371230126568149</v>
      </c>
      <c r="Z294" s="5">
        <f t="shared" si="66"/>
        <v>42.062876987343188</v>
      </c>
      <c r="AA294">
        <v>3</v>
      </c>
      <c r="AB294">
        <v>5</v>
      </c>
      <c r="AC294">
        <v>4</v>
      </c>
      <c r="AD294">
        <v>3</v>
      </c>
      <c r="AE294">
        <v>5</v>
      </c>
      <c r="AF294">
        <v>3</v>
      </c>
      <c r="AG294">
        <v>6</v>
      </c>
      <c r="AH294">
        <v>1</v>
      </c>
      <c r="AI294">
        <v>3</v>
      </c>
      <c r="AJ294">
        <v>4</v>
      </c>
      <c r="AK294">
        <v>5</v>
      </c>
      <c r="AL294">
        <v>2</v>
      </c>
      <c r="AM294">
        <v>18</v>
      </c>
    </row>
    <row r="295" spans="1:39">
      <c r="A295">
        <v>3006</v>
      </c>
      <c r="B295">
        <v>0</v>
      </c>
      <c r="C295">
        <v>1973</v>
      </c>
      <c r="D295">
        <f t="shared" si="67"/>
        <v>43</v>
      </c>
      <c r="E295" s="1">
        <v>42707.307349537034</v>
      </c>
      <c r="F295" t="s">
        <v>225</v>
      </c>
      <c r="G295">
        <v>2</v>
      </c>
      <c r="H295">
        <v>3</v>
      </c>
      <c r="I295">
        <v>2</v>
      </c>
      <c r="J295">
        <v>4</v>
      </c>
      <c r="K295">
        <v>4</v>
      </c>
      <c r="L295">
        <v>1</v>
      </c>
      <c r="M295">
        <v>3</v>
      </c>
      <c r="N295" s="12">
        <f t="shared" si="56"/>
        <v>17</v>
      </c>
      <c r="O295" s="16">
        <f t="shared" si="57"/>
        <v>8</v>
      </c>
      <c r="P295" s="5">
        <f t="shared" si="58"/>
        <v>3.4128080679254845E-3</v>
      </c>
      <c r="Q295" s="5">
        <f t="shared" si="59"/>
        <v>1.2840000160130742</v>
      </c>
      <c r="R295" s="16">
        <f t="shared" si="60"/>
        <v>4</v>
      </c>
      <c r="S295" s="17">
        <f t="shared" si="61"/>
        <v>2.0831119141247747</v>
      </c>
      <c r="T295" s="5">
        <f t="shared" si="62"/>
        <v>68.820825356166637</v>
      </c>
      <c r="U295" s="16">
        <f t="shared" si="63"/>
        <v>5</v>
      </c>
      <c r="V295" s="17">
        <f t="shared" si="64"/>
        <v>0.69158370826985938</v>
      </c>
      <c r="W295" s="5">
        <f t="shared" si="65"/>
        <v>57.436944928105866</v>
      </c>
      <c r="X295" s="5">
        <f t="shared" si="68"/>
        <v>5.4444444444444473</v>
      </c>
      <c r="Y295" s="5">
        <f t="shared" si="69"/>
        <v>1.1111972217719548</v>
      </c>
      <c r="Z295" s="5">
        <f t="shared" si="66"/>
        <v>61.111972217719547</v>
      </c>
      <c r="AA295">
        <v>6</v>
      </c>
      <c r="AB295">
        <v>9</v>
      </c>
      <c r="AC295">
        <v>5</v>
      </c>
      <c r="AD295">
        <v>8</v>
      </c>
      <c r="AE295">
        <v>6</v>
      </c>
      <c r="AF295">
        <v>4</v>
      </c>
      <c r="AG295">
        <v>2</v>
      </c>
      <c r="AH295">
        <v>1</v>
      </c>
      <c r="AI295">
        <v>6</v>
      </c>
      <c r="AJ295">
        <v>4</v>
      </c>
      <c r="AK295">
        <v>5</v>
      </c>
      <c r="AL295">
        <v>3</v>
      </c>
      <c r="AM295">
        <v>45</v>
      </c>
    </row>
    <row r="296" spans="1:39">
      <c r="A296">
        <v>3014</v>
      </c>
      <c r="B296">
        <v>1</v>
      </c>
      <c r="C296">
        <v>1986</v>
      </c>
      <c r="D296">
        <f t="shared" si="67"/>
        <v>30</v>
      </c>
      <c r="E296" s="1">
        <v>42707.613344907404</v>
      </c>
      <c r="F296" t="s">
        <v>46</v>
      </c>
      <c r="H296">
        <v>3</v>
      </c>
      <c r="I296">
        <v>2</v>
      </c>
      <c r="J296">
        <v>2</v>
      </c>
      <c r="K296">
        <v>3</v>
      </c>
      <c r="L296">
        <v>2</v>
      </c>
      <c r="M296">
        <v>2</v>
      </c>
      <c r="N296" s="12">
        <f t="shared" si="56"/>
        <v>14</v>
      </c>
      <c r="O296" s="16">
        <f t="shared" si="57"/>
        <v>7</v>
      </c>
      <c r="P296" s="5">
        <f t="shared" si="58"/>
        <v>0.88657432009541726</v>
      </c>
      <c r="Q296" s="5">
        <f t="shared" si="59"/>
        <v>6.7039025033272353</v>
      </c>
      <c r="R296" s="16">
        <f t="shared" si="60"/>
        <v>2</v>
      </c>
      <c r="S296" s="17">
        <f t="shared" si="61"/>
        <v>0.30991603783611416</v>
      </c>
      <c r="T296" s="5">
        <f t="shared" si="62"/>
        <v>42.740538791192868</v>
      </c>
      <c r="U296" s="16">
        <f t="shared" si="63"/>
        <v>5</v>
      </c>
      <c r="V296" s="17">
        <f t="shared" si="64"/>
        <v>0.69158370826985938</v>
      </c>
      <c r="W296" s="5">
        <f t="shared" si="65"/>
        <v>57.436944928105866</v>
      </c>
      <c r="X296" s="5">
        <f t="shared" si="68"/>
        <v>0.44444444444444364</v>
      </c>
      <c r="Y296" s="5">
        <f t="shared" si="69"/>
        <v>-0.31748492050627247</v>
      </c>
      <c r="Z296" s="5">
        <f t="shared" si="66"/>
        <v>46.825150794937272</v>
      </c>
      <c r="AA296">
        <v>7</v>
      </c>
      <c r="AB296">
        <v>13</v>
      </c>
      <c r="AC296">
        <v>5</v>
      </c>
      <c r="AD296">
        <v>9</v>
      </c>
      <c r="AE296">
        <v>3</v>
      </c>
      <c r="AF296">
        <v>6</v>
      </c>
      <c r="AG296">
        <v>2</v>
      </c>
      <c r="AH296">
        <v>5</v>
      </c>
      <c r="AI296">
        <v>4</v>
      </c>
      <c r="AJ296">
        <v>1</v>
      </c>
      <c r="AK296">
        <v>3</v>
      </c>
      <c r="AL296">
        <v>6</v>
      </c>
      <c r="AM296">
        <v>6</v>
      </c>
    </row>
    <row r="297" spans="1:39">
      <c r="A297">
        <v>2857</v>
      </c>
      <c r="B297">
        <v>0</v>
      </c>
      <c r="C297">
        <v>1988</v>
      </c>
      <c r="D297">
        <f t="shared" si="67"/>
        <v>28</v>
      </c>
      <c r="E297" s="1">
        <v>42707.711354166669</v>
      </c>
      <c r="F297" t="s">
        <v>226</v>
      </c>
      <c r="G297">
        <v>3</v>
      </c>
      <c r="H297">
        <v>2</v>
      </c>
      <c r="I297">
        <v>1</v>
      </c>
      <c r="J297">
        <v>3</v>
      </c>
      <c r="K297">
        <v>2</v>
      </c>
      <c r="L297">
        <v>1</v>
      </c>
      <c r="M297">
        <v>3</v>
      </c>
      <c r="N297" s="12">
        <f t="shared" si="56"/>
        <v>12</v>
      </c>
      <c r="O297" s="16">
        <f t="shared" si="57"/>
        <v>6</v>
      </c>
      <c r="P297" s="5">
        <f t="shared" si="58"/>
        <v>3.7697358321229091</v>
      </c>
      <c r="Q297" s="5">
        <f t="shared" si="59"/>
        <v>24.39766976736065</v>
      </c>
      <c r="R297" s="16">
        <f t="shared" si="60"/>
        <v>3</v>
      </c>
      <c r="S297" s="17">
        <f t="shared" si="61"/>
        <v>0.19651397598044443</v>
      </c>
      <c r="T297" s="5">
        <f t="shared" si="62"/>
        <v>55.780682073679756</v>
      </c>
      <c r="U297" s="16">
        <f t="shared" si="63"/>
        <v>3</v>
      </c>
      <c r="V297" s="17">
        <f t="shared" si="64"/>
        <v>1.3651232271702041</v>
      </c>
      <c r="W297" s="5">
        <f t="shared" si="65"/>
        <v>39.551399687785135</v>
      </c>
      <c r="X297" s="5">
        <f t="shared" si="68"/>
        <v>7.1111111111111081</v>
      </c>
      <c r="Y297" s="5">
        <f t="shared" si="69"/>
        <v>-1.2699396820250906</v>
      </c>
      <c r="Z297" s="5">
        <f t="shared" si="66"/>
        <v>37.300603179749096</v>
      </c>
      <c r="AA297">
        <v>7</v>
      </c>
      <c r="AB297">
        <v>7</v>
      </c>
      <c r="AC297">
        <v>10</v>
      </c>
      <c r="AD297">
        <v>4</v>
      </c>
      <c r="AE297">
        <v>3</v>
      </c>
      <c r="AF297">
        <v>2</v>
      </c>
      <c r="AG297">
        <v>3</v>
      </c>
      <c r="AH297">
        <v>4</v>
      </c>
      <c r="AI297">
        <v>2</v>
      </c>
      <c r="AJ297">
        <v>6</v>
      </c>
      <c r="AK297">
        <v>1</v>
      </c>
      <c r="AL297">
        <v>5</v>
      </c>
      <c r="AM297">
        <v>30</v>
      </c>
    </row>
    <row r="298" spans="1:39">
      <c r="A298">
        <v>3061</v>
      </c>
      <c r="B298">
        <v>0</v>
      </c>
      <c r="C298">
        <v>1980</v>
      </c>
      <c r="D298">
        <f t="shared" si="67"/>
        <v>36</v>
      </c>
      <c r="E298" s="1">
        <v>42707.891701388886</v>
      </c>
      <c r="F298" t="s">
        <v>227</v>
      </c>
      <c r="G298">
        <v>2</v>
      </c>
      <c r="H298">
        <v>3</v>
      </c>
      <c r="I298">
        <v>3</v>
      </c>
      <c r="J298">
        <v>3</v>
      </c>
      <c r="K298">
        <v>2</v>
      </c>
      <c r="L298">
        <v>2</v>
      </c>
      <c r="M298">
        <v>2</v>
      </c>
      <c r="N298" s="12">
        <f t="shared" si="56"/>
        <v>15</v>
      </c>
      <c r="O298" s="16">
        <f t="shared" si="57"/>
        <v>8</v>
      </c>
      <c r="P298" s="5">
        <f t="shared" si="58"/>
        <v>3.4128080679254845E-3</v>
      </c>
      <c r="Q298" s="5">
        <f t="shared" si="59"/>
        <v>1.2840000160130742</v>
      </c>
      <c r="R298" s="16">
        <f t="shared" si="60"/>
        <v>3</v>
      </c>
      <c r="S298" s="17">
        <f t="shared" si="61"/>
        <v>0.19651397598044443</v>
      </c>
      <c r="T298" s="5">
        <f t="shared" si="62"/>
        <v>55.780682073679756</v>
      </c>
      <c r="U298" s="16">
        <f t="shared" si="63"/>
        <v>4</v>
      </c>
      <c r="V298" s="17">
        <f t="shared" si="64"/>
        <v>2.8353467720031746E-2</v>
      </c>
      <c r="W298" s="5">
        <f t="shared" si="65"/>
        <v>48.494172307945504</v>
      </c>
      <c r="X298" s="5">
        <f t="shared" si="68"/>
        <v>0.11111111111111151</v>
      </c>
      <c r="Y298" s="5">
        <f t="shared" si="69"/>
        <v>0.15874246025313665</v>
      </c>
      <c r="Z298" s="5">
        <f t="shared" si="66"/>
        <v>51.587424602531364</v>
      </c>
      <c r="AA298">
        <v>5</v>
      </c>
      <c r="AB298">
        <v>6</v>
      </c>
      <c r="AC298">
        <v>8</v>
      </c>
      <c r="AD298">
        <v>7</v>
      </c>
      <c r="AE298">
        <v>6</v>
      </c>
      <c r="AF298">
        <v>4</v>
      </c>
      <c r="AG298">
        <v>3</v>
      </c>
      <c r="AH298">
        <v>4</v>
      </c>
      <c r="AI298">
        <v>2</v>
      </c>
      <c r="AJ298">
        <v>1</v>
      </c>
      <c r="AK298">
        <v>6</v>
      </c>
      <c r="AL298">
        <v>5</v>
      </c>
      <c r="AM298">
        <v>7</v>
      </c>
    </row>
    <row r="299" spans="1:39">
      <c r="A299">
        <v>3063</v>
      </c>
      <c r="B299">
        <v>0</v>
      </c>
      <c r="C299">
        <v>1991</v>
      </c>
      <c r="D299">
        <f t="shared" si="67"/>
        <v>25</v>
      </c>
      <c r="E299" s="1">
        <v>42707.935115740744</v>
      </c>
      <c r="F299" t="s">
        <v>228</v>
      </c>
      <c r="G299">
        <v>3</v>
      </c>
      <c r="H299">
        <v>4</v>
      </c>
      <c r="I299">
        <v>2</v>
      </c>
      <c r="J299">
        <v>3</v>
      </c>
      <c r="K299">
        <v>3</v>
      </c>
      <c r="L299">
        <v>1</v>
      </c>
      <c r="M299">
        <v>3</v>
      </c>
      <c r="N299" s="12">
        <f t="shared" si="56"/>
        <v>16</v>
      </c>
      <c r="O299" s="16">
        <f t="shared" si="57"/>
        <v>9</v>
      </c>
      <c r="P299" s="5">
        <f t="shared" si="58"/>
        <v>1.1202512960404336</v>
      </c>
      <c r="Q299" s="5">
        <f t="shared" si="59"/>
        <v>8.1379623054181423</v>
      </c>
      <c r="R299" s="16">
        <f t="shared" si="60"/>
        <v>3</v>
      </c>
      <c r="S299" s="17">
        <f t="shared" si="61"/>
        <v>0.19651397598044443</v>
      </c>
      <c r="T299" s="5">
        <f t="shared" si="62"/>
        <v>55.780682073679756</v>
      </c>
      <c r="U299" s="16">
        <f t="shared" si="63"/>
        <v>4</v>
      </c>
      <c r="V299" s="17">
        <f t="shared" si="64"/>
        <v>2.8353467720031746E-2</v>
      </c>
      <c r="W299" s="5">
        <f t="shared" si="65"/>
        <v>48.494172307945504</v>
      </c>
      <c r="X299" s="5">
        <f t="shared" si="68"/>
        <v>1.7777777777777795</v>
      </c>
      <c r="Y299" s="5">
        <f t="shared" si="69"/>
        <v>0.63496984101254572</v>
      </c>
      <c r="Z299" s="5">
        <f t="shared" si="66"/>
        <v>56.349698410125455</v>
      </c>
      <c r="AA299">
        <v>8</v>
      </c>
      <c r="AB299">
        <v>14</v>
      </c>
      <c r="AC299">
        <v>6</v>
      </c>
      <c r="AD299">
        <v>20</v>
      </c>
      <c r="AE299">
        <v>6</v>
      </c>
      <c r="AF299">
        <v>16</v>
      </c>
      <c r="AG299">
        <v>2</v>
      </c>
      <c r="AH299">
        <v>5</v>
      </c>
      <c r="AI299">
        <v>6</v>
      </c>
      <c r="AJ299">
        <v>1</v>
      </c>
      <c r="AK299">
        <v>4</v>
      </c>
      <c r="AL299">
        <v>3</v>
      </c>
      <c r="AM299">
        <v>28</v>
      </c>
    </row>
    <row r="300" spans="1:39">
      <c r="A300">
        <v>3065</v>
      </c>
      <c r="B300">
        <v>0</v>
      </c>
      <c r="C300">
        <v>1984</v>
      </c>
      <c r="D300">
        <f t="shared" si="67"/>
        <v>32</v>
      </c>
      <c r="E300" s="1">
        <v>42707.956041666665</v>
      </c>
      <c r="F300" t="s">
        <v>229</v>
      </c>
      <c r="G300">
        <v>1</v>
      </c>
      <c r="H300">
        <v>2</v>
      </c>
      <c r="I300">
        <v>2</v>
      </c>
      <c r="J300">
        <v>2</v>
      </c>
      <c r="K300">
        <v>3</v>
      </c>
      <c r="L300">
        <v>2</v>
      </c>
      <c r="M300">
        <v>3</v>
      </c>
      <c r="N300" s="12">
        <f t="shared" si="56"/>
        <v>14</v>
      </c>
      <c r="O300" s="16">
        <f t="shared" si="57"/>
        <v>7</v>
      </c>
      <c r="P300" s="5">
        <f t="shared" si="58"/>
        <v>0.88657432009541726</v>
      </c>
      <c r="Q300" s="5">
        <f t="shared" si="59"/>
        <v>6.7039025033272353</v>
      </c>
      <c r="R300" s="16">
        <f t="shared" si="60"/>
        <v>2</v>
      </c>
      <c r="S300" s="17">
        <f t="shared" si="61"/>
        <v>0.30991603783611416</v>
      </c>
      <c r="T300" s="5">
        <f t="shared" si="62"/>
        <v>42.740538791192868</v>
      </c>
      <c r="U300" s="16">
        <f t="shared" si="63"/>
        <v>5</v>
      </c>
      <c r="V300" s="17">
        <f t="shared" si="64"/>
        <v>0.69158370826985938</v>
      </c>
      <c r="W300" s="5">
        <f t="shared" si="65"/>
        <v>57.436944928105866</v>
      </c>
      <c r="X300" s="5">
        <f t="shared" si="68"/>
        <v>0.44444444444444364</v>
      </c>
      <c r="Y300" s="5">
        <f t="shared" si="69"/>
        <v>-0.31748492050627247</v>
      </c>
      <c r="Z300" s="5">
        <f t="shared" si="66"/>
        <v>46.825150794937272</v>
      </c>
      <c r="AA300">
        <v>6</v>
      </c>
      <c r="AB300">
        <v>4</v>
      </c>
      <c r="AC300">
        <v>10</v>
      </c>
      <c r="AD300">
        <v>8</v>
      </c>
      <c r="AE300">
        <v>3</v>
      </c>
      <c r="AF300">
        <v>4</v>
      </c>
      <c r="AG300">
        <v>3</v>
      </c>
      <c r="AH300">
        <v>6</v>
      </c>
      <c r="AI300">
        <v>5</v>
      </c>
      <c r="AJ300">
        <v>1</v>
      </c>
      <c r="AK300">
        <v>4</v>
      </c>
      <c r="AL300">
        <v>2</v>
      </c>
      <c r="AM300">
        <v>18</v>
      </c>
    </row>
    <row r="301" spans="1:39">
      <c r="A301">
        <v>3116</v>
      </c>
      <c r="B301">
        <v>1</v>
      </c>
      <c r="C301">
        <v>1983</v>
      </c>
      <c r="D301">
        <f t="shared" si="67"/>
        <v>33</v>
      </c>
      <c r="E301" s="1">
        <v>42708.729351851849</v>
      </c>
      <c r="F301" t="s">
        <v>46</v>
      </c>
      <c r="H301">
        <v>3</v>
      </c>
      <c r="I301">
        <v>2</v>
      </c>
      <c r="J301">
        <v>3</v>
      </c>
      <c r="K301">
        <v>2</v>
      </c>
      <c r="L301">
        <v>2</v>
      </c>
      <c r="M301">
        <v>3</v>
      </c>
      <c r="N301" s="12">
        <f t="shared" si="56"/>
        <v>15</v>
      </c>
      <c r="O301" s="16">
        <f t="shared" si="57"/>
        <v>8</v>
      </c>
      <c r="P301" s="5">
        <f t="shared" si="58"/>
        <v>3.4128080679254845E-3</v>
      </c>
      <c r="Q301" s="5">
        <f t="shared" si="59"/>
        <v>1.2840000160130742</v>
      </c>
      <c r="R301" s="16">
        <f t="shared" si="60"/>
        <v>3</v>
      </c>
      <c r="S301" s="17">
        <f t="shared" si="61"/>
        <v>0.19651397598044443</v>
      </c>
      <c r="T301" s="5">
        <f t="shared" si="62"/>
        <v>55.780682073679756</v>
      </c>
      <c r="U301" s="16">
        <f t="shared" si="63"/>
        <v>4</v>
      </c>
      <c r="V301" s="17">
        <f t="shared" si="64"/>
        <v>2.8353467720031746E-2</v>
      </c>
      <c r="W301" s="5">
        <f t="shared" si="65"/>
        <v>48.494172307945504</v>
      </c>
      <c r="X301" s="5">
        <f t="shared" si="68"/>
        <v>0.11111111111111151</v>
      </c>
      <c r="Y301" s="5">
        <f t="shared" si="69"/>
        <v>0.15874246025313665</v>
      </c>
      <c r="Z301" s="5">
        <f t="shared" si="66"/>
        <v>51.587424602531364</v>
      </c>
      <c r="AA301">
        <v>4</v>
      </c>
      <c r="AB301">
        <v>6</v>
      </c>
      <c r="AC301">
        <v>6</v>
      </c>
      <c r="AD301">
        <v>5</v>
      </c>
      <c r="AE301">
        <v>8</v>
      </c>
      <c r="AF301">
        <v>13</v>
      </c>
      <c r="AG301">
        <v>4</v>
      </c>
      <c r="AH301">
        <v>3</v>
      </c>
      <c r="AI301">
        <v>2</v>
      </c>
      <c r="AJ301">
        <v>5</v>
      </c>
      <c r="AK301">
        <v>6</v>
      </c>
      <c r="AL301">
        <v>1</v>
      </c>
      <c r="AM301">
        <v>2</v>
      </c>
    </row>
    <row r="302" spans="1:39">
      <c r="A302">
        <v>3126</v>
      </c>
      <c r="B302">
        <v>1</v>
      </c>
      <c r="C302">
        <v>1969</v>
      </c>
      <c r="D302">
        <f t="shared" si="67"/>
        <v>47</v>
      </c>
      <c r="E302" s="1">
        <v>42708.777349537035</v>
      </c>
      <c r="F302" t="s">
        <v>230</v>
      </c>
      <c r="G302">
        <v>1</v>
      </c>
      <c r="H302">
        <v>2</v>
      </c>
      <c r="I302">
        <v>2</v>
      </c>
      <c r="J302">
        <v>3</v>
      </c>
      <c r="K302">
        <v>2</v>
      </c>
      <c r="L302">
        <v>2</v>
      </c>
      <c r="M302">
        <v>2</v>
      </c>
      <c r="N302" s="12">
        <f t="shared" si="56"/>
        <v>13</v>
      </c>
      <c r="O302" s="16">
        <f t="shared" si="57"/>
        <v>6</v>
      </c>
      <c r="P302" s="5">
        <f t="shared" si="58"/>
        <v>3.7697358321229091</v>
      </c>
      <c r="Q302" s="5">
        <f t="shared" si="59"/>
        <v>24.39766976736065</v>
      </c>
      <c r="R302" s="16">
        <f t="shared" si="60"/>
        <v>3</v>
      </c>
      <c r="S302" s="17">
        <f t="shared" si="61"/>
        <v>0.19651397598044443</v>
      </c>
      <c r="T302" s="5">
        <f t="shared" si="62"/>
        <v>55.780682073679756</v>
      </c>
      <c r="U302" s="16">
        <f t="shared" si="63"/>
        <v>4</v>
      </c>
      <c r="V302" s="17">
        <f t="shared" si="64"/>
        <v>2.8353467720031746E-2</v>
      </c>
      <c r="W302" s="5">
        <f t="shared" si="65"/>
        <v>48.494172307945504</v>
      </c>
      <c r="X302" s="5">
        <f t="shared" si="68"/>
        <v>2.7777777777777759</v>
      </c>
      <c r="Y302" s="5">
        <f t="shared" si="69"/>
        <v>-0.79371230126568149</v>
      </c>
      <c r="Z302" s="5">
        <f t="shared" si="66"/>
        <v>42.062876987343188</v>
      </c>
      <c r="AA302">
        <v>10</v>
      </c>
      <c r="AB302">
        <v>16</v>
      </c>
      <c r="AC302">
        <v>26</v>
      </c>
      <c r="AD302">
        <v>19</v>
      </c>
      <c r="AE302">
        <v>20</v>
      </c>
      <c r="AF302">
        <v>14</v>
      </c>
      <c r="AG302">
        <v>6</v>
      </c>
      <c r="AH302">
        <v>3</v>
      </c>
      <c r="AI302">
        <v>5</v>
      </c>
      <c r="AJ302">
        <v>2</v>
      </c>
      <c r="AK302">
        <v>4</v>
      </c>
      <c r="AL302">
        <v>1</v>
      </c>
      <c r="AM302">
        <v>7</v>
      </c>
    </row>
    <row r="303" spans="1:39">
      <c r="A303">
        <v>3137</v>
      </c>
      <c r="B303">
        <v>0</v>
      </c>
      <c r="C303">
        <v>1995</v>
      </c>
      <c r="D303">
        <f t="shared" si="67"/>
        <v>21</v>
      </c>
      <c r="E303" s="1">
        <v>42708.850925925923</v>
      </c>
      <c r="F303" t="s">
        <v>231</v>
      </c>
      <c r="G303">
        <v>3</v>
      </c>
      <c r="H303">
        <v>3</v>
      </c>
      <c r="I303">
        <v>1</v>
      </c>
      <c r="J303">
        <v>3</v>
      </c>
      <c r="K303">
        <v>3</v>
      </c>
      <c r="L303">
        <v>2</v>
      </c>
      <c r="M303">
        <v>2</v>
      </c>
      <c r="N303" s="12">
        <f t="shared" si="56"/>
        <v>14</v>
      </c>
      <c r="O303" s="16">
        <f t="shared" si="57"/>
        <v>6</v>
      </c>
      <c r="P303" s="5">
        <f t="shared" si="58"/>
        <v>3.7697358321229091</v>
      </c>
      <c r="Q303" s="5">
        <f t="shared" si="59"/>
        <v>24.39766976736065</v>
      </c>
      <c r="R303" s="16">
        <f t="shared" si="60"/>
        <v>3</v>
      </c>
      <c r="S303" s="17">
        <f t="shared" si="61"/>
        <v>0.19651397598044443</v>
      </c>
      <c r="T303" s="5">
        <f t="shared" si="62"/>
        <v>55.780682073679756</v>
      </c>
      <c r="U303" s="16">
        <f t="shared" si="63"/>
        <v>5</v>
      </c>
      <c r="V303" s="17">
        <f t="shared" si="64"/>
        <v>0.69158370826985938</v>
      </c>
      <c r="W303" s="5">
        <f t="shared" si="65"/>
        <v>57.436944928105866</v>
      </c>
      <c r="X303" s="5">
        <f t="shared" si="68"/>
        <v>0.44444444444444364</v>
      </c>
      <c r="Y303" s="5">
        <f t="shared" si="69"/>
        <v>-0.31748492050627247</v>
      </c>
      <c r="Z303" s="5">
        <f t="shared" si="66"/>
        <v>46.825150794937272</v>
      </c>
      <c r="AA303">
        <v>8</v>
      </c>
      <c r="AB303">
        <v>6</v>
      </c>
      <c r="AC303">
        <v>5</v>
      </c>
      <c r="AD303">
        <v>4</v>
      </c>
      <c r="AE303">
        <v>3</v>
      </c>
      <c r="AF303">
        <v>4</v>
      </c>
      <c r="AG303">
        <v>1</v>
      </c>
      <c r="AH303">
        <v>6</v>
      </c>
      <c r="AI303">
        <v>3</v>
      </c>
      <c r="AJ303">
        <v>4</v>
      </c>
      <c r="AK303">
        <v>5</v>
      </c>
      <c r="AL303">
        <v>2</v>
      </c>
      <c r="AM303">
        <v>20</v>
      </c>
    </row>
    <row r="304" spans="1:39">
      <c r="A304">
        <v>3144</v>
      </c>
      <c r="B304">
        <v>1</v>
      </c>
      <c r="C304">
        <v>1993</v>
      </c>
      <c r="D304">
        <f t="shared" si="67"/>
        <v>23</v>
      </c>
      <c r="E304" s="1">
        <v>42708.90283564815</v>
      </c>
      <c r="F304" t="s">
        <v>232</v>
      </c>
      <c r="G304">
        <v>3</v>
      </c>
      <c r="H304">
        <v>2</v>
      </c>
      <c r="I304">
        <v>2</v>
      </c>
      <c r="J304">
        <v>2</v>
      </c>
      <c r="K304">
        <v>3</v>
      </c>
      <c r="L304">
        <v>2</v>
      </c>
      <c r="M304">
        <v>2</v>
      </c>
      <c r="N304" s="12">
        <f t="shared" si="56"/>
        <v>13</v>
      </c>
      <c r="O304" s="16">
        <f t="shared" si="57"/>
        <v>6</v>
      </c>
      <c r="P304" s="5">
        <f t="shared" si="58"/>
        <v>3.7697358321229091</v>
      </c>
      <c r="Q304" s="5">
        <f t="shared" si="59"/>
        <v>24.39766976736065</v>
      </c>
      <c r="R304" s="16">
        <f t="shared" si="60"/>
        <v>2</v>
      </c>
      <c r="S304" s="17">
        <f t="shared" si="61"/>
        <v>0.30991603783611416</v>
      </c>
      <c r="T304" s="5">
        <f t="shared" si="62"/>
        <v>42.740538791192868</v>
      </c>
      <c r="U304" s="16">
        <f t="shared" si="63"/>
        <v>5</v>
      </c>
      <c r="V304" s="17">
        <f t="shared" si="64"/>
        <v>0.69158370826985938</v>
      </c>
      <c r="W304" s="5">
        <f t="shared" si="65"/>
        <v>57.436944928105866</v>
      </c>
      <c r="X304" s="5">
        <f t="shared" si="68"/>
        <v>2.7777777777777759</v>
      </c>
      <c r="Y304" s="5">
        <f t="shared" si="69"/>
        <v>-0.79371230126568149</v>
      </c>
      <c r="Z304" s="5">
        <f t="shared" si="66"/>
        <v>42.062876987343188</v>
      </c>
      <c r="AA304">
        <v>9</v>
      </c>
      <c r="AB304">
        <v>8</v>
      </c>
      <c r="AC304">
        <v>3</v>
      </c>
      <c r="AD304">
        <v>8</v>
      </c>
      <c r="AE304">
        <v>9</v>
      </c>
      <c r="AF304">
        <v>5</v>
      </c>
      <c r="AG304">
        <v>1</v>
      </c>
      <c r="AH304">
        <v>3</v>
      </c>
      <c r="AI304">
        <v>2</v>
      </c>
      <c r="AJ304">
        <v>6</v>
      </c>
      <c r="AK304">
        <v>5</v>
      </c>
      <c r="AL304">
        <v>4</v>
      </c>
      <c r="AM304">
        <v>13</v>
      </c>
    </row>
    <row r="305" spans="1:39">
      <c r="A305">
        <v>16</v>
      </c>
      <c r="B305">
        <v>0</v>
      </c>
      <c r="C305">
        <v>1987</v>
      </c>
      <c r="D305">
        <f t="shared" si="67"/>
        <v>29</v>
      </c>
      <c r="E305" s="1">
        <v>42708.906446759262</v>
      </c>
      <c r="F305" t="s">
        <v>233</v>
      </c>
      <c r="G305">
        <v>1</v>
      </c>
      <c r="H305">
        <v>2</v>
      </c>
      <c r="I305">
        <v>3</v>
      </c>
      <c r="J305">
        <v>3</v>
      </c>
      <c r="K305">
        <v>2</v>
      </c>
      <c r="L305">
        <v>1</v>
      </c>
      <c r="M305">
        <v>2</v>
      </c>
      <c r="N305" s="12">
        <f t="shared" si="56"/>
        <v>13</v>
      </c>
      <c r="O305" s="16">
        <f t="shared" si="57"/>
        <v>7</v>
      </c>
      <c r="P305" s="5">
        <f t="shared" si="58"/>
        <v>0.88657432009541726</v>
      </c>
      <c r="Q305" s="5">
        <f t="shared" si="59"/>
        <v>6.7039025033272353</v>
      </c>
      <c r="R305" s="16">
        <f t="shared" si="60"/>
        <v>3</v>
      </c>
      <c r="S305" s="17">
        <f t="shared" si="61"/>
        <v>0.19651397598044443</v>
      </c>
      <c r="T305" s="5">
        <f t="shared" si="62"/>
        <v>55.780682073679756</v>
      </c>
      <c r="U305" s="16">
        <f t="shared" si="63"/>
        <v>3</v>
      </c>
      <c r="V305" s="17">
        <f t="shared" si="64"/>
        <v>1.3651232271702041</v>
      </c>
      <c r="W305" s="5">
        <f t="shared" si="65"/>
        <v>39.551399687785135</v>
      </c>
      <c r="X305" s="5">
        <f t="shared" si="68"/>
        <v>2.7777777777777759</v>
      </c>
      <c r="Y305" s="5">
        <f t="shared" si="69"/>
        <v>-0.79371230126568149</v>
      </c>
      <c r="Z305" s="5">
        <f t="shared" si="66"/>
        <v>42.062876987343188</v>
      </c>
      <c r="AA305">
        <v>6</v>
      </c>
      <c r="AB305">
        <v>10</v>
      </c>
      <c r="AC305">
        <v>7</v>
      </c>
      <c r="AD305">
        <v>9</v>
      </c>
      <c r="AE305">
        <v>6</v>
      </c>
      <c r="AF305">
        <v>7</v>
      </c>
      <c r="AG305">
        <v>4</v>
      </c>
      <c r="AH305">
        <v>1</v>
      </c>
      <c r="AI305">
        <v>6</v>
      </c>
      <c r="AJ305">
        <v>3</v>
      </c>
      <c r="AK305">
        <v>5</v>
      </c>
      <c r="AL305">
        <v>2</v>
      </c>
      <c r="AM305">
        <v>19</v>
      </c>
    </row>
    <row r="307" spans="1:39">
      <c r="A307" t="s">
        <v>21</v>
      </c>
      <c r="B307" t="s">
        <v>22</v>
      </c>
      <c r="C307" t="s">
        <v>23</v>
      </c>
      <c r="E307" t="s">
        <v>234</v>
      </c>
      <c r="F307" t="s">
        <v>235</v>
      </c>
      <c r="H307" t="s">
        <v>236</v>
      </c>
      <c r="I307" t="s">
        <v>237</v>
      </c>
      <c r="J307" t="s">
        <v>238</v>
      </c>
      <c r="K307" t="s">
        <v>239</v>
      </c>
      <c r="L307" t="s">
        <v>240</v>
      </c>
      <c r="M307" t="s">
        <v>241</v>
      </c>
      <c r="N307" t="s">
        <v>242</v>
      </c>
      <c r="AA307" t="s">
        <v>243</v>
      </c>
      <c r="AB307" t="s">
        <v>244</v>
      </c>
      <c r="AC307" t="s">
        <v>245</v>
      </c>
      <c r="AD307" t="s">
        <v>246</v>
      </c>
      <c r="AE307" t="s">
        <v>247</v>
      </c>
      <c r="AF307" t="s">
        <v>248</v>
      </c>
      <c r="AG307" t="s">
        <v>249</v>
      </c>
      <c r="AI307" t="s">
        <v>281</v>
      </c>
      <c r="AJ307" t="s">
        <v>282</v>
      </c>
    </row>
    <row r="308" spans="1:39">
      <c r="A308">
        <v>1</v>
      </c>
      <c r="B308">
        <v>1</v>
      </c>
      <c r="C308">
        <v>1984</v>
      </c>
      <c r="E308" s="1">
        <v>42688.033692129633</v>
      </c>
      <c r="F308" s="1">
        <v>42708.878692129627</v>
      </c>
      <c r="G308" s="1"/>
      <c r="H308" t="s">
        <v>45</v>
      </c>
      <c r="I308" t="s">
        <v>46</v>
      </c>
      <c r="J308">
        <v>4</v>
      </c>
      <c r="K308">
        <v>3</v>
      </c>
      <c r="L308">
        <v>2</v>
      </c>
      <c r="M308">
        <v>2</v>
      </c>
      <c r="N308">
        <v>2</v>
      </c>
      <c r="AA308">
        <v>3</v>
      </c>
      <c r="AB308">
        <v>3</v>
      </c>
      <c r="AC308">
        <v>3</v>
      </c>
      <c r="AD308">
        <v>2</v>
      </c>
      <c r="AE308">
        <v>2</v>
      </c>
      <c r="AF308">
        <v>1</v>
      </c>
      <c r="AG308">
        <v>2</v>
      </c>
      <c r="AI308">
        <f>SUM(J308:AB308)</f>
        <v>19</v>
      </c>
      <c r="AJ308">
        <f>SUM(AC308:AH308)</f>
        <v>10</v>
      </c>
    </row>
    <row r="309" spans="1:39">
      <c r="A309">
        <v>67</v>
      </c>
      <c r="B309">
        <v>0</v>
      </c>
      <c r="C309">
        <v>1995</v>
      </c>
      <c r="E309" s="1">
        <v>42688.659050925926</v>
      </c>
      <c r="F309" s="1">
        <v>42702.826724537037</v>
      </c>
      <c r="G309" s="1"/>
      <c r="H309" t="s">
        <v>49</v>
      </c>
      <c r="I309" t="s">
        <v>250</v>
      </c>
      <c r="J309">
        <v>3</v>
      </c>
      <c r="K309">
        <v>3</v>
      </c>
      <c r="L309">
        <v>3</v>
      </c>
      <c r="M309">
        <v>2</v>
      </c>
      <c r="N309">
        <v>2</v>
      </c>
      <c r="AA309">
        <v>3</v>
      </c>
      <c r="AB309">
        <v>3</v>
      </c>
      <c r="AC309">
        <v>3</v>
      </c>
      <c r="AD309">
        <v>3</v>
      </c>
      <c r="AE309">
        <v>2</v>
      </c>
      <c r="AF309">
        <v>2</v>
      </c>
      <c r="AG309">
        <v>3</v>
      </c>
      <c r="AI309">
        <f t="shared" ref="AI309:AI313" si="70">SUM(J309:AB309)</f>
        <v>19</v>
      </c>
      <c r="AJ309">
        <f t="shared" ref="AJ309:AJ313" si="71">SUM(AC309:AH309)</f>
        <v>13</v>
      </c>
    </row>
    <row r="310" spans="1:39">
      <c r="A310">
        <v>461</v>
      </c>
      <c r="B310">
        <v>0</v>
      </c>
      <c r="C310">
        <v>1963</v>
      </c>
      <c r="E310" s="1">
        <v>42689.545636574076</v>
      </c>
      <c r="F310" s="1">
        <v>42705.702916666669</v>
      </c>
      <c r="G310" s="1"/>
      <c r="H310" t="s">
        <v>76</v>
      </c>
      <c r="I310" t="s">
        <v>251</v>
      </c>
      <c r="J310">
        <v>1</v>
      </c>
      <c r="K310">
        <v>1</v>
      </c>
      <c r="L310">
        <v>4</v>
      </c>
      <c r="M310">
        <v>1</v>
      </c>
      <c r="N310">
        <v>1</v>
      </c>
      <c r="AA310">
        <v>1</v>
      </c>
      <c r="AB310">
        <v>1</v>
      </c>
      <c r="AC310">
        <v>1</v>
      </c>
      <c r="AD310">
        <v>4</v>
      </c>
      <c r="AE310">
        <v>1</v>
      </c>
      <c r="AF310">
        <v>1</v>
      </c>
      <c r="AG310">
        <v>1</v>
      </c>
      <c r="AI310">
        <f t="shared" si="70"/>
        <v>10</v>
      </c>
      <c r="AJ310">
        <f t="shared" si="71"/>
        <v>8</v>
      </c>
    </row>
    <row r="311" spans="1:39">
      <c r="A311">
        <v>51</v>
      </c>
      <c r="B311">
        <v>1</v>
      </c>
      <c r="C311">
        <v>1979</v>
      </c>
      <c r="E311" s="1">
        <v>42689.963842592595</v>
      </c>
      <c r="F311" s="1">
        <v>42705.58966435185</v>
      </c>
      <c r="G311" s="1"/>
      <c r="H311" t="s">
        <v>92</v>
      </c>
      <c r="I311" t="s">
        <v>252</v>
      </c>
      <c r="J311">
        <v>2</v>
      </c>
      <c r="K311">
        <v>3</v>
      </c>
      <c r="L311">
        <v>3</v>
      </c>
      <c r="M311">
        <v>3</v>
      </c>
      <c r="N311">
        <v>2</v>
      </c>
      <c r="AA311">
        <v>1</v>
      </c>
      <c r="AB311">
        <v>2</v>
      </c>
      <c r="AC311">
        <v>2</v>
      </c>
      <c r="AD311">
        <v>2</v>
      </c>
      <c r="AE311">
        <v>3</v>
      </c>
      <c r="AF311">
        <v>2</v>
      </c>
      <c r="AG311">
        <v>2</v>
      </c>
      <c r="AI311">
        <f t="shared" si="70"/>
        <v>16</v>
      </c>
      <c r="AJ311">
        <f t="shared" si="71"/>
        <v>11</v>
      </c>
    </row>
    <row r="312" spans="1:39">
      <c r="A312">
        <v>848</v>
      </c>
      <c r="B312">
        <v>0</v>
      </c>
      <c r="C312">
        <v>1970</v>
      </c>
      <c r="E312" s="1">
        <v>42690.657743055555</v>
      </c>
      <c r="F312" s="1">
        <v>42708.747812499998</v>
      </c>
      <c r="G312" s="1"/>
      <c r="H312" t="s">
        <v>97</v>
      </c>
      <c r="I312" t="s">
        <v>253</v>
      </c>
      <c r="J312">
        <v>3</v>
      </c>
      <c r="K312">
        <v>2</v>
      </c>
      <c r="L312">
        <v>3</v>
      </c>
      <c r="M312">
        <v>4</v>
      </c>
      <c r="N312">
        <v>1</v>
      </c>
      <c r="AA312">
        <v>3</v>
      </c>
      <c r="AB312">
        <v>3</v>
      </c>
      <c r="AC312">
        <v>1</v>
      </c>
      <c r="AD312">
        <v>2</v>
      </c>
      <c r="AE312">
        <v>3</v>
      </c>
      <c r="AF312">
        <v>1</v>
      </c>
      <c r="AG312">
        <v>2</v>
      </c>
      <c r="AI312">
        <f t="shared" si="70"/>
        <v>19</v>
      </c>
      <c r="AJ312">
        <f t="shared" si="71"/>
        <v>9</v>
      </c>
    </row>
    <row r="313" spans="1:39">
      <c r="A313">
        <v>2339</v>
      </c>
      <c r="B313">
        <v>0</v>
      </c>
      <c r="C313">
        <v>1980</v>
      </c>
      <c r="E313" s="1">
        <v>42701.663541666669</v>
      </c>
      <c r="F313" s="1">
        <v>42708.844722222224</v>
      </c>
      <c r="G313" s="1"/>
      <c r="H313" t="s">
        <v>188</v>
      </c>
      <c r="I313" t="s">
        <v>254</v>
      </c>
      <c r="J313">
        <v>3</v>
      </c>
      <c r="K313">
        <v>1</v>
      </c>
      <c r="L313">
        <v>3</v>
      </c>
      <c r="M313">
        <v>2</v>
      </c>
      <c r="N313">
        <v>2</v>
      </c>
      <c r="AA313">
        <v>2</v>
      </c>
      <c r="AB313">
        <v>2</v>
      </c>
      <c r="AC313">
        <v>1</v>
      </c>
      <c r="AD313">
        <v>3</v>
      </c>
      <c r="AE313">
        <v>2</v>
      </c>
      <c r="AF313">
        <v>2</v>
      </c>
      <c r="AG313">
        <v>2</v>
      </c>
      <c r="AI313">
        <f t="shared" si="70"/>
        <v>15</v>
      </c>
      <c r="AJ313">
        <f t="shared" si="71"/>
        <v>10</v>
      </c>
    </row>
    <row r="315" spans="1:39">
      <c r="A315" t="s">
        <v>255</v>
      </c>
      <c r="B315" t="s">
        <v>21</v>
      </c>
      <c r="C315" t="s">
        <v>256</v>
      </c>
    </row>
    <row r="316" spans="1:39">
      <c r="A316">
        <v>5</v>
      </c>
      <c r="B316">
        <v>2262</v>
      </c>
      <c r="C316" t="s">
        <v>257</v>
      </c>
    </row>
    <row r="318" spans="1:39">
      <c r="B318" t="s">
        <v>284</v>
      </c>
      <c r="C318" s="5">
        <f>SUM(N20:N305)/291</f>
        <v>14.666666666666666</v>
      </c>
      <c r="D318" s="5"/>
      <c r="F318" t="s">
        <v>287</v>
      </c>
      <c r="G318" s="5">
        <f>SUM(X20:X305)/291</f>
        <v>4.4093165330278712</v>
      </c>
    </row>
    <row r="319" spans="1:39">
      <c r="B319" t="s">
        <v>285</v>
      </c>
      <c r="C319" s="5">
        <f>POWER(G318,1/2)</f>
        <v>2.0998372634630216</v>
      </c>
      <c r="D319" s="5"/>
    </row>
  </sheetData>
  <conditionalFormatting sqref="H20:N305">
    <cfRule type="cellIs" dxfId="46" priority="16" operator="notBetween">
      <formula>1</formula>
      <formula>6</formula>
    </cfRule>
  </conditionalFormatting>
  <conditionalFormatting sqref="B20:B305">
    <cfRule type="cellIs" dxfId="39" priority="2" operator="equal">
      <formula>0</formula>
    </cfRule>
    <cfRule type="cellIs" dxfId="38" priority="3" operator="equal">
      <formula>1</formula>
    </cfRule>
  </conditionalFormatting>
  <conditionalFormatting sqref="AM20:AM305">
    <cfRule type="cellIs" dxfId="37" priority="1" operator="greaterThan">
      <formula>100</formula>
    </cfRule>
  </conditionalFormatting>
  <conditionalFormatting sqref="N20:N305">
    <cfRule type="colorScale" priority="14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G20:G305">
    <cfRule type="colorScale" priority="14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T20:T305">
    <cfRule type="colorScale" priority="14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W20:W305">
    <cfRule type="colorScale" priority="14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Q20:Q305">
    <cfRule type="colorScale" priority="15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Z20:Z305">
    <cfRule type="colorScale" priority="15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1"/>
  <sheetViews>
    <sheetView zoomScale="80" zoomScaleNormal="80" workbookViewId="0">
      <selection activeCell="E21" sqref="E21"/>
    </sheetView>
  </sheetViews>
  <sheetFormatPr defaultRowHeight="15"/>
  <cols>
    <col min="10" max="10" width="9.5703125" customWidth="1"/>
    <col min="11" max="11" width="17.140625" customWidth="1"/>
    <col min="12" max="12" width="24" customWidth="1"/>
  </cols>
  <sheetData>
    <row r="1" spans="1:24" ht="15.75">
      <c r="A1" s="34" t="s">
        <v>313</v>
      </c>
      <c r="B1" s="34"/>
      <c r="C1" s="34"/>
      <c r="D1" s="34"/>
      <c r="E1" s="34"/>
      <c r="F1" s="34"/>
      <c r="G1" s="34"/>
      <c r="H1" s="34"/>
      <c r="I1" s="34"/>
    </row>
    <row r="2" spans="1:24">
      <c r="A2" s="2"/>
      <c r="B2" s="3" t="s">
        <v>268</v>
      </c>
      <c r="C2" s="3" t="s">
        <v>267</v>
      </c>
      <c r="D2" s="3" t="s">
        <v>266</v>
      </c>
      <c r="F2" s="2"/>
      <c r="G2" s="3" t="s">
        <v>268</v>
      </c>
      <c r="H2" s="3" t="s">
        <v>267</v>
      </c>
      <c r="I2" s="3" t="s">
        <v>266</v>
      </c>
      <c r="J2" s="3"/>
      <c r="K2" s="3" t="s">
        <v>315</v>
      </c>
      <c r="L2" s="3" t="s">
        <v>314</v>
      </c>
      <c r="M2" s="2"/>
      <c r="N2" s="3"/>
      <c r="O2" s="3"/>
      <c r="P2" s="3"/>
      <c r="Q2" s="3"/>
      <c r="R2" s="3"/>
      <c r="S2" s="5"/>
      <c r="T2" s="5"/>
    </row>
    <row r="3" spans="1:24">
      <c r="A3" s="4" t="s">
        <v>258</v>
      </c>
      <c r="B3" s="33">
        <v>0.77982612119175598</v>
      </c>
      <c r="C3" s="33">
        <v>0.108332325183965</v>
      </c>
      <c r="D3" s="33">
        <v>-0.10685448348382323</v>
      </c>
      <c r="F3" s="4" t="s">
        <v>258</v>
      </c>
      <c r="G3" s="33">
        <v>0.77466443765406057</v>
      </c>
      <c r="H3" s="33">
        <v>7.2311183775565974E-2</v>
      </c>
      <c r="I3" s="33">
        <v>0.16108586011265924</v>
      </c>
      <c r="J3" s="8">
        <f>SUMSQ(G3:I3)</f>
        <v>0.63128255259314081</v>
      </c>
      <c r="K3" t="s">
        <v>12</v>
      </c>
      <c r="L3" t="s">
        <v>290</v>
      </c>
      <c r="M3" s="4"/>
      <c r="N3" s="7"/>
      <c r="O3" s="7"/>
      <c r="P3" s="7"/>
      <c r="Q3" s="7"/>
      <c r="R3" s="7"/>
      <c r="S3" s="10"/>
      <c r="T3" s="10"/>
      <c r="U3" s="9"/>
      <c r="V3" s="9"/>
      <c r="W3" s="9"/>
      <c r="X3" s="9"/>
    </row>
    <row r="4" spans="1:24">
      <c r="A4" s="4" t="s">
        <v>259</v>
      </c>
      <c r="B4" s="33">
        <v>0.66756861489960106</v>
      </c>
      <c r="C4" s="33">
        <v>-2.3400048120356567E-3</v>
      </c>
      <c r="D4" s="33">
        <v>-3.8902919347754035E-2</v>
      </c>
      <c r="F4" s="4" t="s">
        <v>259</v>
      </c>
      <c r="G4" s="33">
        <v>0.66130338090395369</v>
      </c>
      <c r="H4" s="33">
        <v>-3.6647812611177222E-2</v>
      </c>
      <c r="I4" s="33">
        <v>9.2203820808331727E-2</v>
      </c>
      <c r="J4" s="8">
        <f t="shared" ref="J4:J10" si="0">SUMSQ(G4:I4)</f>
        <v>0.44716676833583857</v>
      </c>
      <c r="K4" t="s">
        <v>14</v>
      </c>
      <c r="L4" t="s">
        <v>290</v>
      </c>
      <c r="M4" s="4"/>
      <c r="N4" s="7"/>
      <c r="O4" s="7"/>
      <c r="P4" s="7"/>
      <c r="Q4" s="7"/>
      <c r="R4" s="7"/>
      <c r="S4" s="10"/>
      <c r="T4" s="10"/>
    </row>
    <row r="5" spans="1:24">
      <c r="A5" s="4" t="s">
        <v>260</v>
      </c>
      <c r="B5" s="33">
        <v>-0.15614039353543749</v>
      </c>
      <c r="C5" s="33">
        <v>7.2803669121805567E-2</v>
      </c>
      <c r="D5" s="33">
        <v>0.91746339025559642</v>
      </c>
      <c r="F5" s="4" t="s">
        <v>260</v>
      </c>
      <c r="G5" s="33">
        <v>-8.1456860293447786E-2</v>
      </c>
      <c r="H5" s="33">
        <v>1.3488082815992862E-2</v>
      </c>
      <c r="I5" s="33">
        <v>-0.92983983620645283</v>
      </c>
      <c r="J5" s="8">
        <f t="shared" si="0"/>
        <v>0.87141926946336046</v>
      </c>
      <c r="K5" t="s">
        <v>16</v>
      </c>
      <c r="L5" t="s">
        <v>316</v>
      </c>
      <c r="M5" s="4"/>
      <c r="N5" s="7"/>
      <c r="O5" s="7"/>
      <c r="P5" s="7"/>
      <c r="Q5" s="7"/>
      <c r="R5" s="7"/>
      <c r="S5" s="10"/>
      <c r="T5" s="10"/>
    </row>
    <row r="6" spans="1:24">
      <c r="A6" s="4" t="s">
        <v>261</v>
      </c>
      <c r="B6" s="33">
        <v>0.11636284495772087</v>
      </c>
      <c r="C6" s="33">
        <v>0.79303858530833027</v>
      </c>
      <c r="D6" s="33">
        <v>0.21465706433210521</v>
      </c>
      <c r="F6" s="4" t="s">
        <v>261</v>
      </c>
      <c r="G6" s="33">
        <v>0.18067291479006942</v>
      </c>
      <c r="H6" s="33">
        <v>0.76731923682079051</v>
      </c>
      <c r="I6" s="33">
        <v>-0.25904951586045077</v>
      </c>
      <c r="J6" s="8">
        <f t="shared" si="0"/>
        <v>0.68852816500151393</v>
      </c>
      <c r="K6" t="s">
        <v>18</v>
      </c>
      <c r="L6" t="s">
        <v>292</v>
      </c>
      <c r="M6" s="4"/>
      <c r="N6" s="7"/>
      <c r="O6" s="7"/>
      <c r="P6" s="7"/>
      <c r="Q6" s="7"/>
      <c r="R6" s="7"/>
      <c r="S6" s="10"/>
      <c r="T6" s="10"/>
    </row>
    <row r="7" spans="1:24">
      <c r="A7" s="4" t="s">
        <v>262</v>
      </c>
      <c r="B7" s="33">
        <v>-0.22748360428661343</v>
      </c>
      <c r="C7" s="33">
        <v>0.73039388485036749</v>
      </c>
      <c r="D7" s="33">
        <v>-0.31004911569908278</v>
      </c>
      <c r="E7" s="6"/>
      <c r="F7" s="4" t="s">
        <v>262</v>
      </c>
      <c r="G7" s="33">
        <v>-0.20511284901018739</v>
      </c>
      <c r="H7" s="33">
        <v>0.76281708274427185</v>
      </c>
      <c r="I7" s="33">
        <v>0.23956896518938867</v>
      </c>
      <c r="J7" s="8">
        <f t="shared" si="0"/>
        <v>0.68135447163747176</v>
      </c>
      <c r="K7" t="s">
        <v>19</v>
      </c>
      <c r="L7" t="s">
        <v>292</v>
      </c>
      <c r="M7" s="4"/>
      <c r="N7" s="7"/>
      <c r="O7" s="7"/>
      <c r="P7" s="7"/>
      <c r="Q7" s="7"/>
      <c r="R7" s="7"/>
      <c r="S7" s="10"/>
      <c r="T7" s="10"/>
    </row>
    <row r="8" spans="1:24">
      <c r="A8" s="4" t="s">
        <v>263</v>
      </c>
      <c r="B8" s="33">
        <v>0.63066711843402479</v>
      </c>
      <c r="C8" s="33">
        <v>3.6813999492171299E-3</v>
      </c>
      <c r="D8" s="33">
        <v>0.24900962575854121</v>
      </c>
      <c r="F8" s="4" t="s">
        <v>263</v>
      </c>
      <c r="G8" s="33">
        <v>0.64674976528300443</v>
      </c>
      <c r="H8" s="33">
        <v>-4.9842298524359993E-2</v>
      </c>
      <c r="I8" s="33">
        <v>-0.19746100140285944</v>
      </c>
      <c r="J8" s="8">
        <f t="shared" si="0"/>
        <v>0.45976036069083281</v>
      </c>
      <c r="K8" t="s">
        <v>20</v>
      </c>
      <c r="L8" t="s">
        <v>290</v>
      </c>
      <c r="M8" s="4"/>
      <c r="N8" s="7"/>
      <c r="O8" s="7"/>
      <c r="P8" s="7"/>
      <c r="Q8" s="7"/>
      <c r="R8" s="7"/>
      <c r="S8" s="10"/>
      <c r="T8" s="10"/>
    </row>
    <row r="9" spans="1:24">
      <c r="A9" s="4" t="s">
        <v>264</v>
      </c>
      <c r="B9" s="33">
        <v>1.5411865735651118</v>
      </c>
      <c r="C9" s="33">
        <v>1.1794407200601178</v>
      </c>
      <c r="D9" s="33">
        <v>1.0588842933675349</v>
      </c>
      <c r="F9" s="4" t="s">
        <v>264</v>
      </c>
      <c r="G9" s="33">
        <v>1.5370616145111846</v>
      </c>
      <c r="H9" s="33">
        <v>1.1799068654901717</v>
      </c>
      <c r="I9" s="33">
        <v>1.0625431077208016</v>
      </c>
      <c r="J9" s="7">
        <f t="shared" si="0"/>
        <v>4.8837364737995506</v>
      </c>
      <c r="M9" s="4"/>
      <c r="N9" s="7"/>
      <c r="O9" s="7"/>
      <c r="P9" s="7"/>
      <c r="Q9" s="7"/>
      <c r="R9" s="7"/>
    </row>
    <row r="10" spans="1:24">
      <c r="A10" s="4" t="s">
        <v>265</v>
      </c>
      <c r="B10" s="35">
        <v>0.25686442892751865</v>
      </c>
      <c r="C10" s="35">
        <v>0.19657345334335297</v>
      </c>
      <c r="D10" s="35">
        <v>0.1764807155612558</v>
      </c>
      <c r="F10" s="4" t="s">
        <v>265</v>
      </c>
      <c r="G10" s="36">
        <v>0.25617693575186412</v>
      </c>
      <c r="H10" s="36">
        <v>0.19665114424836194</v>
      </c>
      <c r="I10" s="36">
        <v>0.17709051795346695</v>
      </c>
      <c r="J10" s="8">
        <f t="shared" si="0"/>
        <v>0.13565934649443198</v>
      </c>
      <c r="M10" s="4"/>
      <c r="N10" s="8"/>
      <c r="O10" s="8"/>
      <c r="P10" s="8"/>
      <c r="Q10" s="7"/>
      <c r="R10" s="7"/>
    </row>
    <row r="12" spans="1:24" ht="15.75">
      <c r="A12" s="34" t="s">
        <v>317</v>
      </c>
      <c r="B12" s="34"/>
      <c r="C12" s="34"/>
      <c r="D12" s="34"/>
      <c r="E12" s="34"/>
      <c r="F12" s="34"/>
      <c r="G12" s="34"/>
      <c r="H12" s="34"/>
      <c r="I12" s="34"/>
      <c r="J12" s="34"/>
    </row>
    <row r="13" spans="1:24">
      <c r="A13" s="2"/>
      <c r="B13" s="3" t="s">
        <v>268</v>
      </c>
      <c r="C13" s="3" t="s">
        <v>267</v>
      </c>
      <c r="D13" s="3" t="s">
        <v>266</v>
      </c>
    </row>
    <row r="14" spans="1:24">
      <c r="A14" s="4" t="s">
        <v>258</v>
      </c>
      <c r="B14" s="7">
        <v>0.70503408693824909</v>
      </c>
      <c r="C14" s="7">
        <v>6.3282585973505209E-2</v>
      </c>
      <c r="D14" s="7">
        <v>0.15410296423251627</v>
      </c>
    </row>
    <row r="15" spans="1:24">
      <c r="A15" s="4" t="s">
        <v>259</v>
      </c>
      <c r="B15" s="7">
        <v>0.41514640116626339</v>
      </c>
      <c r="C15" s="7">
        <v>-3.2696489916967358E-2</v>
      </c>
      <c r="D15" s="7">
        <v>3.829037800941295E-2</v>
      </c>
    </row>
    <row r="16" spans="1:24">
      <c r="A16" s="4" t="s">
        <v>260</v>
      </c>
      <c r="B16" s="7">
        <v>-4.9820102633399581E-2</v>
      </c>
      <c r="C16" s="7">
        <v>1.4163316581320856E-2</v>
      </c>
      <c r="D16" s="7">
        <v>-0.47983398215550954</v>
      </c>
    </row>
    <row r="17" spans="1:4">
      <c r="A17" s="4" t="s">
        <v>261</v>
      </c>
      <c r="B17" s="7">
        <v>0.1139577714119573</v>
      </c>
      <c r="C17" s="7">
        <v>0.44650234293306501</v>
      </c>
      <c r="D17" s="7">
        <v>-0.15792195983299365</v>
      </c>
    </row>
    <row r="18" spans="1:4">
      <c r="A18" s="4" t="s">
        <v>262</v>
      </c>
      <c r="B18" s="7">
        <v>-0.1512217992613698</v>
      </c>
      <c r="C18" s="7">
        <v>0.47907440954120539</v>
      </c>
      <c r="D18" s="7">
        <v>0.13330441469934054</v>
      </c>
    </row>
    <row r="19" spans="1:4">
      <c r="A19" s="4" t="s">
        <v>263</v>
      </c>
      <c r="B19" s="7">
        <v>0.40903683407122127</v>
      </c>
      <c r="C19" s="7">
        <v>-2.9421025982419521E-2</v>
      </c>
      <c r="D19" s="7">
        <v>-6.7257184789274949E-2</v>
      </c>
    </row>
    <row r="20" spans="1:4">
      <c r="A20" s="4" t="s">
        <v>264</v>
      </c>
      <c r="B20" s="7">
        <v>0.87506717863658701</v>
      </c>
      <c r="C20" s="7">
        <v>0.43501657456879628</v>
      </c>
      <c r="D20" s="7">
        <v>0.30268746834617188</v>
      </c>
    </row>
    <row r="21" spans="1:4">
      <c r="A21" s="4" t="s">
        <v>265</v>
      </c>
      <c r="B21" s="37">
        <v>0.14584452977276449</v>
      </c>
      <c r="C21" s="37">
        <v>7.2502762428132708E-2</v>
      </c>
      <c r="D21" s="37">
        <v>5.0447911391028645E-2</v>
      </c>
    </row>
  </sheetData>
  <mergeCells count="2">
    <mergeCell ref="A1:I1"/>
    <mergeCell ref="A12:J12"/>
  </mergeCells>
  <conditionalFormatting sqref="A2:A8 B2:D2">
    <cfRule type="colorScale" priority="12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B3:D8">
    <cfRule type="colorScale" priority="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G3:I8">
    <cfRule type="colorScale" priority="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N3:P8">
    <cfRule type="colorScale" priority="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14:D19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11"/>
  <sheetViews>
    <sheetView workbookViewId="0">
      <selection activeCell="J12" sqref="J12"/>
    </sheetView>
  </sheetViews>
  <sheetFormatPr defaultRowHeight="15"/>
  <sheetData>
    <row r="1" spans="2:7">
      <c r="B1" t="s">
        <v>272</v>
      </c>
    </row>
    <row r="2" spans="2:7">
      <c r="B2" t="s">
        <v>269</v>
      </c>
      <c r="C2">
        <v>2.1280800000000002</v>
      </c>
      <c r="E2" t="s">
        <v>273</v>
      </c>
    </row>
    <row r="3" spans="2:7">
      <c r="B3" t="s">
        <v>270</v>
      </c>
      <c r="C3" s="11">
        <v>0.23996400000000001</v>
      </c>
      <c r="E3" t="s">
        <v>274</v>
      </c>
    </row>
    <row r="4" spans="2:7">
      <c r="B4" t="s">
        <v>271</v>
      </c>
      <c r="C4">
        <f>C2*SQRT(1-C3)</f>
        <v>1.8552610715868294</v>
      </c>
      <c r="E4" t="s">
        <v>279</v>
      </c>
    </row>
    <row r="6" spans="2:7">
      <c r="F6" t="s">
        <v>280</v>
      </c>
    </row>
    <row r="7" spans="2:7">
      <c r="F7" t="s">
        <v>278</v>
      </c>
      <c r="G7">
        <v>20</v>
      </c>
    </row>
    <row r="8" spans="2:7">
      <c r="G8">
        <f>NORMSINV(1-G9/2)</f>
        <v>1.959963984540054</v>
      </c>
    </row>
    <row r="9" spans="2:7">
      <c r="F9" t="s">
        <v>275</v>
      </c>
      <c r="G9">
        <v>0.05</v>
      </c>
    </row>
    <row r="10" spans="2:7">
      <c r="F10" t="s">
        <v>276</v>
      </c>
      <c r="G10">
        <f>G7-G8*C4</f>
        <v>16.363755117770626</v>
      </c>
    </row>
    <row r="11" spans="2:7">
      <c r="F11" t="s">
        <v>277</v>
      </c>
      <c r="G11">
        <f>G7+G8*C4</f>
        <v>23.636244882229374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19"/>
  <sheetViews>
    <sheetView topLeftCell="J3" zoomScale="80" zoomScaleNormal="80" workbookViewId="0">
      <selection activeCell="R20" sqref="R20"/>
    </sheetView>
  </sheetViews>
  <sheetFormatPr defaultRowHeight="15"/>
  <cols>
    <col min="14" max="16" width="11.5703125" customWidth="1"/>
    <col min="17" max="19" width="11.85546875" customWidth="1"/>
    <col min="20" max="23" width="10.7109375" customWidth="1"/>
    <col min="24" max="24" width="11.85546875" bestFit="1" customWidth="1"/>
  </cols>
  <sheetData>
    <row r="1" spans="1:23">
      <c r="A1" t="s">
        <v>0</v>
      </c>
      <c r="B1">
        <v>24</v>
      </c>
    </row>
    <row r="2" spans="1:23">
      <c r="A2" t="s">
        <v>1</v>
      </c>
      <c r="B2" t="s">
        <v>2</v>
      </c>
    </row>
    <row r="3" spans="1:23">
      <c r="A3" t="s">
        <v>3</v>
      </c>
      <c r="B3" t="s">
        <v>4</v>
      </c>
    </row>
    <row r="4" spans="1:23">
      <c r="A4" t="s">
        <v>5</v>
      </c>
      <c r="B4" t="s">
        <v>6</v>
      </c>
    </row>
    <row r="5" spans="1:23">
      <c r="A5" t="s">
        <v>7</v>
      </c>
    </row>
    <row r="7" spans="1:23">
      <c r="A7">
        <v>1</v>
      </c>
      <c r="B7" t="s">
        <v>8</v>
      </c>
    </row>
    <row r="8" spans="1:23">
      <c r="A8">
        <v>2</v>
      </c>
      <c r="B8" t="s">
        <v>9</v>
      </c>
      <c r="R8" t="s">
        <v>296</v>
      </c>
      <c r="V8" t="s">
        <v>304</v>
      </c>
    </row>
    <row r="9" spans="1:23">
      <c r="A9">
        <v>3</v>
      </c>
      <c r="B9" t="s">
        <v>10</v>
      </c>
    </row>
    <row r="10" spans="1:23">
      <c r="A10">
        <v>4</v>
      </c>
      <c r="B10" t="s">
        <v>11</v>
      </c>
      <c r="N10" s="12"/>
      <c r="O10" s="12"/>
      <c r="P10" s="12"/>
      <c r="R10" s="12" t="s">
        <v>294</v>
      </c>
      <c r="S10" t="s">
        <v>297</v>
      </c>
      <c r="T10" s="5">
        <f>AVERAGE(N20:N305)</f>
        <v>8.3939393939393945</v>
      </c>
      <c r="U10" s="5"/>
      <c r="V10" s="5" t="s">
        <v>305</v>
      </c>
      <c r="W10" s="5">
        <f>AVERAGE(M20:M305)</f>
        <v>15.090909090909092</v>
      </c>
    </row>
    <row r="11" spans="1:23">
      <c r="N11" t="s">
        <v>307</v>
      </c>
      <c r="S11" t="s">
        <v>298</v>
      </c>
      <c r="T11" s="5">
        <f>SQRT(SUM(O20:O305)/33)</f>
        <v>1.4551766307324814</v>
      </c>
      <c r="V11" t="s">
        <v>298</v>
      </c>
      <c r="W11" s="5">
        <f>SQRT(SUM(M20:M305)/33)</f>
        <v>3.884701930767545</v>
      </c>
    </row>
    <row r="12" spans="1:23">
      <c r="A12">
        <v>1</v>
      </c>
      <c r="B12" t="s">
        <v>12</v>
      </c>
      <c r="C12" t="s">
        <v>12</v>
      </c>
      <c r="N12">
        <f>SUM(M20:M305)/W10</f>
        <v>33</v>
      </c>
    </row>
    <row r="13" spans="1:23">
      <c r="A13">
        <v>2</v>
      </c>
      <c r="B13" t="s">
        <v>13</v>
      </c>
      <c r="C13" t="s">
        <v>14</v>
      </c>
      <c r="N13" s="12"/>
      <c r="O13" s="12"/>
      <c r="P13" s="12"/>
      <c r="R13" s="12" t="s">
        <v>295</v>
      </c>
      <c r="S13" t="s">
        <v>297</v>
      </c>
      <c r="T13" s="5">
        <f>AVERAGE(Q20:Q305)</f>
        <v>2.2424242424242422</v>
      </c>
      <c r="U13" s="5"/>
      <c r="V13" s="5"/>
      <c r="W13" s="5"/>
    </row>
    <row r="14" spans="1:23">
      <c r="A14">
        <v>3</v>
      </c>
      <c r="B14" t="s">
        <v>15</v>
      </c>
      <c r="C14" t="s">
        <v>16</v>
      </c>
      <c r="S14" t="s">
        <v>298</v>
      </c>
      <c r="T14" s="5">
        <f>SQRT(SUM(R20:R305)/33)</f>
        <v>0.69762814746795976</v>
      </c>
    </row>
    <row r="15" spans="1:23">
      <c r="A15">
        <v>4</v>
      </c>
      <c r="B15" t="s">
        <v>17</v>
      </c>
      <c r="C15" t="s">
        <v>18</v>
      </c>
    </row>
    <row r="16" spans="1:23">
      <c r="A16">
        <v>5</v>
      </c>
      <c r="B16" t="s">
        <v>19</v>
      </c>
      <c r="C16" t="s">
        <v>19</v>
      </c>
      <c r="N16" s="12"/>
      <c r="O16" s="12"/>
      <c r="P16" s="12"/>
      <c r="R16" s="12" t="s">
        <v>299</v>
      </c>
      <c r="S16" t="s">
        <v>297</v>
      </c>
      <c r="T16" s="5">
        <f>AVERAGE(T20:T305)</f>
        <v>4.4545454545454541</v>
      </c>
      <c r="U16" s="5"/>
      <c r="V16" s="5"/>
      <c r="W16" s="5"/>
    </row>
    <row r="17" spans="1:25">
      <c r="A17">
        <v>6</v>
      </c>
      <c r="B17" t="s">
        <v>20</v>
      </c>
      <c r="C17" t="s">
        <v>20</v>
      </c>
      <c r="S17" t="s">
        <v>298</v>
      </c>
      <c r="T17" s="5">
        <f>SQRT(SUM(U20:U305)/33)</f>
        <v>1.2574844800755411</v>
      </c>
    </row>
    <row r="18" spans="1:25">
      <c r="G18" t="s">
        <v>290</v>
      </c>
      <c r="I18" t="s">
        <v>291</v>
      </c>
      <c r="J18" t="s">
        <v>292</v>
      </c>
      <c r="L18" t="s">
        <v>293</v>
      </c>
    </row>
    <row r="19" spans="1:25">
      <c r="A19" t="s">
        <v>21</v>
      </c>
      <c r="B19" t="s">
        <v>22</v>
      </c>
      <c r="C19" t="s">
        <v>23</v>
      </c>
      <c r="D19" t="s">
        <v>303</v>
      </c>
      <c r="E19" t="s">
        <v>25</v>
      </c>
      <c r="F19" t="s">
        <v>306</v>
      </c>
      <c r="G19" s="14" t="s">
        <v>26</v>
      </c>
      <c r="H19" s="14" t="s">
        <v>27</v>
      </c>
      <c r="I19" s="13" t="s">
        <v>28</v>
      </c>
      <c r="J19" s="15" t="s">
        <v>29</v>
      </c>
      <c r="K19" s="15" t="s">
        <v>30</v>
      </c>
      <c r="L19" s="14" t="s">
        <v>31</v>
      </c>
      <c r="M19" s="12" t="s">
        <v>283</v>
      </c>
      <c r="N19" s="14" t="s">
        <v>294</v>
      </c>
      <c r="O19" s="12" t="s">
        <v>286</v>
      </c>
      <c r="P19" s="12" t="s">
        <v>301</v>
      </c>
      <c r="Q19" s="13" t="s">
        <v>295</v>
      </c>
      <c r="R19" s="12" t="s">
        <v>286</v>
      </c>
      <c r="S19" s="12" t="s">
        <v>300</v>
      </c>
      <c r="T19" s="15" t="s">
        <v>299</v>
      </c>
      <c r="U19" s="12" t="s">
        <v>286</v>
      </c>
      <c r="V19" s="12" t="s">
        <v>302</v>
      </c>
      <c r="W19" s="12"/>
      <c r="X19" s="12" t="s">
        <v>286</v>
      </c>
      <c r="Y19" s="12" t="s">
        <v>289</v>
      </c>
    </row>
    <row r="20" spans="1:25">
      <c r="A20">
        <v>1</v>
      </c>
      <c r="B20">
        <v>1</v>
      </c>
      <c r="C20">
        <v>1984</v>
      </c>
      <c r="D20">
        <f t="shared" ref="D20:D83" si="0">2016-C20</f>
        <v>32</v>
      </c>
      <c r="E20" t="s">
        <v>45</v>
      </c>
      <c r="F20">
        <v>3</v>
      </c>
      <c r="G20">
        <v>4</v>
      </c>
      <c r="H20">
        <v>3</v>
      </c>
      <c r="I20">
        <v>2</v>
      </c>
      <c r="J20">
        <v>2</v>
      </c>
      <c r="K20">
        <v>2</v>
      </c>
      <c r="L20">
        <v>3</v>
      </c>
      <c r="M20" s="12" t="str">
        <f t="shared" ref="M20:M83" si="1">IF(AND(B20=1,D20&gt;17,D20&lt;30),SUM(G20:L20),"")</f>
        <v/>
      </c>
      <c r="N20" s="18" t="str">
        <f t="shared" ref="N20:N83" si="2">IF(AND(B20=1,D20&gt;17,D20&lt;30),G20++H20+L20,"")</f>
        <v/>
      </c>
      <c r="O20" s="5" t="str">
        <f t="shared" ref="O20:O83" si="3">IF(AND(B20=1,D20&gt;17,D20&lt;30),POWER(N20-T$10,2),"")</f>
        <v/>
      </c>
      <c r="P20" s="5" t="str">
        <f t="shared" ref="P20:P83" si="4">IF(AND(B20=1,D20&gt;17,D20&lt;30),(((N20-T$10)/T$11)*10+50),"")</f>
        <v/>
      </c>
      <c r="Q20" s="18" t="str">
        <f t="shared" ref="Q20:Q83" si="5">IF(AND(B20=1,D20&gt;17,D20&lt;30),I20,"")</f>
        <v/>
      </c>
      <c r="R20" s="17" t="str">
        <f t="shared" ref="R20:R83" si="6">IF(AND(B20=1,D20&gt;17,D20&lt;30),POWER(Q20-T$13,2),"")</f>
        <v/>
      </c>
      <c r="S20" s="5" t="str">
        <f t="shared" ref="S20:S83" si="7">IF(AND(B20=1,D20&gt;17,D20&lt;30),((Q20-T$13)/T$14)*10+50,"")</f>
        <v/>
      </c>
      <c r="T20" s="16" t="str">
        <f t="shared" ref="T20:T83" si="8">IF(AND(B20=1,D20&gt;17,D20&lt;30),J20+K20,"")</f>
        <v/>
      </c>
      <c r="U20" s="17" t="str">
        <f t="shared" ref="U20:U83" si="9">IF(AND(B20=1,D20&gt;17,D20&lt;30),POWER(T20-T$16,2),"")</f>
        <v/>
      </c>
      <c r="V20" s="5" t="str">
        <f t="shared" ref="V20:V83" si="10">IF(AND(B20=1,D20&gt;17,D20&lt;30),((T20-T$16)/T$17)*10+50,"")</f>
        <v/>
      </c>
      <c r="W20" s="5"/>
      <c r="X20" s="5" t="str">
        <f t="shared" ref="X20:X83" si="11">IF(AND(B20=1,D20&gt;17,D20&lt;30),POWER((M20-C$318),2),"")</f>
        <v/>
      </c>
      <c r="Y20" s="16" t="str">
        <f t="shared" ref="Y20:Y83" si="12">IF(AND(B20=1,D20&gt;17,D20&lt;30),((M20-W$10)/W$11)*10+50,"")</f>
        <v/>
      </c>
    </row>
    <row r="21" spans="1:25">
      <c r="A21">
        <v>34</v>
      </c>
      <c r="B21">
        <v>0</v>
      </c>
      <c r="C21">
        <v>1986</v>
      </c>
      <c r="D21">
        <f t="shared" si="0"/>
        <v>30</v>
      </c>
      <c r="E21" t="s">
        <v>46</v>
      </c>
      <c r="G21">
        <v>2</v>
      </c>
      <c r="H21">
        <v>2</v>
      </c>
      <c r="I21">
        <v>2</v>
      </c>
      <c r="J21">
        <v>3</v>
      </c>
      <c r="K21">
        <v>2</v>
      </c>
      <c r="L21">
        <v>2</v>
      </c>
      <c r="M21" s="12" t="str">
        <f t="shared" si="1"/>
        <v/>
      </c>
      <c r="N21" s="18" t="str">
        <f t="shared" si="2"/>
        <v/>
      </c>
      <c r="O21" s="5" t="str">
        <f t="shared" si="3"/>
        <v/>
      </c>
      <c r="P21" s="5" t="str">
        <f t="shared" si="4"/>
        <v/>
      </c>
      <c r="Q21" s="18" t="str">
        <f t="shared" si="5"/>
        <v/>
      </c>
      <c r="R21" s="17" t="str">
        <f t="shared" si="6"/>
        <v/>
      </c>
      <c r="S21" s="5" t="str">
        <f t="shared" si="7"/>
        <v/>
      </c>
      <c r="T21" s="16" t="str">
        <f t="shared" si="8"/>
        <v/>
      </c>
      <c r="U21" s="17" t="str">
        <f t="shared" si="9"/>
        <v/>
      </c>
      <c r="V21" s="5" t="str">
        <f t="shared" si="10"/>
        <v/>
      </c>
      <c r="W21" s="5"/>
      <c r="X21" s="5" t="str">
        <f t="shared" si="11"/>
        <v/>
      </c>
      <c r="Y21" s="16" t="str">
        <f t="shared" si="12"/>
        <v/>
      </c>
    </row>
    <row r="22" spans="1:25">
      <c r="A22">
        <v>59</v>
      </c>
      <c r="B22">
        <v>0</v>
      </c>
      <c r="C22">
        <v>1995</v>
      </c>
      <c r="D22">
        <f t="shared" si="0"/>
        <v>21</v>
      </c>
      <c r="E22" t="s">
        <v>47</v>
      </c>
      <c r="F22">
        <v>3</v>
      </c>
      <c r="G22">
        <v>3</v>
      </c>
      <c r="H22">
        <v>3</v>
      </c>
      <c r="I22">
        <v>3</v>
      </c>
      <c r="J22">
        <v>2</v>
      </c>
      <c r="K22">
        <v>2</v>
      </c>
      <c r="L22">
        <v>2</v>
      </c>
      <c r="M22" s="12" t="str">
        <f t="shared" si="1"/>
        <v/>
      </c>
      <c r="N22" s="18" t="str">
        <f t="shared" si="2"/>
        <v/>
      </c>
      <c r="O22" s="5" t="str">
        <f t="shared" si="3"/>
        <v/>
      </c>
      <c r="P22" s="5" t="str">
        <f t="shared" si="4"/>
        <v/>
      </c>
      <c r="Q22" s="18" t="str">
        <f t="shared" si="5"/>
        <v/>
      </c>
      <c r="R22" s="17" t="str">
        <f t="shared" si="6"/>
        <v/>
      </c>
      <c r="S22" s="5" t="str">
        <f t="shared" si="7"/>
        <v/>
      </c>
      <c r="T22" s="16" t="str">
        <f t="shared" si="8"/>
        <v/>
      </c>
      <c r="U22" s="17" t="str">
        <f t="shared" si="9"/>
        <v/>
      </c>
      <c r="V22" s="5" t="str">
        <f t="shared" si="10"/>
        <v/>
      </c>
      <c r="W22" s="5"/>
      <c r="X22" s="5" t="str">
        <f t="shared" si="11"/>
        <v/>
      </c>
      <c r="Y22" s="16" t="str">
        <f t="shared" si="12"/>
        <v/>
      </c>
    </row>
    <row r="23" spans="1:25">
      <c r="A23">
        <v>56</v>
      </c>
      <c r="B23">
        <v>0</v>
      </c>
      <c r="C23">
        <v>1993</v>
      </c>
      <c r="D23">
        <f t="shared" si="0"/>
        <v>23</v>
      </c>
      <c r="E23" t="s">
        <v>48</v>
      </c>
      <c r="F23">
        <v>1</v>
      </c>
      <c r="G23">
        <v>2</v>
      </c>
      <c r="H23">
        <v>2</v>
      </c>
      <c r="I23">
        <v>4</v>
      </c>
      <c r="J23">
        <v>3</v>
      </c>
      <c r="K23">
        <v>2</v>
      </c>
      <c r="L23">
        <v>3</v>
      </c>
      <c r="M23" s="12" t="str">
        <f t="shared" si="1"/>
        <v/>
      </c>
      <c r="N23" s="18" t="str">
        <f t="shared" si="2"/>
        <v/>
      </c>
      <c r="O23" s="5" t="str">
        <f t="shared" si="3"/>
        <v/>
      </c>
      <c r="P23" s="5" t="str">
        <f t="shared" si="4"/>
        <v/>
      </c>
      <c r="Q23" s="18" t="str">
        <f t="shared" si="5"/>
        <v/>
      </c>
      <c r="R23" s="17" t="str">
        <f t="shared" si="6"/>
        <v/>
      </c>
      <c r="S23" s="5" t="str">
        <f t="shared" si="7"/>
        <v/>
      </c>
      <c r="T23" s="16" t="str">
        <f t="shared" si="8"/>
        <v/>
      </c>
      <c r="U23" s="17" t="str">
        <f t="shared" si="9"/>
        <v/>
      </c>
      <c r="V23" s="5" t="str">
        <f t="shared" si="10"/>
        <v/>
      </c>
      <c r="W23" s="5"/>
      <c r="X23" s="5" t="str">
        <f t="shared" si="11"/>
        <v/>
      </c>
      <c r="Y23" s="16" t="str">
        <f t="shared" si="12"/>
        <v/>
      </c>
    </row>
    <row r="24" spans="1:25">
      <c r="A24">
        <v>67</v>
      </c>
      <c r="B24">
        <v>0</v>
      </c>
      <c r="C24">
        <v>1995</v>
      </c>
      <c r="D24">
        <f t="shared" si="0"/>
        <v>21</v>
      </c>
      <c r="E24" t="s">
        <v>49</v>
      </c>
      <c r="F24">
        <v>1</v>
      </c>
      <c r="G24">
        <v>3</v>
      </c>
      <c r="H24">
        <v>3</v>
      </c>
      <c r="I24">
        <v>3</v>
      </c>
      <c r="J24">
        <v>2</v>
      </c>
      <c r="K24">
        <v>2</v>
      </c>
      <c r="L24">
        <v>3</v>
      </c>
      <c r="M24" s="12" t="str">
        <f t="shared" si="1"/>
        <v/>
      </c>
      <c r="N24" s="18" t="str">
        <f t="shared" si="2"/>
        <v/>
      </c>
      <c r="O24" s="5" t="str">
        <f t="shared" si="3"/>
        <v/>
      </c>
      <c r="P24" s="5" t="str">
        <f t="shared" si="4"/>
        <v/>
      </c>
      <c r="Q24" s="18" t="str">
        <f t="shared" si="5"/>
        <v/>
      </c>
      <c r="R24" s="17" t="str">
        <f t="shared" si="6"/>
        <v/>
      </c>
      <c r="S24" s="5" t="str">
        <f t="shared" si="7"/>
        <v/>
      </c>
      <c r="T24" s="16" t="str">
        <f t="shared" si="8"/>
        <v/>
      </c>
      <c r="U24" s="17" t="str">
        <f t="shared" si="9"/>
        <v/>
      </c>
      <c r="V24" s="5" t="str">
        <f t="shared" si="10"/>
        <v/>
      </c>
      <c r="W24" s="5"/>
      <c r="X24" s="5" t="str">
        <f t="shared" si="11"/>
        <v/>
      </c>
      <c r="Y24" s="16" t="str">
        <f t="shared" si="12"/>
        <v/>
      </c>
    </row>
    <row r="25" spans="1:25">
      <c r="A25">
        <v>61</v>
      </c>
      <c r="B25">
        <v>0</v>
      </c>
      <c r="C25">
        <v>1994</v>
      </c>
      <c r="D25">
        <f t="shared" si="0"/>
        <v>22</v>
      </c>
      <c r="E25" t="s">
        <v>50</v>
      </c>
      <c r="F25">
        <v>3</v>
      </c>
      <c r="G25">
        <v>4</v>
      </c>
      <c r="H25">
        <v>4</v>
      </c>
      <c r="I25">
        <v>3</v>
      </c>
      <c r="J25">
        <v>3</v>
      </c>
      <c r="K25">
        <v>2</v>
      </c>
      <c r="L25">
        <v>3</v>
      </c>
      <c r="M25" s="12" t="str">
        <f t="shared" si="1"/>
        <v/>
      </c>
      <c r="N25" s="18" t="str">
        <f t="shared" si="2"/>
        <v/>
      </c>
      <c r="O25" s="5" t="str">
        <f t="shared" si="3"/>
        <v/>
      </c>
      <c r="P25" s="5" t="str">
        <f t="shared" si="4"/>
        <v/>
      </c>
      <c r="Q25" s="18" t="str">
        <f t="shared" si="5"/>
        <v/>
      </c>
      <c r="R25" s="17" t="str">
        <f t="shared" si="6"/>
        <v/>
      </c>
      <c r="S25" s="5" t="str">
        <f t="shared" si="7"/>
        <v/>
      </c>
      <c r="T25" s="16" t="str">
        <f t="shared" si="8"/>
        <v/>
      </c>
      <c r="U25" s="17" t="str">
        <f t="shared" si="9"/>
        <v/>
      </c>
      <c r="V25" s="5" t="str">
        <f t="shared" si="10"/>
        <v/>
      </c>
      <c r="W25" s="5"/>
      <c r="X25" s="5" t="str">
        <f t="shared" si="11"/>
        <v/>
      </c>
      <c r="Y25" s="16" t="str">
        <f t="shared" si="12"/>
        <v/>
      </c>
    </row>
    <row r="26" spans="1:25">
      <c r="A26">
        <v>74</v>
      </c>
      <c r="B26">
        <v>0</v>
      </c>
      <c r="C26">
        <v>1994</v>
      </c>
      <c r="D26">
        <f t="shared" si="0"/>
        <v>22</v>
      </c>
      <c r="E26" t="s">
        <v>46</v>
      </c>
      <c r="G26">
        <v>4</v>
      </c>
      <c r="H26">
        <v>3</v>
      </c>
      <c r="I26">
        <v>3</v>
      </c>
      <c r="J26">
        <v>3</v>
      </c>
      <c r="K26">
        <v>1</v>
      </c>
      <c r="L26">
        <v>2</v>
      </c>
      <c r="M26" s="12" t="str">
        <f t="shared" si="1"/>
        <v/>
      </c>
      <c r="N26" s="18" t="str">
        <f t="shared" si="2"/>
        <v/>
      </c>
      <c r="O26" s="5" t="str">
        <f t="shared" si="3"/>
        <v/>
      </c>
      <c r="P26" s="5" t="str">
        <f t="shared" si="4"/>
        <v/>
      </c>
      <c r="Q26" s="18" t="str">
        <f t="shared" si="5"/>
        <v/>
      </c>
      <c r="R26" s="17" t="str">
        <f t="shared" si="6"/>
        <v/>
      </c>
      <c r="S26" s="5" t="str">
        <f t="shared" si="7"/>
        <v/>
      </c>
      <c r="T26" s="16" t="str">
        <f t="shared" si="8"/>
        <v/>
      </c>
      <c r="U26" s="17" t="str">
        <f t="shared" si="9"/>
        <v/>
      </c>
      <c r="V26" s="5" t="str">
        <f t="shared" si="10"/>
        <v/>
      </c>
      <c r="W26" s="5"/>
      <c r="X26" s="5" t="str">
        <f t="shared" si="11"/>
        <v/>
      </c>
      <c r="Y26" s="16" t="str">
        <f t="shared" si="12"/>
        <v/>
      </c>
    </row>
    <row r="27" spans="1:25">
      <c r="A27">
        <v>71</v>
      </c>
      <c r="B27">
        <v>0</v>
      </c>
      <c r="C27">
        <v>1989</v>
      </c>
      <c r="D27">
        <f t="shared" si="0"/>
        <v>27</v>
      </c>
      <c r="E27" t="s">
        <v>46</v>
      </c>
      <c r="G27">
        <v>3</v>
      </c>
      <c r="H27">
        <v>3</v>
      </c>
      <c r="I27">
        <v>4</v>
      </c>
      <c r="J27">
        <v>3</v>
      </c>
      <c r="K27">
        <v>2</v>
      </c>
      <c r="L27">
        <v>3</v>
      </c>
      <c r="M27" s="12" t="str">
        <f t="shared" si="1"/>
        <v/>
      </c>
      <c r="N27" s="18" t="str">
        <f t="shared" si="2"/>
        <v/>
      </c>
      <c r="O27" s="5" t="str">
        <f t="shared" si="3"/>
        <v/>
      </c>
      <c r="P27" s="5" t="str">
        <f t="shared" si="4"/>
        <v/>
      </c>
      <c r="Q27" s="18" t="str">
        <f t="shared" si="5"/>
        <v/>
      </c>
      <c r="R27" s="17" t="str">
        <f t="shared" si="6"/>
        <v/>
      </c>
      <c r="S27" s="5" t="str">
        <f t="shared" si="7"/>
        <v/>
      </c>
      <c r="T27" s="16" t="str">
        <f t="shared" si="8"/>
        <v/>
      </c>
      <c r="U27" s="17" t="str">
        <f t="shared" si="9"/>
        <v/>
      </c>
      <c r="V27" s="5" t="str">
        <f t="shared" si="10"/>
        <v/>
      </c>
      <c r="W27" s="5"/>
      <c r="X27" s="5" t="str">
        <f t="shared" si="11"/>
        <v/>
      </c>
      <c r="Y27" s="16" t="str">
        <f t="shared" si="12"/>
        <v/>
      </c>
    </row>
    <row r="28" spans="1:25">
      <c r="A28">
        <v>141</v>
      </c>
      <c r="B28">
        <v>1</v>
      </c>
      <c r="C28">
        <v>1994</v>
      </c>
      <c r="D28">
        <f t="shared" si="0"/>
        <v>22</v>
      </c>
      <c r="E28" t="s">
        <v>46</v>
      </c>
      <c r="G28">
        <v>2</v>
      </c>
      <c r="H28">
        <v>2</v>
      </c>
      <c r="I28">
        <v>2</v>
      </c>
      <c r="J28">
        <v>3</v>
      </c>
      <c r="K28">
        <v>4</v>
      </c>
      <c r="L28">
        <v>2</v>
      </c>
      <c r="M28" s="12">
        <f t="shared" si="1"/>
        <v>15</v>
      </c>
      <c r="N28" s="18">
        <f t="shared" si="2"/>
        <v>6</v>
      </c>
      <c r="O28" s="5">
        <f t="shared" si="3"/>
        <v>5.730945821854915</v>
      </c>
      <c r="P28" s="5">
        <f t="shared" si="4"/>
        <v>33.548805393236869</v>
      </c>
      <c r="Q28" s="18">
        <f t="shared" si="5"/>
        <v>2</v>
      </c>
      <c r="R28" s="17">
        <f t="shared" si="6"/>
        <v>5.8769513314967756E-2</v>
      </c>
      <c r="S28" s="5">
        <f t="shared" si="7"/>
        <v>46.525022057895448</v>
      </c>
      <c r="T28" s="16">
        <f t="shared" si="8"/>
        <v>7</v>
      </c>
      <c r="U28" s="17">
        <f t="shared" si="9"/>
        <v>6.479338842975209</v>
      </c>
      <c r="V28" s="5">
        <f t="shared" si="10"/>
        <v>70.242433093898953</v>
      </c>
      <c r="W28" s="5"/>
      <c r="X28" s="5">
        <f t="shared" si="11"/>
        <v>225</v>
      </c>
      <c r="Y28" s="16">
        <f t="shared" si="12"/>
        <v>49.765981811399541</v>
      </c>
    </row>
    <row r="29" spans="1:25">
      <c r="A29">
        <v>154</v>
      </c>
      <c r="B29">
        <v>0</v>
      </c>
      <c r="C29">
        <v>1991</v>
      </c>
      <c r="D29">
        <f t="shared" si="0"/>
        <v>25</v>
      </c>
      <c r="E29" t="s">
        <v>46</v>
      </c>
      <c r="G29">
        <v>4</v>
      </c>
      <c r="H29">
        <v>4</v>
      </c>
      <c r="I29">
        <v>3</v>
      </c>
      <c r="J29">
        <v>2</v>
      </c>
      <c r="K29">
        <v>2</v>
      </c>
      <c r="L29">
        <v>3</v>
      </c>
      <c r="M29" s="12" t="str">
        <f t="shared" si="1"/>
        <v/>
      </c>
      <c r="N29" s="18" t="str">
        <f t="shared" si="2"/>
        <v/>
      </c>
      <c r="O29" s="5" t="str">
        <f t="shared" si="3"/>
        <v/>
      </c>
      <c r="P29" s="5" t="str">
        <f t="shared" si="4"/>
        <v/>
      </c>
      <c r="Q29" s="18" t="str">
        <f t="shared" si="5"/>
        <v/>
      </c>
      <c r="R29" s="17" t="str">
        <f t="shared" si="6"/>
        <v/>
      </c>
      <c r="S29" s="5" t="str">
        <f t="shared" si="7"/>
        <v/>
      </c>
      <c r="T29" s="16" t="str">
        <f t="shared" si="8"/>
        <v/>
      </c>
      <c r="U29" s="17" t="str">
        <f t="shared" si="9"/>
        <v/>
      </c>
      <c r="V29" s="5" t="str">
        <f t="shared" si="10"/>
        <v/>
      </c>
      <c r="W29" s="5"/>
      <c r="X29" s="5" t="str">
        <f t="shared" si="11"/>
        <v/>
      </c>
      <c r="Y29" s="16" t="str">
        <f t="shared" si="12"/>
        <v/>
      </c>
    </row>
    <row r="30" spans="1:25">
      <c r="A30">
        <v>148</v>
      </c>
      <c r="B30">
        <v>0</v>
      </c>
      <c r="C30">
        <v>1952</v>
      </c>
      <c r="D30">
        <f t="shared" si="0"/>
        <v>64</v>
      </c>
      <c r="E30" t="s">
        <v>46</v>
      </c>
      <c r="G30">
        <v>3</v>
      </c>
      <c r="H30">
        <v>3</v>
      </c>
      <c r="I30">
        <v>4</v>
      </c>
      <c r="J30">
        <v>3</v>
      </c>
      <c r="K30">
        <v>2</v>
      </c>
      <c r="L30">
        <v>3</v>
      </c>
      <c r="M30" s="12" t="str">
        <f t="shared" si="1"/>
        <v/>
      </c>
      <c r="N30" s="18" t="str">
        <f t="shared" si="2"/>
        <v/>
      </c>
      <c r="O30" s="5" t="str">
        <f t="shared" si="3"/>
        <v/>
      </c>
      <c r="P30" s="5" t="str">
        <f t="shared" si="4"/>
        <v/>
      </c>
      <c r="Q30" s="18" t="str">
        <f t="shared" si="5"/>
        <v/>
      </c>
      <c r="R30" s="17" t="str">
        <f t="shared" si="6"/>
        <v/>
      </c>
      <c r="S30" s="5" t="str">
        <f t="shared" si="7"/>
        <v/>
      </c>
      <c r="T30" s="16" t="str">
        <f t="shared" si="8"/>
        <v/>
      </c>
      <c r="U30" s="17" t="str">
        <f t="shared" si="9"/>
        <v/>
      </c>
      <c r="V30" s="5" t="str">
        <f t="shared" si="10"/>
        <v/>
      </c>
      <c r="W30" s="5"/>
      <c r="X30" s="5" t="str">
        <f t="shared" si="11"/>
        <v/>
      </c>
      <c r="Y30" s="16" t="str">
        <f t="shared" si="12"/>
        <v/>
      </c>
    </row>
    <row r="31" spans="1:25">
      <c r="A31">
        <v>171</v>
      </c>
      <c r="B31">
        <v>0</v>
      </c>
      <c r="C31">
        <v>1995</v>
      </c>
      <c r="D31">
        <f t="shared" si="0"/>
        <v>21</v>
      </c>
      <c r="E31" t="s">
        <v>51</v>
      </c>
      <c r="F31">
        <v>3</v>
      </c>
      <c r="G31">
        <v>4</v>
      </c>
      <c r="H31">
        <v>4</v>
      </c>
      <c r="I31">
        <v>1</v>
      </c>
      <c r="J31">
        <v>3</v>
      </c>
      <c r="K31">
        <v>2</v>
      </c>
      <c r="L31">
        <v>2</v>
      </c>
      <c r="M31" s="12" t="str">
        <f t="shared" si="1"/>
        <v/>
      </c>
      <c r="N31" s="18" t="str">
        <f t="shared" si="2"/>
        <v/>
      </c>
      <c r="O31" s="5" t="str">
        <f t="shared" si="3"/>
        <v/>
      </c>
      <c r="P31" s="5" t="str">
        <f t="shared" si="4"/>
        <v/>
      </c>
      <c r="Q31" s="18" t="str">
        <f t="shared" si="5"/>
        <v/>
      </c>
      <c r="R31" s="17" t="str">
        <f t="shared" si="6"/>
        <v/>
      </c>
      <c r="S31" s="5" t="str">
        <f t="shared" si="7"/>
        <v/>
      </c>
      <c r="T31" s="16" t="str">
        <f t="shared" si="8"/>
        <v/>
      </c>
      <c r="U31" s="17" t="str">
        <f t="shared" si="9"/>
        <v/>
      </c>
      <c r="V31" s="5" t="str">
        <f t="shared" si="10"/>
        <v/>
      </c>
      <c r="W31" s="5"/>
      <c r="X31" s="5" t="str">
        <f t="shared" si="11"/>
        <v/>
      </c>
      <c r="Y31" s="16" t="str">
        <f t="shared" si="12"/>
        <v/>
      </c>
    </row>
    <row r="32" spans="1:25">
      <c r="A32">
        <v>175</v>
      </c>
      <c r="B32">
        <v>0</v>
      </c>
      <c r="C32">
        <v>1990</v>
      </c>
      <c r="D32">
        <f t="shared" si="0"/>
        <v>26</v>
      </c>
      <c r="E32" t="s">
        <v>52</v>
      </c>
      <c r="F32">
        <v>1</v>
      </c>
      <c r="G32">
        <v>2</v>
      </c>
      <c r="H32">
        <v>3</v>
      </c>
      <c r="I32">
        <v>3</v>
      </c>
      <c r="J32">
        <v>1</v>
      </c>
      <c r="K32">
        <v>2</v>
      </c>
      <c r="L32">
        <v>3</v>
      </c>
      <c r="M32" s="12" t="str">
        <f t="shared" si="1"/>
        <v/>
      </c>
      <c r="N32" s="18" t="str">
        <f t="shared" si="2"/>
        <v/>
      </c>
      <c r="O32" s="5" t="str">
        <f t="shared" si="3"/>
        <v/>
      </c>
      <c r="P32" s="5" t="str">
        <f t="shared" si="4"/>
        <v/>
      </c>
      <c r="Q32" s="18" t="str">
        <f t="shared" si="5"/>
        <v/>
      </c>
      <c r="R32" s="17" t="str">
        <f t="shared" si="6"/>
        <v/>
      </c>
      <c r="S32" s="5" t="str">
        <f t="shared" si="7"/>
        <v/>
      </c>
      <c r="T32" s="16" t="str">
        <f t="shared" si="8"/>
        <v/>
      </c>
      <c r="U32" s="17" t="str">
        <f t="shared" si="9"/>
        <v/>
      </c>
      <c r="V32" s="5" t="str">
        <f t="shared" si="10"/>
        <v/>
      </c>
      <c r="W32" s="5"/>
      <c r="X32" s="5" t="str">
        <f t="shared" si="11"/>
        <v/>
      </c>
      <c r="Y32" s="16" t="str">
        <f t="shared" si="12"/>
        <v/>
      </c>
    </row>
    <row r="33" spans="1:25">
      <c r="A33">
        <v>165</v>
      </c>
      <c r="B33">
        <v>0</v>
      </c>
      <c r="C33">
        <v>1994</v>
      </c>
      <c r="D33">
        <f t="shared" si="0"/>
        <v>22</v>
      </c>
      <c r="E33" t="s">
        <v>53</v>
      </c>
      <c r="F33">
        <v>4</v>
      </c>
      <c r="G33">
        <v>2</v>
      </c>
      <c r="H33">
        <v>2</v>
      </c>
      <c r="I33">
        <v>3</v>
      </c>
      <c r="J33">
        <v>2</v>
      </c>
      <c r="K33">
        <v>2</v>
      </c>
      <c r="L33">
        <v>2</v>
      </c>
      <c r="M33" s="12" t="str">
        <f t="shared" si="1"/>
        <v/>
      </c>
      <c r="N33" s="18" t="str">
        <f t="shared" si="2"/>
        <v/>
      </c>
      <c r="O33" s="5" t="str">
        <f t="shared" si="3"/>
        <v/>
      </c>
      <c r="P33" s="5" t="str">
        <f t="shared" si="4"/>
        <v/>
      </c>
      <c r="Q33" s="18" t="str">
        <f t="shared" si="5"/>
        <v/>
      </c>
      <c r="R33" s="17" t="str">
        <f t="shared" si="6"/>
        <v/>
      </c>
      <c r="S33" s="5" t="str">
        <f t="shared" si="7"/>
        <v/>
      </c>
      <c r="T33" s="16" t="str">
        <f t="shared" si="8"/>
        <v/>
      </c>
      <c r="U33" s="17" t="str">
        <f t="shared" si="9"/>
        <v/>
      </c>
      <c r="V33" s="5" t="str">
        <f t="shared" si="10"/>
        <v/>
      </c>
      <c r="W33" s="5"/>
      <c r="X33" s="5" t="str">
        <f t="shared" si="11"/>
        <v/>
      </c>
      <c r="Y33" s="16" t="str">
        <f t="shared" si="12"/>
        <v/>
      </c>
    </row>
    <row r="34" spans="1:25">
      <c r="A34">
        <v>151</v>
      </c>
      <c r="B34">
        <v>0</v>
      </c>
      <c r="C34">
        <v>1996</v>
      </c>
      <c r="D34">
        <f t="shared" si="0"/>
        <v>20</v>
      </c>
      <c r="E34" t="s">
        <v>46</v>
      </c>
      <c r="G34">
        <v>4</v>
      </c>
      <c r="H34">
        <v>3</v>
      </c>
      <c r="I34">
        <v>2</v>
      </c>
      <c r="J34">
        <v>3</v>
      </c>
      <c r="K34">
        <v>1</v>
      </c>
      <c r="L34">
        <v>3</v>
      </c>
      <c r="M34" s="12" t="str">
        <f t="shared" si="1"/>
        <v/>
      </c>
      <c r="N34" s="18" t="str">
        <f t="shared" si="2"/>
        <v/>
      </c>
      <c r="O34" s="5" t="str">
        <f t="shared" si="3"/>
        <v/>
      </c>
      <c r="P34" s="5" t="str">
        <f t="shared" si="4"/>
        <v/>
      </c>
      <c r="Q34" s="18" t="str">
        <f t="shared" si="5"/>
        <v/>
      </c>
      <c r="R34" s="17" t="str">
        <f t="shared" si="6"/>
        <v/>
      </c>
      <c r="S34" s="5" t="str">
        <f t="shared" si="7"/>
        <v/>
      </c>
      <c r="T34" s="16" t="str">
        <f t="shared" si="8"/>
        <v/>
      </c>
      <c r="U34" s="17" t="str">
        <f t="shared" si="9"/>
        <v/>
      </c>
      <c r="V34" s="5" t="str">
        <f t="shared" si="10"/>
        <v/>
      </c>
      <c r="W34" s="5"/>
      <c r="X34" s="5" t="str">
        <f t="shared" si="11"/>
        <v/>
      </c>
      <c r="Y34" s="16" t="str">
        <f t="shared" si="12"/>
        <v/>
      </c>
    </row>
    <row r="35" spans="1:25">
      <c r="A35">
        <v>181</v>
      </c>
      <c r="B35">
        <v>0</v>
      </c>
      <c r="C35">
        <v>1993</v>
      </c>
      <c r="D35">
        <f t="shared" si="0"/>
        <v>23</v>
      </c>
      <c r="E35" t="s">
        <v>54</v>
      </c>
      <c r="F35">
        <v>3</v>
      </c>
      <c r="G35">
        <v>2</v>
      </c>
      <c r="H35">
        <v>3</v>
      </c>
      <c r="I35">
        <v>2</v>
      </c>
      <c r="J35">
        <v>2</v>
      </c>
      <c r="K35">
        <v>2</v>
      </c>
      <c r="L35">
        <v>2</v>
      </c>
      <c r="M35" s="12" t="str">
        <f t="shared" si="1"/>
        <v/>
      </c>
      <c r="N35" s="18" t="str">
        <f t="shared" si="2"/>
        <v/>
      </c>
      <c r="O35" s="5" t="str">
        <f t="shared" si="3"/>
        <v/>
      </c>
      <c r="P35" s="5" t="str">
        <f t="shared" si="4"/>
        <v/>
      </c>
      <c r="Q35" s="18" t="str">
        <f t="shared" si="5"/>
        <v/>
      </c>
      <c r="R35" s="17" t="str">
        <f t="shared" si="6"/>
        <v/>
      </c>
      <c r="S35" s="5" t="str">
        <f t="shared" si="7"/>
        <v/>
      </c>
      <c r="T35" s="16" t="str">
        <f t="shared" si="8"/>
        <v/>
      </c>
      <c r="U35" s="17" t="str">
        <f t="shared" si="9"/>
        <v/>
      </c>
      <c r="V35" s="5" t="str">
        <f t="shared" si="10"/>
        <v/>
      </c>
      <c r="W35" s="5"/>
      <c r="X35" s="5" t="str">
        <f t="shared" si="11"/>
        <v/>
      </c>
      <c r="Y35" s="16" t="str">
        <f t="shared" si="12"/>
        <v/>
      </c>
    </row>
    <row r="36" spans="1:25">
      <c r="A36">
        <v>182</v>
      </c>
      <c r="B36">
        <v>0</v>
      </c>
      <c r="C36">
        <v>1992</v>
      </c>
      <c r="D36">
        <f t="shared" si="0"/>
        <v>24</v>
      </c>
      <c r="E36" t="s">
        <v>55</v>
      </c>
      <c r="F36">
        <v>3</v>
      </c>
      <c r="G36">
        <v>3</v>
      </c>
      <c r="H36">
        <v>3</v>
      </c>
      <c r="I36">
        <v>2</v>
      </c>
      <c r="J36">
        <v>2</v>
      </c>
      <c r="K36">
        <v>2</v>
      </c>
      <c r="L36">
        <v>3</v>
      </c>
      <c r="M36" s="12" t="str">
        <f t="shared" si="1"/>
        <v/>
      </c>
      <c r="N36" s="18" t="str">
        <f t="shared" si="2"/>
        <v/>
      </c>
      <c r="O36" s="5" t="str">
        <f t="shared" si="3"/>
        <v/>
      </c>
      <c r="P36" s="5" t="str">
        <f t="shared" si="4"/>
        <v/>
      </c>
      <c r="Q36" s="18" t="str">
        <f t="shared" si="5"/>
        <v/>
      </c>
      <c r="R36" s="17" t="str">
        <f t="shared" si="6"/>
        <v/>
      </c>
      <c r="S36" s="5" t="str">
        <f t="shared" si="7"/>
        <v/>
      </c>
      <c r="T36" s="16" t="str">
        <f t="shared" si="8"/>
        <v/>
      </c>
      <c r="U36" s="17" t="str">
        <f t="shared" si="9"/>
        <v/>
      </c>
      <c r="V36" s="5" t="str">
        <f t="shared" si="10"/>
        <v/>
      </c>
      <c r="W36" s="5"/>
      <c r="X36" s="5" t="str">
        <f t="shared" si="11"/>
        <v/>
      </c>
      <c r="Y36" s="16" t="str">
        <f t="shared" si="12"/>
        <v/>
      </c>
    </row>
    <row r="37" spans="1:25">
      <c r="A37">
        <v>204</v>
      </c>
      <c r="B37">
        <v>0</v>
      </c>
      <c r="C37">
        <v>1995</v>
      </c>
      <c r="D37">
        <f t="shared" si="0"/>
        <v>21</v>
      </c>
      <c r="E37" t="s">
        <v>56</v>
      </c>
      <c r="F37">
        <v>4</v>
      </c>
      <c r="G37">
        <v>3</v>
      </c>
      <c r="H37">
        <v>3</v>
      </c>
      <c r="I37">
        <v>2</v>
      </c>
      <c r="J37">
        <v>2</v>
      </c>
      <c r="K37">
        <v>2</v>
      </c>
      <c r="L37">
        <v>3</v>
      </c>
      <c r="M37" s="12" t="str">
        <f t="shared" si="1"/>
        <v/>
      </c>
      <c r="N37" s="18" t="str">
        <f t="shared" si="2"/>
        <v/>
      </c>
      <c r="O37" s="5" t="str">
        <f t="shared" si="3"/>
        <v/>
      </c>
      <c r="P37" s="5" t="str">
        <f t="shared" si="4"/>
        <v/>
      </c>
      <c r="Q37" s="18" t="str">
        <f t="shared" si="5"/>
        <v/>
      </c>
      <c r="R37" s="17" t="str">
        <f t="shared" si="6"/>
        <v/>
      </c>
      <c r="S37" s="5" t="str">
        <f t="shared" si="7"/>
        <v/>
      </c>
      <c r="T37" s="16" t="str">
        <f t="shared" si="8"/>
        <v/>
      </c>
      <c r="U37" s="17" t="str">
        <f t="shared" si="9"/>
        <v/>
      </c>
      <c r="V37" s="5" t="str">
        <f t="shared" si="10"/>
        <v/>
      </c>
      <c r="W37" s="5"/>
      <c r="X37" s="5" t="str">
        <f t="shared" si="11"/>
        <v/>
      </c>
      <c r="Y37" s="16" t="str">
        <f t="shared" si="12"/>
        <v/>
      </c>
    </row>
    <row r="38" spans="1:25">
      <c r="A38">
        <v>206</v>
      </c>
      <c r="B38">
        <v>0</v>
      </c>
      <c r="C38">
        <v>1994</v>
      </c>
      <c r="D38">
        <f t="shared" si="0"/>
        <v>22</v>
      </c>
      <c r="E38" t="s">
        <v>57</v>
      </c>
      <c r="F38">
        <v>4</v>
      </c>
      <c r="G38">
        <v>4</v>
      </c>
      <c r="H38">
        <v>3</v>
      </c>
      <c r="I38">
        <v>3</v>
      </c>
      <c r="J38">
        <v>2</v>
      </c>
      <c r="K38">
        <v>2</v>
      </c>
      <c r="L38">
        <v>4</v>
      </c>
      <c r="M38" s="12" t="str">
        <f t="shared" si="1"/>
        <v/>
      </c>
      <c r="N38" s="18" t="str">
        <f t="shared" si="2"/>
        <v/>
      </c>
      <c r="O38" s="5" t="str">
        <f t="shared" si="3"/>
        <v/>
      </c>
      <c r="P38" s="5" t="str">
        <f t="shared" si="4"/>
        <v/>
      </c>
      <c r="Q38" s="18" t="str">
        <f t="shared" si="5"/>
        <v/>
      </c>
      <c r="R38" s="17" t="str">
        <f t="shared" si="6"/>
        <v/>
      </c>
      <c r="S38" s="5" t="str">
        <f t="shared" si="7"/>
        <v/>
      </c>
      <c r="T38" s="16" t="str">
        <f t="shared" si="8"/>
        <v/>
      </c>
      <c r="U38" s="17" t="str">
        <f t="shared" si="9"/>
        <v/>
      </c>
      <c r="V38" s="5" t="str">
        <f t="shared" si="10"/>
        <v/>
      </c>
      <c r="W38" s="5"/>
      <c r="X38" s="5" t="str">
        <f t="shared" si="11"/>
        <v/>
      </c>
      <c r="Y38" s="16" t="str">
        <f t="shared" si="12"/>
        <v/>
      </c>
    </row>
    <row r="39" spans="1:25">
      <c r="A39">
        <v>79</v>
      </c>
      <c r="B39">
        <v>0</v>
      </c>
      <c r="C39">
        <v>1986</v>
      </c>
      <c r="D39">
        <f t="shared" si="0"/>
        <v>30</v>
      </c>
      <c r="E39" t="s">
        <v>58</v>
      </c>
      <c r="F39">
        <v>4</v>
      </c>
      <c r="G39">
        <v>3</v>
      </c>
      <c r="H39">
        <v>4</v>
      </c>
      <c r="I39">
        <v>1</v>
      </c>
      <c r="J39">
        <v>3</v>
      </c>
      <c r="K39">
        <v>1</v>
      </c>
      <c r="L39">
        <v>3</v>
      </c>
      <c r="M39" s="12" t="str">
        <f t="shared" si="1"/>
        <v/>
      </c>
      <c r="N39" s="18" t="str">
        <f t="shared" si="2"/>
        <v/>
      </c>
      <c r="O39" s="5" t="str">
        <f t="shared" si="3"/>
        <v/>
      </c>
      <c r="P39" s="5" t="str">
        <f t="shared" si="4"/>
        <v/>
      </c>
      <c r="Q39" s="18" t="str">
        <f t="shared" si="5"/>
        <v/>
      </c>
      <c r="R39" s="17" t="str">
        <f t="shared" si="6"/>
        <v/>
      </c>
      <c r="S39" s="5" t="str">
        <f t="shared" si="7"/>
        <v/>
      </c>
      <c r="T39" s="16" t="str">
        <f t="shared" si="8"/>
        <v/>
      </c>
      <c r="U39" s="17" t="str">
        <f t="shared" si="9"/>
        <v/>
      </c>
      <c r="V39" s="5" t="str">
        <f t="shared" si="10"/>
        <v/>
      </c>
      <c r="W39" s="5"/>
      <c r="X39" s="5" t="str">
        <f t="shared" si="11"/>
        <v/>
      </c>
      <c r="Y39" s="16" t="str">
        <f t="shared" si="12"/>
        <v/>
      </c>
    </row>
    <row r="40" spans="1:25">
      <c r="A40">
        <v>221</v>
      </c>
      <c r="B40">
        <v>0</v>
      </c>
      <c r="C40">
        <v>1991</v>
      </c>
      <c r="D40">
        <f t="shared" si="0"/>
        <v>25</v>
      </c>
      <c r="E40" t="s">
        <v>46</v>
      </c>
      <c r="G40">
        <v>2</v>
      </c>
      <c r="H40">
        <v>4</v>
      </c>
      <c r="I40">
        <v>4</v>
      </c>
      <c r="J40">
        <v>2</v>
      </c>
      <c r="K40">
        <v>1</v>
      </c>
      <c r="L40">
        <v>2</v>
      </c>
      <c r="M40" s="12" t="str">
        <f t="shared" si="1"/>
        <v/>
      </c>
      <c r="N40" s="18" t="str">
        <f t="shared" si="2"/>
        <v/>
      </c>
      <c r="O40" s="5" t="str">
        <f t="shared" si="3"/>
        <v/>
      </c>
      <c r="P40" s="5" t="str">
        <f t="shared" si="4"/>
        <v/>
      </c>
      <c r="Q40" s="18" t="str">
        <f t="shared" si="5"/>
        <v/>
      </c>
      <c r="R40" s="17" t="str">
        <f t="shared" si="6"/>
        <v/>
      </c>
      <c r="S40" s="5" t="str">
        <f t="shared" si="7"/>
        <v/>
      </c>
      <c r="T40" s="16" t="str">
        <f t="shared" si="8"/>
        <v/>
      </c>
      <c r="U40" s="17" t="str">
        <f t="shared" si="9"/>
        <v/>
      </c>
      <c r="V40" s="5" t="str">
        <f t="shared" si="10"/>
        <v/>
      </c>
      <c r="W40" s="5"/>
      <c r="X40" s="5" t="str">
        <f t="shared" si="11"/>
        <v/>
      </c>
      <c r="Y40" s="16" t="str">
        <f t="shared" si="12"/>
        <v/>
      </c>
    </row>
    <row r="41" spans="1:25">
      <c r="A41">
        <v>145</v>
      </c>
      <c r="B41">
        <v>0</v>
      </c>
      <c r="C41">
        <v>1994</v>
      </c>
      <c r="D41">
        <f t="shared" si="0"/>
        <v>22</v>
      </c>
      <c r="E41" t="s">
        <v>59</v>
      </c>
      <c r="F41">
        <v>3</v>
      </c>
      <c r="G41">
        <v>3</v>
      </c>
      <c r="H41">
        <v>3</v>
      </c>
      <c r="I41">
        <v>2</v>
      </c>
      <c r="J41">
        <v>3</v>
      </c>
      <c r="K41">
        <v>2</v>
      </c>
      <c r="L41">
        <v>3</v>
      </c>
      <c r="M41" s="12" t="str">
        <f t="shared" si="1"/>
        <v/>
      </c>
      <c r="N41" s="18" t="str">
        <f t="shared" si="2"/>
        <v/>
      </c>
      <c r="O41" s="5" t="str">
        <f t="shared" si="3"/>
        <v/>
      </c>
      <c r="P41" s="5" t="str">
        <f t="shared" si="4"/>
        <v/>
      </c>
      <c r="Q41" s="18" t="str">
        <f t="shared" si="5"/>
        <v/>
      </c>
      <c r="R41" s="17" t="str">
        <f t="shared" si="6"/>
        <v/>
      </c>
      <c r="S41" s="5" t="str">
        <f t="shared" si="7"/>
        <v/>
      </c>
      <c r="T41" s="16" t="str">
        <f t="shared" si="8"/>
        <v/>
      </c>
      <c r="U41" s="17" t="str">
        <f t="shared" si="9"/>
        <v/>
      </c>
      <c r="V41" s="5" t="str">
        <f t="shared" si="10"/>
        <v/>
      </c>
      <c r="W41" s="5"/>
      <c r="X41" s="5" t="str">
        <f t="shared" si="11"/>
        <v/>
      </c>
      <c r="Y41" s="16" t="str">
        <f t="shared" si="12"/>
        <v/>
      </c>
    </row>
    <row r="42" spans="1:25">
      <c r="A42">
        <v>120</v>
      </c>
      <c r="B42">
        <v>0</v>
      </c>
      <c r="C42">
        <v>1994</v>
      </c>
      <c r="D42">
        <f t="shared" si="0"/>
        <v>22</v>
      </c>
      <c r="E42" t="s">
        <v>46</v>
      </c>
      <c r="G42">
        <v>2</v>
      </c>
      <c r="H42">
        <v>3</v>
      </c>
      <c r="I42">
        <v>3</v>
      </c>
      <c r="J42">
        <v>3</v>
      </c>
      <c r="K42">
        <v>2</v>
      </c>
      <c r="L42">
        <v>2</v>
      </c>
      <c r="M42" s="12" t="str">
        <f t="shared" si="1"/>
        <v/>
      </c>
      <c r="N42" s="18" t="str">
        <f t="shared" si="2"/>
        <v/>
      </c>
      <c r="O42" s="5" t="str">
        <f t="shared" si="3"/>
        <v/>
      </c>
      <c r="P42" s="5" t="str">
        <f t="shared" si="4"/>
        <v/>
      </c>
      <c r="Q42" s="18" t="str">
        <f t="shared" si="5"/>
        <v/>
      </c>
      <c r="R42" s="17" t="str">
        <f t="shared" si="6"/>
        <v/>
      </c>
      <c r="S42" s="5" t="str">
        <f t="shared" si="7"/>
        <v/>
      </c>
      <c r="T42" s="16" t="str">
        <f t="shared" si="8"/>
        <v/>
      </c>
      <c r="U42" s="17" t="str">
        <f t="shared" si="9"/>
        <v/>
      </c>
      <c r="V42" s="5" t="str">
        <f t="shared" si="10"/>
        <v/>
      </c>
      <c r="W42" s="5"/>
      <c r="X42" s="5" t="str">
        <f t="shared" si="11"/>
        <v/>
      </c>
      <c r="Y42" s="16" t="str">
        <f t="shared" si="12"/>
        <v/>
      </c>
    </row>
    <row r="43" spans="1:25">
      <c r="A43">
        <v>235</v>
      </c>
      <c r="B43">
        <v>0</v>
      </c>
      <c r="C43">
        <v>1996</v>
      </c>
      <c r="D43">
        <f t="shared" si="0"/>
        <v>20</v>
      </c>
      <c r="E43" t="s">
        <v>60</v>
      </c>
      <c r="F43">
        <v>3</v>
      </c>
      <c r="G43">
        <v>1</v>
      </c>
      <c r="H43">
        <v>1</v>
      </c>
      <c r="I43">
        <v>2</v>
      </c>
      <c r="J43">
        <v>1</v>
      </c>
      <c r="K43">
        <v>1</v>
      </c>
      <c r="L43">
        <v>3</v>
      </c>
      <c r="M43" s="12" t="str">
        <f t="shared" si="1"/>
        <v/>
      </c>
      <c r="N43" s="18" t="str">
        <f t="shared" si="2"/>
        <v/>
      </c>
      <c r="O43" s="5" t="str">
        <f t="shared" si="3"/>
        <v/>
      </c>
      <c r="P43" s="5" t="str">
        <f t="shared" si="4"/>
        <v/>
      </c>
      <c r="Q43" s="18" t="str">
        <f t="shared" si="5"/>
        <v/>
      </c>
      <c r="R43" s="17" t="str">
        <f t="shared" si="6"/>
        <v/>
      </c>
      <c r="S43" s="5" t="str">
        <f t="shared" si="7"/>
        <v/>
      </c>
      <c r="T43" s="16" t="str">
        <f t="shared" si="8"/>
        <v/>
      </c>
      <c r="U43" s="17" t="str">
        <f t="shared" si="9"/>
        <v/>
      </c>
      <c r="V43" s="5" t="str">
        <f t="shared" si="10"/>
        <v/>
      </c>
      <c r="W43" s="5"/>
      <c r="X43" s="5" t="str">
        <f t="shared" si="11"/>
        <v/>
      </c>
      <c r="Y43" s="16" t="str">
        <f t="shared" si="12"/>
        <v/>
      </c>
    </row>
    <row r="44" spans="1:25">
      <c r="A44">
        <v>248</v>
      </c>
      <c r="B44">
        <v>1</v>
      </c>
      <c r="C44">
        <v>1995</v>
      </c>
      <c r="D44">
        <f t="shared" si="0"/>
        <v>21</v>
      </c>
      <c r="E44" t="s">
        <v>61</v>
      </c>
      <c r="G44">
        <v>3</v>
      </c>
      <c r="H44">
        <v>3</v>
      </c>
      <c r="I44">
        <v>3</v>
      </c>
      <c r="J44">
        <v>3</v>
      </c>
      <c r="K44">
        <v>2</v>
      </c>
      <c r="L44">
        <v>3</v>
      </c>
      <c r="M44" s="12">
        <f t="shared" si="1"/>
        <v>17</v>
      </c>
      <c r="N44" s="18">
        <f t="shared" si="2"/>
        <v>9</v>
      </c>
      <c r="O44" s="5">
        <f t="shared" si="3"/>
        <v>0.36730945821854849</v>
      </c>
      <c r="P44" s="5">
        <f t="shared" si="4"/>
        <v>54.164859394117244</v>
      </c>
      <c r="Q44" s="18">
        <f t="shared" si="5"/>
        <v>3</v>
      </c>
      <c r="R44" s="17">
        <f t="shared" si="6"/>
        <v>0.5739210284664833</v>
      </c>
      <c r="S44" s="5">
        <f t="shared" si="7"/>
        <v>60.859306069076737</v>
      </c>
      <c r="T44" s="16">
        <f t="shared" si="8"/>
        <v>5</v>
      </c>
      <c r="U44" s="17">
        <f t="shared" si="9"/>
        <v>0.29752066115702525</v>
      </c>
      <c r="V44" s="5">
        <f t="shared" si="10"/>
        <v>54.337664234406923</v>
      </c>
      <c r="W44" s="5"/>
      <c r="X44" s="5">
        <f t="shared" si="11"/>
        <v>289</v>
      </c>
      <c r="Y44" s="16">
        <f t="shared" si="12"/>
        <v>54.914381960609546</v>
      </c>
    </row>
    <row r="45" spans="1:25">
      <c r="A45">
        <v>262</v>
      </c>
      <c r="B45">
        <v>0</v>
      </c>
      <c r="C45">
        <v>1994</v>
      </c>
      <c r="D45">
        <f t="shared" si="0"/>
        <v>22</v>
      </c>
      <c r="E45" t="s">
        <v>62</v>
      </c>
      <c r="F45">
        <v>1</v>
      </c>
      <c r="G45">
        <v>4</v>
      </c>
      <c r="H45">
        <v>1</v>
      </c>
      <c r="I45">
        <v>1</v>
      </c>
      <c r="J45">
        <v>1</v>
      </c>
      <c r="K45">
        <v>2</v>
      </c>
      <c r="L45">
        <v>3</v>
      </c>
      <c r="M45" s="12" t="str">
        <f t="shared" si="1"/>
        <v/>
      </c>
      <c r="N45" s="18" t="str">
        <f t="shared" si="2"/>
        <v/>
      </c>
      <c r="O45" s="5" t="str">
        <f t="shared" si="3"/>
        <v/>
      </c>
      <c r="P45" s="5" t="str">
        <f t="shared" si="4"/>
        <v/>
      </c>
      <c r="Q45" s="18" t="str">
        <f t="shared" si="5"/>
        <v/>
      </c>
      <c r="R45" s="17" t="str">
        <f t="shared" si="6"/>
        <v/>
      </c>
      <c r="S45" s="5" t="str">
        <f t="shared" si="7"/>
        <v/>
      </c>
      <c r="T45" s="16" t="str">
        <f t="shared" si="8"/>
        <v/>
      </c>
      <c r="U45" s="17" t="str">
        <f t="shared" si="9"/>
        <v/>
      </c>
      <c r="V45" s="5" t="str">
        <f t="shared" si="10"/>
        <v/>
      </c>
      <c r="W45" s="5"/>
      <c r="X45" s="5" t="str">
        <f t="shared" si="11"/>
        <v/>
      </c>
      <c r="Y45" s="16" t="str">
        <f t="shared" si="12"/>
        <v/>
      </c>
    </row>
    <row r="46" spans="1:25">
      <c r="A46">
        <v>264</v>
      </c>
      <c r="B46">
        <v>0</v>
      </c>
      <c r="C46">
        <v>1991</v>
      </c>
      <c r="D46">
        <f t="shared" si="0"/>
        <v>25</v>
      </c>
      <c r="E46" t="s">
        <v>46</v>
      </c>
      <c r="G46">
        <v>4</v>
      </c>
      <c r="H46">
        <v>3</v>
      </c>
      <c r="I46">
        <v>4</v>
      </c>
      <c r="J46">
        <v>2</v>
      </c>
      <c r="K46">
        <v>1</v>
      </c>
      <c r="L46">
        <v>2</v>
      </c>
      <c r="M46" s="12" t="str">
        <f t="shared" si="1"/>
        <v/>
      </c>
      <c r="N46" s="18" t="str">
        <f t="shared" si="2"/>
        <v/>
      </c>
      <c r="O46" s="5" t="str">
        <f t="shared" si="3"/>
        <v/>
      </c>
      <c r="P46" s="5" t="str">
        <f t="shared" si="4"/>
        <v/>
      </c>
      <c r="Q46" s="18" t="str">
        <f t="shared" si="5"/>
        <v/>
      </c>
      <c r="R46" s="17" t="str">
        <f t="shared" si="6"/>
        <v/>
      </c>
      <c r="S46" s="5" t="str">
        <f t="shared" si="7"/>
        <v/>
      </c>
      <c r="T46" s="16" t="str">
        <f t="shared" si="8"/>
        <v/>
      </c>
      <c r="U46" s="17" t="str">
        <f t="shared" si="9"/>
        <v/>
      </c>
      <c r="V46" s="5" t="str">
        <f t="shared" si="10"/>
        <v/>
      </c>
      <c r="W46" s="5"/>
      <c r="X46" s="5" t="str">
        <f t="shared" si="11"/>
        <v/>
      </c>
      <c r="Y46" s="16" t="str">
        <f t="shared" si="12"/>
        <v/>
      </c>
    </row>
    <row r="47" spans="1:25">
      <c r="A47">
        <v>274</v>
      </c>
      <c r="B47">
        <v>0</v>
      </c>
      <c r="C47">
        <v>1994</v>
      </c>
      <c r="D47">
        <f t="shared" si="0"/>
        <v>22</v>
      </c>
      <c r="E47" t="s">
        <v>63</v>
      </c>
      <c r="F47">
        <v>3</v>
      </c>
      <c r="G47">
        <v>3</v>
      </c>
      <c r="H47">
        <v>3</v>
      </c>
      <c r="I47">
        <v>3</v>
      </c>
      <c r="J47">
        <v>2</v>
      </c>
      <c r="K47">
        <v>2</v>
      </c>
      <c r="L47">
        <v>2</v>
      </c>
      <c r="M47" s="12" t="str">
        <f t="shared" si="1"/>
        <v/>
      </c>
      <c r="N47" s="18" t="str">
        <f t="shared" si="2"/>
        <v/>
      </c>
      <c r="O47" s="5" t="str">
        <f t="shared" si="3"/>
        <v/>
      </c>
      <c r="P47" s="5" t="str">
        <f t="shared" si="4"/>
        <v/>
      </c>
      <c r="Q47" s="18" t="str">
        <f t="shared" si="5"/>
        <v/>
      </c>
      <c r="R47" s="17" t="str">
        <f t="shared" si="6"/>
        <v/>
      </c>
      <c r="S47" s="5" t="str">
        <f t="shared" si="7"/>
        <v/>
      </c>
      <c r="T47" s="16" t="str">
        <f t="shared" si="8"/>
        <v/>
      </c>
      <c r="U47" s="17" t="str">
        <f t="shared" si="9"/>
        <v/>
      </c>
      <c r="V47" s="5" t="str">
        <f t="shared" si="10"/>
        <v/>
      </c>
      <c r="W47" s="5"/>
      <c r="X47" s="5" t="str">
        <f t="shared" si="11"/>
        <v/>
      </c>
      <c r="Y47" s="16" t="str">
        <f t="shared" si="12"/>
        <v/>
      </c>
    </row>
    <row r="48" spans="1:25">
      <c r="A48">
        <v>281</v>
      </c>
      <c r="B48">
        <v>0</v>
      </c>
      <c r="C48">
        <v>1986</v>
      </c>
      <c r="D48">
        <f t="shared" si="0"/>
        <v>30</v>
      </c>
      <c r="E48" t="s">
        <v>64</v>
      </c>
      <c r="F48">
        <v>3</v>
      </c>
      <c r="G48">
        <v>3</v>
      </c>
      <c r="H48">
        <v>4</v>
      </c>
      <c r="I48">
        <v>1</v>
      </c>
      <c r="J48">
        <v>2</v>
      </c>
      <c r="K48">
        <v>1</v>
      </c>
      <c r="L48">
        <v>4</v>
      </c>
      <c r="M48" s="12" t="str">
        <f t="shared" si="1"/>
        <v/>
      </c>
      <c r="N48" s="18" t="str">
        <f t="shared" si="2"/>
        <v/>
      </c>
      <c r="O48" s="5" t="str">
        <f t="shared" si="3"/>
        <v/>
      </c>
      <c r="P48" s="5" t="str">
        <f t="shared" si="4"/>
        <v/>
      </c>
      <c r="Q48" s="18" t="str">
        <f t="shared" si="5"/>
        <v/>
      </c>
      <c r="R48" s="17" t="str">
        <f t="shared" si="6"/>
        <v/>
      </c>
      <c r="S48" s="5" t="str">
        <f t="shared" si="7"/>
        <v/>
      </c>
      <c r="T48" s="16" t="str">
        <f t="shared" si="8"/>
        <v/>
      </c>
      <c r="U48" s="17" t="str">
        <f t="shared" si="9"/>
        <v/>
      </c>
      <c r="V48" s="5" t="str">
        <f t="shared" si="10"/>
        <v/>
      </c>
      <c r="W48" s="5"/>
      <c r="X48" s="5" t="str">
        <f t="shared" si="11"/>
        <v/>
      </c>
      <c r="Y48" s="16" t="str">
        <f t="shared" si="12"/>
        <v/>
      </c>
    </row>
    <row r="49" spans="1:25">
      <c r="A49">
        <v>279</v>
      </c>
      <c r="B49">
        <v>0</v>
      </c>
      <c r="C49">
        <v>1994</v>
      </c>
      <c r="D49">
        <f t="shared" si="0"/>
        <v>22</v>
      </c>
      <c r="E49" t="s">
        <v>65</v>
      </c>
      <c r="F49">
        <v>3</v>
      </c>
      <c r="G49">
        <v>3</v>
      </c>
      <c r="H49">
        <v>2</v>
      </c>
      <c r="I49">
        <v>3</v>
      </c>
      <c r="J49">
        <v>1</v>
      </c>
      <c r="K49">
        <v>1</v>
      </c>
      <c r="L49">
        <v>3</v>
      </c>
      <c r="M49" s="12" t="str">
        <f t="shared" si="1"/>
        <v/>
      </c>
      <c r="N49" s="18" t="str">
        <f t="shared" si="2"/>
        <v/>
      </c>
      <c r="O49" s="5" t="str">
        <f t="shared" si="3"/>
        <v/>
      </c>
      <c r="P49" s="5" t="str">
        <f t="shared" si="4"/>
        <v/>
      </c>
      <c r="Q49" s="18" t="str">
        <f t="shared" si="5"/>
        <v/>
      </c>
      <c r="R49" s="17" t="str">
        <f t="shared" si="6"/>
        <v/>
      </c>
      <c r="S49" s="5" t="str">
        <f t="shared" si="7"/>
        <v/>
      </c>
      <c r="T49" s="16" t="str">
        <f t="shared" si="8"/>
        <v/>
      </c>
      <c r="U49" s="17" t="str">
        <f t="shared" si="9"/>
        <v/>
      </c>
      <c r="V49" s="5" t="str">
        <f t="shared" si="10"/>
        <v/>
      </c>
      <c r="W49" s="5"/>
      <c r="X49" s="5" t="str">
        <f t="shared" si="11"/>
        <v/>
      </c>
      <c r="Y49" s="16" t="str">
        <f t="shared" si="12"/>
        <v/>
      </c>
    </row>
    <row r="50" spans="1:25">
      <c r="A50">
        <v>286</v>
      </c>
      <c r="B50">
        <v>0</v>
      </c>
      <c r="C50">
        <v>1984</v>
      </c>
      <c r="D50">
        <f t="shared" si="0"/>
        <v>32</v>
      </c>
      <c r="E50" t="s">
        <v>66</v>
      </c>
      <c r="F50">
        <v>2</v>
      </c>
      <c r="G50">
        <v>3</v>
      </c>
      <c r="H50">
        <v>3</v>
      </c>
      <c r="I50">
        <v>4</v>
      </c>
      <c r="J50">
        <v>3</v>
      </c>
      <c r="K50">
        <v>2</v>
      </c>
      <c r="L50">
        <v>2</v>
      </c>
      <c r="M50" s="12" t="str">
        <f t="shared" si="1"/>
        <v/>
      </c>
      <c r="N50" s="18" t="str">
        <f t="shared" si="2"/>
        <v/>
      </c>
      <c r="O50" s="5" t="str">
        <f t="shared" si="3"/>
        <v/>
      </c>
      <c r="P50" s="5" t="str">
        <f t="shared" si="4"/>
        <v/>
      </c>
      <c r="Q50" s="18" t="str">
        <f t="shared" si="5"/>
        <v/>
      </c>
      <c r="R50" s="17" t="str">
        <f t="shared" si="6"/>
        <v/>
      </c>
      <c r="S50" s="5" t="str">
        <f t="shared" si="7"/>
        <v/>
      </c>
      <c r="T50" s="16" t="str">
        <f t="shared" si="8"/>
        <v/>
      </c>
      <c r="U50" s="17" t="str">
        <f t="shared" si="9"/>
        <v/>
      </c>
      <c r="V50" s="5" t="str">
        <f t="shared" si="10"/>
        <v/>
      </c>
      <c r="W50" s="5"/>
      <c r="X50" s="5" t="str">
        <f t="shared" si="11"/>
        <v/>
      </c>
      <c r="Y50" s="16" t="str">
        <f t="shared" si="12"/>
        <v/>
      </c>
    </row>
    <row r="51" spans="1:25">
      <c r="A51">
        <v>278</v>
      </c>
      <c r="B51">
        <v>0</v>
      </c>
      <c r="C51">
        <v>1994</v>
      </c>
      <c r="D51">
        <f t="shared" si="0"/>
        <v>22</v>
      </c>
      <c r="E51" t="s">
        <v>67</v>
      </c>
      <c r="F51">
        <v>1</v>
      </c>
      <c r="G51">
        <v>4</v>
      </c>
      <c r="H51">
        <v>2</v>
      </c>
      <c r="I51">
        <v>2</v>
      </c>
      <c r="J51">
        <v>2</v>
      </c>
      <c r="K51">
        <v>1</v>
      </c>
      <c r="L51">
        <v>3</v>
      </c>
      <c r="M51" s="12" t="str">
        <f t="shared" si="1"/>
        <v/>
      </c>
      <c r="N51" s="18" t="str">
        <f t="shared" si="2"/>
        <v/>
      </c>
      <c r="O51" s="5" t="str">
        <f t="shared" si="3"/>
        <v/>
      </c>
      <c r="P51" s="5" t="str">
        <f t="shared" si="4"/>
        <v/>
      </c>
      <c r="Q51" s="18" t="str">
        <f t="shared" si="5"/>
        <v/>
      </c>
      <c r="R51" s="17" t="str">
        <f t="shared" si="6"/>
        <v/>
      </c>
      <c r="S51" s="5" t="str">
        <f t="shared" si="7"/>
        <v/>
      </c>
      <c r="T51" s="16" t="str">
        <f t="shared" si="8"/>
        <v/>
      </c>
      <c r="U51" s="17" t="str">
        <f t="shared" si="9"/>
        <v/>
      </c>
      <c r="V51" s="5" t="str">
        <f t="shared" si="10"/>
        <v/>
      </c>
      <c r="W51" s="5"/>
      <c r="X51" s="5" t="str">
        <f t="shared" si="11"/>
        <v/>
      </c>
      <c r="Y51" s="16" t="str">
        <f t="shared" si="12"/>
        <v/>
      </c>
    </row>
    <row r="52" spans="1:25">
      <c r="A52">
        <v>273</v>
      </c>
      <c r="B52">
        <v>0</v>
      </c>
      <c r="C52">
        <v>1947</v>
      </c>
      <c r="D52">
        <f t="shared" si="0"/>
        <v>69</v>
      </c>
      <c r="E52" t="s">
        <v>68</v>
      </c>
      <c r="F52">
        <v>3</v>
      </c>
      <c r="G52">
        <v>3</v>
      </c>
      <c r="H52">
        <v>2</v>
      </c>
      <c r="I52">
        <v>2</v>
      </c>
      <c r="J52">
        <v>2</v>
      </c>
      <c r="K52">
        <v>2</v>
      </c>
      <c r="L52">
        <v>3</v>
      </c>
      <c r="M52" s="12" t="str">
        <f t="shared" si="1"/>
        <v/>
      </c>
      <c r="N52" s="18" t="str">
        <f t="shared" si="2"/>
        <v/>
      </c>
      <c r="O52" s="5" t="str">
        <f t="shared" si="3"/>
        <v/>
      </c>
      <c r="P52" s="5" t="str">
        <f t="shared" si="4"/>
        <v/>
      </c>
      <c r="Q52" s="18" t="str">
        <f t="shared" si="5"/>
        <v/>
      </c>
      <c r="R52" s="17" t="str">
        <f t="shared" si="6"/>
        <v/>
      </c>
      <c r="S52" s="5" t="str">
        <f t="shared" si="7"/>
        <v/>
      </c>
      <c r="T52" s="16" t="str">
        <f t="shared" si="8"/>
        <v/>
      </c>
      <c r="U52" s="17" t="str">
        <f t="shared" si="9"/>
        <v/>
      </c>
      <c r="V52" s="5" t="str">
        <f t="shared" si="10"/>
        <v/>
      </c>
      <c r="W52" s="5"/>
      <c r="X52" s="5" t="str">
        <f t="shared" si="11"/>
        <v/>
      </c>
      <c r="Y52" s="16" t="str">
        <f t="shared" si="12"/>
        <v/>
      </c>
    </row>
    <row r="53" spans="1:25">
      <c r="A53">
        <v>304</v>
      </c>
      <c r="B53">
        <v>0</v>
      </c>
      <c r="C53">
        <v>1995</v>
      </c>
      <c r="D53">
        <f t="shared" si="0"/>
        <v>21</v>
      </c>
      <c r="E53" t="s">
        <v>69</v>
      </c>
      <c r="F53">
        <v>3</v>
      </c>
      <c r="G53">
        <v>3</v>
      </c>
      <c r="H53">
        <v>3</v>
      </c>
      <c r="I53">
        <v>2</v>
      </c>
      <c r="J53">
        <v>1</v>
      </c>
      <c r="K53">
        <v>2</v>
      </c>
      <c r="L53">
        <v>3</v>
      </c>
      <c r="M53" s="12" t="str">
        <f t="shared" si="1"/>
        <v/>
      </c>
      <c r="N53" s="18" t="str">
        <f t="shared" si="2"/>
        <v/>
      </c>
      <c r="O53" s="5" t="str">
        <f t="shared" si="3"/>
        <v/>
      </c>
      <c r="P53" s="5" t="str">
        <f t="shared" si="4"/>
        <v/>
      </c>
      <c r="Q53" s="18" t="str">
        <f t="shared" si="5"/>
        <v/>
      </c>
      <c r="R53" s="17" t="str">
        <f t="shared" si="6"/>
        <v/>
      </c>
      <c r="S53" s="5" t="str">
        <f t="shared" si="7"/>
        <v/>
      </c>
      <c r="T53" s="16" t="str">
        <f t="shared" si="8"/>
        <v/>
      </c>
      <c r="U53" s="17" t="str">
        <f t="shared" si="9"/>
        <v/>
      </c>
      <c r="V53" s="5" t="str">
        <f t="shared" si="10"/>
        <v/>
      </c>
      <c r="W53" s="5"/>
      <c r="X53" s="5" t="str">
        <f t="shared" si="11"/>
        <v/>
      </c>
      <c r="Y53" s="16" t="str">
        <f t="shared" si="12"/>
        <v/>
      </c>
    </row>
    <row r="54" spans="1:25">
      <c r="A54">
        <v>324</v>
      </c>
      <c r="B54">
        <v>0</v>
      </c>
      <c r="C54">
        <v>1993</v>
      </c>
      <c r="D54">
        <f t="shared" si="0"/>
        <v>23</v>
      </c>
      <c r="E54" t="s">
        <v>46</v>
      </c>
      <c r="G54">
        <v>3</v>
      </c>
      <c r="H54">
        <v>3</v>
      </c>
      <c r="I54">
        <v>2</v>
      </c>
      <c r="J54">
        <v>1</v>
      </c>
      <c r="K54">
        <v>2</v>
      </c>
      <c r="L54">
        <v>3</v>
      </c>
      <c r="M54" s="12" t="str">
        <f t="shared" si="1"/>
        <v/>
      </c>
      <c r="N54" s="18" t="str">
        <f t="shared" si="2"/>
        <v/>
      </c>
      <c r="O54" s="5" t="str">
        <f t="shared" si="3"/>
        <v/>
      </c>
      <c r="P54" s="5" t="str">
        <f t="shared" si="4"/>
        <v/>
      </c>
      <c r="Q54" s="18" t="str">
        <f t="shared" si="5"/>
        <v/>
      </c>
      <c r="R54" s="17" t="str">
        <f t="shared" si="6"/>
        <v/>
      </c>
      <c r="S54" s="5" t="str">
        <f t="shared" si="7"/>
        <v/>
      </c>
      <c r="T54" s="16" t="str">
        <f t="shared" si="8"/>
        <v/>
      </c>
      <c r="U54" s="17" t="str">
        <f t="shared" si="9"/>
        <v/>
      </c>
      <c r="V54" s="5" t="str">
        <f t="shared" si="10"/>
        <v/>
      </c>
      <c r="W54" s="5"/>
      <c r="X54" s="5" t="str">
        <f t="shared" si="11"/>
        <v/>
      </c>
      <c r="Y54" s="16" t="str">
        <f t="shared" si="12"/>
        <v/>
      </c>
    </row>
    <row r="55" spans="1:25">
      <c r="A55">
        <v>373</v>
      </c>
      <c r="B55">
        <v>0</v>
      </c>
      <c r="C55">
        <v>1982</v>
      </c>
      <c r="D55">
        <f t="shared" si="0"/>
        <v>34</v>
      </c>
      <c r="E55" t="s">
        <v>70</v>
      </c>
      <c r="F55">
        <v>3</v>
      </c>
      <c r="G55">
        <v>3</v>
      </c>
      <c r="H55">
        <v>2</v>
      </c>
      <c r="I55">
        <v>1</v>
      </c>
      <c r="J55">
        <v>3</v>
      </c>
      <c r="K55">
        <v>4</v>
      </c>
      <c r="L55">
        <v>2</v>
      </c>
      <c r="M55" s="12" t="str">
        <f t="shared" si="1"/>
        <v/>
      </c>
      <c r="N55" s="18" t="str">
        <f t="shared" si="2"/>
        <v/>
      </c>
      <c r="O55" s="5" t="str">
        <f t="shared" si="3"/>
        <v/>
      </c>
      <c r="P55" s="5" t="str">
        <f t="shared" si="4"/>
        <v/>
      </c>
      <c r="Q55" s="18" t="str">
        <f t="shared" si="5"/>
        <v/>
      </c>
      <c r="R55" s="17" t="str">
        <f t="shared" si="6"/>
        <v/>
      </c>
      <c r="S55" s="5" t="str">
        <f t="shared" si="7"/>
        <v/>
      </c>
      <c r="T55" s="16" t="str">
        <f t="shared" si="8"/>
        <v/>
      </c>
      <c r="U55" s="17" t="str">
        <f t="shared" si="9"/>
        <v/>
      </c>
      <c r="V55" s="5" t="str">
        <f t="shared" si="10"/>
        <v/>
      </c>
      <c r="W55" s="5"/>
      <c r="X55" s="5" t="str">
        <f t="shared" si="11"/>
        <v/>
      </c>
      <c r="Y55" s="16" t="str">
        <f t="shared" si="12"/>
        <v/>
      </c>
    </row>
    <row r="56" spans="1:25">
      <c r="A56">
        <v>259</v>
      </c>
      <c r="B56">
        <v>0</v>
      </c>
      <c r="C56">
        <v>1994</v>
      </c>
      <c r="D56">
        <f t="shared" si="0"/>
        <v>22</v>
      </c>
      <c r="E56" t="s">
        <v>71</v>
      </c>
      <c r="F56">
        <v>4</v>
      </c>
      <c r="G56">
        <v>2</v>
      </c>
      <c r="H56">
        <v>3</v>
      </c>
      <c r="I56">
        <v>3</v>
      </c>
      <c r="J56">
        <v>3</v>
      </c>
      <c r="K56">
        <v>2</v>
      </c>
      <c r="L56">
        <v>2</v>
      </c>
      <c r="M56" s="12" t="str">
        <f t="shared" si="1"/>
        <v/>
      </c>
      <c r="N56" s="18" t="str">
        <f t="shared" si="2"/>
        <v/>
      </c>
      <c r="O56" s="5" t="str">
        <f t="shared" si="3"/>
        <v/>
      </c>
      <c r="P56" s="5" t="str">
        <f t="shared" si="4"/>
        <v/>
      </c>
      <c r="Q56" s="18" t="str">
        <f t="shared" si="5"/>
        <v/>
      </c>
      <c r="R56" s="17" t="str">
        <f t="shared" si="6"/>
        <v/>
      </c>
      <c r="S56" s="5" t="str">
        <f t="shared" si="7"/>
        <v/>
      </c>
      <c r="T56" s="16" t="str">
        <f t="shared" si="8"/>
        <v/>
      </c>
      <c r="U56" s="17" t="str">
        <f t="shared" si="9"/>
        <v/>
      </c>
      <c r="V56" s="5" t="str">
        <f t="shared" si="10"/>
        <v/>
      </c>
      <c r="W56" s="5"/>
      <c r="X56" s="5" t="str">
        <f t="shared" si="11"/>
        <v/>
      </c>
      <c r="Y56" s="16" t="str">
        <f t="shared" si="12"/>
        <v/>
      </c>
    </row>
    <row r="57" spans="1:25">
      <c r="A57">
        <v>394</v>
      </c>
      <c r="B57">
        <v>0</v>
      </c>
      <c r="C57">
        <v>1986</v>
      </c>
      <c r="D57">
        <f t="shared" si="0"/>
        <v>30</v>
      </c>
      <c r="E57" t="s">
        <v>46</v>
      </c>
      <c r="G57">
        <v>3</v>
      </c>
      <c r="H57">
        <v>3</v>
      </c>
      <c r="I57">
        <v>3</v>
      </c>
      <c r="J57">
        <v>4</v>
      </c>
      <c r="K57">
        <v>2</v>
      </c>
      <c r="L57">
        <v>3</v>
      </c>
      <c r="M57" s="12" t="str">
        <f t="shared" si="1"/>
        <v/>
      </c>
      <c r="N57" s="18" t="str">
        <f t="shared" si="2"/>
        <v/>
      </c>
      <c r="O57" s="5" t="str">
        <f t="shared" si="3"/>
        <v/>
      </c>
      <c r="P57" s="5" t="str">
        <f t="shared" si="4"/>
        <v/>
      </c>
      <c r="Q57" s="18" t="str">
        <f t="shared" si="5"/>
        <v/>
      </c>
      <c r="R57" s="17" t="str">
        <f t="shared" si="6"/>
        <v/>
      </c>
      <c r="S57" s="5" t="str">
        <f t="shared" si="7"/>
        <v/>
      </c>
      <c r="T57" s="16" t="str">
        <f t="shared" si="8"/>
        <v/>
      </c>
      <c r="U57" s="17" t="str">
        <f t="shared" si="9"/>
        <v/>
      </c>
      <c r="V57" s="5" t="str">
        <f t="shared" si="10"/>
        <v/>
      </c>
      <c r="W57" s="5"/>
      <c r="X57" s="5" t="str">
        <f t="shared" si="11"/>
        <v/>
      </c>
      <c r="Y57" s="16" t="str">
        <f t="shared" si="12"/>
        <v/>
      </c>
    </row>
    <row r="58" spans="1:25">
      <c r="A58">
        <v>397</v>
      </c>
      <c r="B58">
        <v>0</v>
      </c>
      <c r="C58">
        <v>1993</v>
      </c>
      <c r="D58">
        <f t="shared" si="0"/>
        <v>23</v>
      </c>
      <c r="E58" t="s">
        <v>72</v>
      </c>
      <c r="F58">
        <v>4</v>
      </c>
      <c r="G58">
        <v>3</v>
      </c>
      <c r="H58">
        <v>2</v>
      </c>
      <c r="I58">
        <v>3</v>
      </c>
      <c r="J58">
        <v>2</v>
      </c>
      <c r="K58">
        <v>2</v>
      </c>
      <c r="L58">
        <v>3</v>
      </c>
      <c r="M58" s="12" t="str">
        <f t="shared" si="1"/>
        <v/>
      </c>
      <c r="N58" s="18" t="str">
        <f t="shared" si="2"/>
        <v/>
      </c>
      <c r="O58" s="5" t="str">
        <f t="shared" si="3"/>
        <v/>
      </c>
      <c r="P58" s="5" t="str">
        <f t="shared" si="4"/>
        <v/>
      </c>
      <c r="Q58" s="18" t="str">
        <f t="shared" si="5"/>
        <v/>
      </c>
      <c r="R58" s="17" t="str">
        <f t="shared" si="6"/>
        <v/>
      </c>
      <c r="S58" s="5" t="str">
        <f t="shared" si="7"/>
        <v/>
      </c>
      <c r="T58" s="16" t="str">
        <f t="shared" si="8"/>
        <v/>
      </c>
      <c r="U58" s="17" t="str">
        <f t="shared" si="9"/>
        <v/>
      </c>
      <c r="V58" s="5" t="str">
        <f t="shared" si="10"/>
        <v/>
      </c>
      <c r="W58" s="5"/>
      <c r="X58" s="5" t="str">
        <f t="shared" si="11"/>
        <v/>
      </c>
      <c r="Y58" s="16" t="str">
        <f t="shared" si="12"/>
        <v/>
      </c>
    </row>
    <row r="59" spans="1:25">
      <c r="A59">
        <v>398</v>
      </c>
      <c r="B59">
        <v>1</v>
      </c>
      <c r="C59">
        <v>1986</v>
      </c>
      <c r="D59">
        <f t="shared" si="0"/>
        <v>30</v>
      </c>
      <c r="E59" t="s">
        <v>73</v>
      </c>
      <c r="F59">
        <v>1</v>
      </c>
      <c r="G59">
        <v>3</v>
      </c>
      <c r="H59">
        <v>3</v>
      </c>
      <c r="I59">
        <v>2</v>
      </c>
      <c r="J59">
        <v>2</v>
      </c>
      <c r="K59">
        <v>1</v>
      </c>
      <c r="L59">
        <v>2</v>
      </c>
      <c r="M59" s="12" t="str">
        <f t="shared" si="1"/>
        <v/>
      </c>
      <c r="N59" s="18" t="str">
        <f t="shared" si="2"/>
        <v/>
      </c>
      <c r="O59" s="5" t="str">
        <f t="shared" si="3"/>
        <v/>
      </c>
      <c r="P59" s="5" t="str">
        <f t="shared" si="4"/>
        <v/>
      </c>
      <c r="Q59" s="18" t="str">
        <f t="shared" si="5"/>
        <v/>
      </c>
      <c r="R59" s="17" t="str">
        <f t="shared" si="6"/>
        <v/>
      </c>
      <c r="S59" s="5" t="str">
        <f t="shared" si="7"/>
        <v/>
      </c>
      <c r="T59" s="16" t="str">
        <f t="shared" si="8"/>
        <v/>
      </c>
      <c r="U59" s="17" t="str">
        <f t="shared" si="9"/>
        <v/>
      </c>
      <c r="V59" s="5" t="str">
        <f t="shared" si="10"/>
        <v/>
      </c>
      <c r="W59" s="5"/>
      <c r="X59" s="5" t="str">
        <f t="shared" si="11"/>
        <v/>
      </c>
      <c r="Y59" s="16" t="str">
        <f t="shared" si="12"/>
        <v/>
      </c>
    </row>
    <row r="60" spans="1:25">
      <c r="A60">
        <v>415</v>
      </c>
      <c r="B60">
        <v>0</v>
      </c>
      <c r="C60">
        <v>1973</v>
      </c>
      <c r="D60">
        <f t="shared" si="0"/>
        <v>43</v>
      </c>
      <c r="E60" t="s">
        <v>74</v>
      </c>
      <c r="F60">
        <v>4</v>
      </c>
      <c r="G60">
        <v>2</v>
      </c>
      <c r="H60">
        <v>2</v>
      </c>
      <c r="I60">
        <v>2</v>
      </c>
      <c r="J60">
        <v>2</v>
      </c>
      <c r="K60">
        <v>1</v>
      </c>
      <c r="L60">
        <v>2</v>
      </c>
      <c r="M60" s="12" t="str">
        <f t="shared" si="1"/>
        <v/>
      </c>
      <c r="N60" s="18" t="str">
        <f t="shared" si="2"/>
        <v/>
      </c>
      <c r="O60" s="5" t="str">
        <f t="shared" si="3"/>
        <v/>
      </c>
      <c r="P60" s="5" t="str">
        <f t="shared" si="4"/>
        <v/>
      </c>
      <c r="Q60" s="18" t="str">
        <f t="shared" si="5"/>
        <v/>
      </c>
      <c r="R60" s="17" t="str">
        <f t="shared" si="6"/>
        <v/>
      </c>
      <c r="S60" s="5" t="str">
        <f t="shared" si="7"/>
        <v/>
      </c>
      <c r="T60" s="16" t="str">
        <f t="shared" si="8"/>
        <v/>
      </c>
      <c r="U60" s="17" t="str">
        <f t="shared" si="9"/>
        <v/>
      </c>
      <c r="V60" s="5" t="str">
        <f t="shared" si="10"/>
        <v/>
      </c>
      <c r="W60" s="5"/>
      <c r="X60" s="5" t="str">
        <f t="shared" si="11"/>
        <v/>
      </c>
      <c r="Y60" s="16" t="str">
        <f t="shared" si="12"/>
        <v/>
      </c>
    </row>
    <row r="61" spans="1:25">
      <c r="A61">
        <v>434</v>
      </c>
      <c r="B61">
        <v>0</v>
      </c>
      <c r="C61">
        <v>1997</v>
      </c>
      <c r="D61">
        <f t="shared" si="0"/>
        <v>19</v>
      </c>
      <c r="E61" t="s">
        <v>46</v>
      </c>
      <c r="G61">
        <v>3</v>
      </c>
      <c r="H61">
        <v>4</v>
      </c>
      <c r="I61">
        <v>4</v>
      </c>
      <c r="J61">
        <v>2</v>
      </c>
      <c r="K61">
        <v>1</v>
      </c>
      <c r="L61">
        <v>3</v>
      </c>
      <c r="M61" s="12" t="str">
        <f t="shared" si="1"/>
        <v/>
      </c>
      <c r="N61" s="18" t="str">
        <f t="shared" si="2"/>
        <v/>
      </c>
      <c r="O61" s="5" t="str">
        <f t="shared" si="3"/>
        <v/>
      </c>
      <c r="P61" s="5" t="str">
        <f t="shared" si="4"/>
        <v/>
      </c>
      <c r="Q61" s="18" t="str">
        <f t="shared" si="5"/>
        <v/>
      </c>
      <c r="R61" s="17" t="str">
        <f t="shared" si="6"/>
        <v/>
      </c>
      <c r="S61" s="5" t="str">
        <f t="shared" si="7"/>
        <v/>
      </c>
      <c r="T61" s="16" t="str">
        <f t="shared" si="8"/>
        <v/>
      </c>
      <c r="U61" s="17" t="str">
        <f t="shared" si="9"/>
        <v/>
      </c>
      <c r="V61" s="5" t="str">
        <f t="shared" si="10"/>
        <v/>
      </c>
      <c r="W61" s="5"/>
      <c r="X61" s="5" t="str">
        <f t="shared" si="11"/>
        <v/>
      </c>
      <c r="Y61" s="16" t="str">
        <f t="shared" si="12"/>
        <v/>
      </c>
    </row>
    <row r="62" spans="1:25">
      <c r="A62">
        <v>452</v>
      </c>
      <c r="B62">
        <v>0</v>
      </c>
      <c r="C62">
        <v>1992</v>
      </c>
      <c r="D62">
        <f t="shared" si="0"/>
        <v>24</v>
      </c>
      <c r="E62" t="s">
        <v>75</v>
      </c>
      <c r="F62">
        <v>2</v>
      </c>
      <c r="G62">
        <v>3</v>
      </c>
      <c r="H62">
        <v>3</v>
      </c>
      <c r="I62">
        <v>3</v>
      </c>
      <c r="J62">
        <v>2</v>
      </c>
      <c r="K62">
        <v>2</v>
      </c>
      <c r="L62">
        <v>2</v>
      </c>
      <c r="M62" s="12" t="str">
        <f t="shared" si="1"/>
        <v/>
      </c>
      <c r="N62" s="18" t="str">
        <f t="shared" si="2"/>
        <v/>
      </c>
      <c r="O62" s="5" t="str">
        <f t="shared" si="3"/>
        <v/>
      </c>
      <c r="P62" s="5" t="str">
        <f t="shared" si="4"/>
        <v/>
      </c>
      <c r="Q62" s="18" t="str">
        <f t="shared" si="5"/>
        <v/>
      </c>
      <c r="R62" s="17" t="str">
        <f t="shared" si="6"/>
        <v/>
      </c>
      <c r="S62" s="5" t="str">
        <f t="shared" si="7"/>
        <v/>
      </c>
      <c r="T62" s="16" t="str">
        <f t="shared" si="8"/>
        <v/>
      </c>
      <c r="U62" s="17" t="str">
        <f t="shared" si="9"/>
        <v/>
      </c>
      <c r="V62" s="5" t="str">
        <f t="shared" si="10"/>
        <v/>
      </c>
      <c r="W62" s="5"/>
      <c r="X62" s="5" t="str">
        <f t="shared" si="11"/>
        <v/>
      </c>
      <c r="Y62" s="16" t="str">
        <f t="shared" si="12"/>
        <v/>
      </c>
    </row>
    <row r="63" spans="1:25">
      <c r="A63">
        <v>455</v>
      </c>
      <c r="B63">
        <v>0</v>
      </c>
      <c r="C63">
        <v>1995</v>
      </c>
      <c r="D63">
        <f t="shared" si="0"/>
        <v>21</v>
      </c>
      <c r="E63" t="s">
        <v>46</v>
      </c>
      <c r="G63">
        <v>3</v>
      </c>
      <c r="H63">
        <v>1</v>
      </c>
      <c r="I63">
        <v>2</v>
      </c>
      <c r="J63">
        <v>1</v>
      </c>
      <c r="K63">
        <v>2</v>
      </c>
      <c r="L63">
        <v>2</v>
      </c>
      <c r="M63" s="12" t="str">
        <f t="shared" si="1"/>
        <v/>
      </c>
      <c r="N63" s="18" t="str">
        <f t="shared" si="2"/>
        <v/>
      </c>
      <c r="O63" s="5" t="str">
        <f t="shared" si="3"/>
        <v/>
      </c>
      <c r="P63" s="5" t="str">
        <f t="shared" si="4"/>
        <v/>
      </c>
      <c r="Q63" s="18" t="str">
        <f t="shared" si="5"/>
        <v/>
      </c>
      <c r="R63" s="17" t="str">
        <f t="shared" si="6"/>
        <v/>
      </c>
      <c r="S63" s="5" t="str">
        <f t="shared" si="7"/>
        <v/>
      </c>
      <c r="T63" s="16" t="str">
        <f t="shared" si="8"/>
        <v/>
      </c>
      <c r="U63" s="17" t="str">
        <f t="shared" si="9"/>
        <v/>
      </c>
      <c r="V63" s="5" t="str">
        <f t="shared" si="10"/>
        <v/>
      </c>
      <c r="W63" s="5"/>
      <c r="X63" s="5" t="str">
        <f t="shared" si="11"/>
        <v/>
      </c>
      <c r="Y63" s="16" t="str">
        <f t="shared" si="12"/>
        <v/>
      </c>
    </row>
    <row r="64" spans="1:25">
      <c r="A64">
        <v>461</v>
      </c>
      <c r="B64">
        <v>0</v>
      </c>
      <c r="C64">
        <v>1963</v>
      </c>
      <c r="D64">
        <f t="shared" si="0"/>
        <v>53</v>
      </c>
      <c r="E64" t="s">
        <v>76</v>
      </c>
      <c r="F64">
        <v>2</v>
      </c>
      <c r="G64">
        <v>1</v>
      </c>
      <c r="H64">
        <v>1</v>
      </c>
      <c r="I64">
        <v>4</v>
      </c>
      <c r="J64">
        <v>1</v>
      </c>
      <c r="K64">
        <v>1</v>
      </c>
      <c r="L64">
        <v>1</v>
      </c>
      <c r="M64" s="12" t="str">
        <f t="shared" si="1"/>
        <v/>
      </c>
      <c r="N64" s="18" t="str">
        <f t="shared" si="2"/>
        <v/>
      </c>
      <c r="O64" s="5" t="str">
        <f t="shared" si="3"/>
        <v/>
      </c>
      <c r="P64" s="5" t="str">
        <f t="shared" si="4"/>
        <v/>
      </c>
      <c r="Q64" s="18" t="str">
        <f t="shared" si="5"/>
        <v/>
      </c>
      <c r="R64" s="17" t="str">
        <f t="shared" si="6"/>
        <v/>
      </c>
      <c r="S64" s="5" t="str">
        <f t="shared" si="7"/>
        <v/>
      </c>
      <c r="T64" s="16" t="str">
        <f t="shared" si="8"/>
        <v/>
      </c>
      <c r="U64" s="17" t="str">
        <f t="shared" si="9"/>
        <v/>
      </c>
      <c r="V64" s="5" t="str">
        <f t="shared" si="10"/>
        <v/>
      </c>
      <c r="W64" s="5"/>
      <c r="X64" s="5" t="str">
        <f t="shared" si="11"/>
        <v/>
      </c>
      <c r="Y64" s="16" t="str">
        <f t="shared" si="12"/>
        <v/>
      </c>
    </row>
    <row r="65" spans="1:25">
      <c r="A65">
        <v>441</v>
      </c>
      <c r="B65">
        <v>0</v>
      </c>
      <c r="C65">
        <v>1996</v>
      </c>
      <c r="D65">
        <f t="shared" si="0"/>
        <v>20</v>
      </c>
      <c r="E65" t="s">
        <v>46</v>
      </c>
      <c r="G65">
        <v>3</v>
      </c>
      <c r="H65">
        <v>3</v>
      </c>
      <c r="I65">
        <v>2</v>
      </c>
      <c r="J65">
        <v>2</v>
      </c>
      <c r="K65">
        <v>1</v>
      </c>
      <c r="L65">
        <v>2</v>
      </c>
      <c r="M65" s="12" t="str">
        <f t="shared" si="1"/>
        <v/>
      </c>
      <c r="N65" s="18" t="str">
        <f t="shared" si="2"/>
        <v/>
      </c>
      <c r="O65" s="5" t="str">
        <f t="shared" si="3"/>
        <v/>
      </c>
      <c r="P65" s="5" t="str">
        <f t="shared" si="4"/>
        <v/>
      </c>
      <c r="Q65" s="18" t="str">
        <f t="shared" si="5"/>
        <v/>
      </c>
      <c r="R65" s="17" t="str">
        <f t="shared" si="6"/>
        <v/>
      </c>
      <c r="S65" s="5" t="str">
        <f t="shared" si="7"/>
        <v/>
      </c>
      <c r="T65" s="16" t="str">
        <f t="shared" si="8"/>
        <v/>
      </c>
      <c r="U65" s="17" t="str">
        <f t="shared" si="9"/>
        <v/>
      </c>
      <c r="V65" s="5" t="str">
        <f t="shared" si="10"/>
        <v/>
      </c>
      <c r="W65" s="5"/>
      <c r="X65" s="5" t="str">
        <f t="shared" si="11"/>
        <v/>
      </c>
      <c r="Y65" s="16" t="str">
        <f t="shared" si="12"/>
        <v/>
      </c>
    </row>
    <row r="66" spans="1:25">
      <c r="A66">
        <v>463</v>
      </c>
      <c r="B66">
        <v>0</v>
      </c>
      <c r="C66">
        <v>1991</v>
      </c>
      <c r="D66">
        <f t="shared" si="0"/>
        <v>25</v>
      </c>
      <c r="E66" t="s">
        <v>77</v>
      </c>
      <c r="F66">
        <v>2</v>
      </c>
      <c r="G66">
        <v>2</v>
      </c>
      <c r="H66">
        <v>2</v>
      </c>
      <c r="I66">
        <v>3</v>
      </c>
      <c r="J66">
        <v>3</v>
      </c>
      <c r="K66">
        <v>2</v>
      </c>
      <c r="L66">
        <v>2</v>
      </c>
      <c r="M66" s="12" t="str">
        <f t="shared" si="1"/>
        <v/>
      </c>
      <c r="N66" s="18" t="str">
        <f t="shared" si="2"/>
        <v/>
      </c>
      <c r="O66" s="5" t="str">
        <f t="shared" si="3"/>
        <v/>
      </c>
      <c r="P66" s="5" t="str">
        <f t="shared" si="4"/>
        <v/>
      </c>
      <c r="Q66" s="18" t="str">
        <f t="shared" si="5"/>
        <v/>
      </c>
      <c r="R66" s="17" t="str">
        <f t="shared" si="6"/>
        <v/>
      </c>
      <c r="S66" s="5" t="str">
        <f t="shared" si="7"/>
        <v/>
      </c>
      <c r="T66" s="16" t="str">
        <f t="shared" si="8"/>
        <v/>
      </c>
      <c r="U66" s="17" t="str">
        <f t="shared" si="9"/>
        <v/>
      </c>
      <c r="V66" s="5" t="str">
        <f t="shared" si="10"/>
        <v/>
      </c>
      <c r="W66" s="5"/>
      <c r="X66" s="5" t="str">
        <f t="shared" si="11"/>
        <v/>
      </c>
      <c r="Y66" s="16" t="str">
        <f t="shared" si="12"/>
        <v/>
      </c>
    </row>
    <row r="67" spans="1:25">
      <c r="A67">
        <v>483</v>
      </c>
      <c r="B67">
        <v>1</v>
      </c>
      <c r="C67">
        <v>1995</v>
      </c>
      <c r="D67">
        <f t="shared" si="0"/>
        <v>21</v>
      </c>
      <c r="E67" t="s">
        <v>78</v>
      </c>
      <c r="F67">
        <v>2</v>
      </c>
      <c r="G67">
        <v>3</v>
      </c>
      <c r="H67">
        <v>3</v>
      </c>
      <c r="I67">
        <v>2</v>
      </c>
      <c r="J67">
        <v>3</v>
      </c>
      <c r="K67">
        <v>1</v>
      </c>
      <c r="L67">
        <v>3</v>
      </c>
      <c r="M67" s="12">
        <f t="shared" si="1"/>
        <v>15</v>
      </c>
      <c r="N67" s="18">
        <f t="shared" si="2"/>
        <v>9</v>
      </c>
      <c r="O67" s="5">
        <f t="shared" si="3"/>
        <v>0.36730945821854849</v>
      </c>
      <c r="P67" s="5">
        <f t="shared" si="4"/>
        <v>54.164859394117244</v>
      </c>
      <c r="Q67" s="18">
        <f t="shared" si="5"/>
        <v>2</v>
      </c>
      <c r="R67" s="17">
        <f t="shared" si="6"/>
        <v>5.8769513314967756E-2</v>
      </c>
      <c r="S67" s="5">
        <f t="shared" si="7"/>
        <v>46.525022057895448</v>
      </c>
      <c r="T67" s="16">
        <f t="shared" si="8"/>
        <v>4</v>
      </c>
      <c r="U67" s="17">
        <f t="shared" si="9"/>
        <v>0.20661157024793353</v>
      </c>
      <c r="V67" s="5">
        <f t="shared" si="10"/>
        <v>46.385279804660904</v>
      </c>
      <c r="W67" s="5"/>
      <c r="X67" s="5">
        <f t="shared" si="11"/>
        <v>225</v>
      </c>
      <c r="Y67" s="16">
        <f t="shared" si="12"/>
        <v>49.765981811399541</v>
      </c>
    </row>
    <row r="68" spans="1:25">
      <c r="A68">
        <v>227</v>
      </c>
      <c r="B68">
        <v>0</v>
      </c>
      <c r="C68">
        <v>1994</v>
      </c>
      <c r="D68">
        <f t="shared" si="0"/>
        <v>22</v>
      </c>
      <c r="E68" t="s">
        <v>79</v>
      </c>
      <c r="F68">
        <v>4</v>
      </c>
      <c r="G68">
        <v>3</v>
      </c>
      <c r="H68">
        <v>1</v>
      </c>
      <c r="I68">
        <v>2</v>
      </c>
      <c r="J68">
        <v>2</v>
      </c>
      <c r="K68">
        <v>1</v>
      </c>
      <c r="L68">
        <v>3</v>
      </c>
      <c r="M68" s="12" t="str">
        <f t="shared" si="1"/>
        <v/>
      </c>
      <c r="N68" s="18" t="str">
        <f t="shared" si="2"/>
        <v/>
      </c>
      <c r="O68" s="5" t="str">
        <f t="shared" si="3"/>
        <v/>
      </c>
      <c r="P68" s="5" t="str">
        <f t="shared" si="4"/>
        <v/>
      </c>
      <c r="Q68" s="18" t="str">
        <f t="shared" si="5"/>
        <v/>
      </c>
      <c r="R68" s="17" t="str">
        <f t="shared" si="6"/>
        <v/>
      </c>
      <c r="S68" s="5" t="str">
        <f t="shared" si="7"/>
        <v/>
      </c>
      <c r="T68" s="16" t="str">
        <f t="shared" si="8"/>
        <v/>
      </c>
      <c r="U68" s="17" t="str">
        <f t="shared" si="9"/>
        <v/>
      </c>
      <c r="V68" s="5" t="str">
        <f t="shared" si="10"/>
        <v/>
      </c>
      <c r="W68" s="5"/>
      <c r="X68" s="5" t="str">
        <f t="shared" si="11"/>
        <v/>
      </c>
      <c r="Y68" s="16" t="str">
        <f t="shared" si="12"/>
        <v/>
      </c>
    </row>
    <row r="69" spans="1:25">
      <c r="A69">
        <v>494</v>
      </c>
      <c r="B69">
        <v>0</v>
      </c>
      <c r="C69">
        <v>1990</v>
      </c>
      <c r="D69">
        <f t="shared" si="0"/>
        <v>26</v>
      </c>
      <c r="E69" t="s">
        <v>46</v>
      </c>
      <c r="G69">
        <v>4</v>
      </c>
      <c r="H69">
        <v>3</v>
      </c>
      <c r="I69">
        <v>3</v>
      </c>
      <c r="J69">
        <v>3</v>
      </c>
      <c r="K69">
        <v>3</v>
      </c>
      <c r="L69">
        <v>3</v>
      </c>
      <c r="M69" s="12" t="str">
        <f t="shared" si="1"/>
        <v/>
      </c>
      <c r="N69" s="18" t="str">
        <f t="shared" si="2"/>
        <v/>
      </c>
      <c r="O69" s="5" t="str">
        <f t="shared" si="3"/>
        <v/>
      </c>
      <c r="P69" s="5" t="str">
        <f t="shared" si="4"/>
        <v/>
      </c>
      <c r="Q69" s="18" t="str">
        <f t="shared" si="5"/>
        <v/>
      </c>
      <c r="R69" s="17" t="str">
        <f t="shared" si="6"/>
        <v/>
      </c>
      <c r="S69" s="5" t="str">
        <f t="shared" si="7"/>
        <v/>
      </c>
      <c r="T69" s="16" t="str">
        <f t="shared" si="8"/>
        <v/>
      </c>
      <c r="U69" s="17" t="str">
        <f t="shared" si="9"/>
        <v/>
      </c>
      <c r="V69" s="5" t="str">
        <f t="shared" si="10"/>
        <v/>
      </c>
      <c r="W69" s="5"/>
      <c r="X69" s="5" t="str">
        <f t="shared" si="11"/>
        <v/>
      </c>
      <c r="Y69" s="16" t="str">
        <f t="shared" si="12"/>
        <v/>
      </c>
    </row>
    <row r="70" spans="1:25">
      <c r="A70">
        <v>492</v>
      </c>
      <c r="B70">
        <v>1</v>
      </c>
      <c r="C70">
        <v>1990</v>
      </c>
      <c r="D70">
        <f t="shared" si="0"/>
        <v>26</v>
      </c>
      <c r="E70" t="s">
        <v>46</v>
      </c>
      <c r="G70">
        <v>2</v>
      </c>
      <c r="H70">
        <v>2</v>
      </c>
      <c r="I70">
        <v>3</v>
      </c>
      <c r="J70">
        <v>3</v>
      </c>
      <c r="K70">
        <v>1</v>
      </c>
      <c r="L70">
        <v>2</v>
      </c>
      <c r="M70" s="12">
        <f t="shared" si="1"/>
        <v>13</v>
      </c>
      <c r="N70" s="18">
        <f t="shared" si="2"/>
        <v>6</v>
      </c>
      <c r="O70" s="5">
        <f t="shared" si="3"/>
        <v>5.730945821854915</v>
      </c>
      <c r="P70" s="5">
        <f t="shared" si="4"/>
        <v>33.548805393236869</v>
      </c>
      <c r="Q70" s="18">
        <f t="shared" si="5"/>
        <v>3</v>
      </c>
      <c r="R70" s="17">
        <f t="shared" si="6"/>
        <v>0.5739210284664833</v>
      </c>
      <c r="S70" s="5">
        <f t="shared" si="7"/>
        <v>60.859306069076737</v>
      </c>
      <c r="T70" s="16">
        <f t="shared" si="8"/>
        <v>4</v>
      </c>
      <c r="U70" s="17">
        <f t="shared" si="9"/>
        <v>0.20661157024793353</v>
      </c>
      <c r="V70" s="5">
        <f t="shared" si="10"/>
        <v>46.385279804660904</v>
      </c>
      <c r="W70" s="5"/>
      <c r="X70" s="5">
        <f t="shared" si="11"/>
        <v>169</v>
      </c>
      <c r="Y70" s="16">
        <f t="shared" si="12"/>
        <v>44.617581662189544</v>
      </c>
    </row>
    <row r="71" spans="1:25">
      <c r="A71">
        <v>496</v>
      </c>
      <c r="B71">
        <v>0</v>
      </c>
      <c r="C71">
        <v>1993</v>
      </c>
      <c r="D71">
        <f t="shared" si="0"/>
        <v>23</v>
      </c>
      <c r="E71" t="s">
        <v>80</v>
      </c>
      <c r="F71">
        <v>3</v>
      </c>
      <c r="G71">
        <v>2</v>
      </c>
      <c r="H71">
        <v>1</v>
      </c>
      <c r="I71">
        <v>3</v>
      </c>
      <c r="J71">
        <v>3</v>
      </c>
      <c r="K71">
        <v>1</v>
      </c>
      <c r="L71">
        <v>2</v>
      </c>
      <c r="M71" s="12" t="str">
        <f t="shared" si="1"/>
        <v/>
      </c>
      <c r="N71" s="18" t="str">
        <f t="shared" si="2"/>
        <v/>
      </c>
      <c r="O71" s="5" t="str">
        <f t="shared" si="3"/>
        <v/>
      </c>
      <c r="P71" s="5" t="str">
        <f t="shared" si="4"/>
        <v/>
      </c>
      <c r="Q71" s="18" t="str">
        <f t="shared" si="5"/>
        <v/>
      </c>
      <c r="R71" s="17" t="str">
        <f t="shared" si="6"/>
        <v/>
      </c>
      <c r="S71" s="5" t="str">
        <f t="shared" si="7"/>
        <v/>
      </c>
      <c r="T71" s="16" t="str">
        <f t="shared" si="8"/>
        <v/>
      </c>
      <c r="U71" s="17" t="str">
        <f t="shared" si="9"/>
        <v/>
      </c>
      <c r="V71" s="5" t="str">
        <f t="shared" si="10"/>
        <v/>
      </c>
      <c r="W71" s="5"/>
      <c r="X71" s="5" t="str">
        <f t="shared" si="11"/>
        <v/>
      </c>
      <c r="Y71" s="16" t="str">
        <f t="shared" si="12"/>
        <v/>
      </c>
    </row>
    <row r="72" spans="1:25">
      <c r="A72">
        <v>491</v>
      </c>
      <c r="B72">
        <v>1</v>
      </c>
      <c r="C72">
        <v>1989</v>
      </c>
      <c r="D72">
        <f t="shared" si="0"/>
        <v>27</v>
      </c>
      <c r="E72" t="s">
        <v>46</v>
      </c>
      <c r="G72">
        <v>3</v>
      </c>
      <c r="H72">
        <v>3</v>
      </c>
      <c r="I72">
        <v>3</v>
      </c>
      <c r="J72">
        <v>4</v>
      </c>
      <c r="K72">
        <v>2</v>
      </c>
      <c r="L72">
        <v>2</v>
      </c>
      <c r="M72" s="12">
        <f t="shared" si="1"/>
        <v>17</v>
      </c>
      <c r="N72" s="18">
        <f t="shared" si="2"/>
        <v>8</v>
      </c>
      <c r="O72" s="5">
        <f t="shared" si="3"/>
        <v>0.15518824609733742</v>
      </c>
      <c r="P72" s="5">
        <f t="shared" si="4"/>
        <v>47.292841393823785</v>
      </c>
      <c r="Q72" s="18">
        <f t="shared" si="5"/>
        <v>3</v>
      </c>
      <c r="R72" s="17">
        <f t="shared" si="6"/>
        <v>0.5739210284664833</v>
      </c>
      <c r="S72" s="5">
        <f t="shared" si="7"/>
        <v>60.859306069076737</v>
      </c>
      <c r="T72" s="16">
        <f t="shared" si="8"/>
        <v>6</v>
      </c>
      <c r="U72" s="17">
        <f t="shared" si="9"/>
        <v>2.3884297520661169</v>
      </c>
      <c r="V72" s="5">
        <f t="shared" si="10"/>
        <v>62.290048664152941</v>
      </c>
      <c r="W72" s="5"/>
      <c r="X72" s="5">
        <f t="shared" si="11"/>
        <v>289</v>
      </c>
      <c r="Y72" s="16">
        <f t="shared" si="12"/>
        <v>54.914381960609546</v>
      </c>
    </row>
    <row r="73" spans="1:25">
      <c r="A73">
        <v>527</v>
      </c>
      <c r="B73">
        <v>0</v>
      </c>
      <c r="C73">
        <v>1990</v>
      </c>
      <c r="D73">
        <f t="shared" si="0"/>
        <v>26</v>
      </c>
      <c r="E73" t="s">
        <v>81</v>
      </c>
      <c r="F73">
        <v>2</v>
      </c>
      <c r="G73">
        <v>3</v>
      </c>
      <c r="H73">
        <v>2</v>
      </c>
      <c r="I73">
        <v>1</v>
      </c>
      <c r="J73">
        <v>3</v>
      </c>
      <c r="K73">
        <v>3</v>
      </c>
      <c r="L73">
        <v>2</v>
      </c>
      <c r="M73" s="12" t="str">
        <f t="shared" si="1"/>
        <v/>
      </c>
      <c r="N73" s="18" t="str">
        <f t="shared" si="2"/>
        <v/>
      </c>
      <c r="O73" s="5" t="str">
        <f t="shared" si="3"/>
        <v/>
      </c>
      <c r="P73" s="5" t="str">
        <f t="shared" si="4"/>
        <v/>
      </c>
      <c r="Q73" s="18" t="str">
        <f t="shared" si="5"/>
        <v/>
      </c>
      <c r="R73" s="17" t="str">
        <f t="shared" si="6"/>
        <v/>
      </c>
      <c r="S73" s="5" t="str">
        <f t="shared" si="7"/>
        <v/>
      </c>
      <c r="T73" s="16" t="str">
        <f t="shared" si="8"/>
        <v/>
      </c>
      <c r="U73" s="17" t="str">
        <f t="shared" si="9"/>
        <v/>
      </c>
      <c r="V73" s="5" t="str">
        <f t="shared" si="10"/>
        <v/>
      </c>
      <c r="W73" s="5"/>
      <c r="X73" s="5" t="str">
        <f t="shared" si="11"/>
        <v/>
      </c>
      <c r="Y73" s="16" t="str">
        <f t="shared" si="12"/>
        <v/>
      </c>
    </row>
    <row r="74" spans="1:25">
      <c r="A74">
        <v>534</v>
      </c>
      <c r="B74">
        <v>0</v>
      </c>
      <c r="C74">
        <v>1990</v>
      </c>
      <c r="D74">
        <f t="shared" si="0"/>
        <v>26</v>
      </c>
      <c r="E74" t="s">
        <v>82</v>
      </c>
      <c r="F74">
        <v>2</v>
      </c>
      <c r="G74">
        <v>3</v>
      </c>
      <c r="H74">
        <v>3</v>
      </c>
      <c r="I74">
        <v>3</v>
      </c>
      <c r="J74">
        <v>4</v>
      </c>
      <c r="K74">
        <v>2</v>
      </c>
      <c r="L74">
        <v>4</v>
      </c>
      <c r="M74" s="12" t="str">
        <f t="shared" si="1"/>
        <v/>
      </c>
      <c r="N74" s="18" t="str">
        <f t="shared" si="2"/>
        <v/>
      </c>
      <c r="O74" s="5" t="str">
        <f t="shared" si="3"/>
        <v/>
      </c>
      <c r="P74" s="5" t="str">
        <f t="shared" si="4"/>
        <v/>
      </c>
      <c r="Q74" s="18" t="str">
        <f t="shared" si="5"/>
        <v/>
      </c>
      <c r="R74" s="17" t="str">
        <f t="shared" si="6"/>
        <v/>
      </c>
      <c r="S74" s="5" t="str">
        <f t="shared" si="7"/>
        <v/>
      </c>
      <c r="T74" s="16" t="str">
        <f t="shared" si="8"/>
        <v/>
      </c>
      <c r="U74" s="17" t="str">
        <f t="shared" si="9"/>
        <v/>
      </c>
      <c r="V74" s="5" t="str">
        <f t="shared" si="10"/>
        <v/>
      </c>
      <c r="W74" s="5"/>
      <c r="X74" s="5" t="str">
        <f t="shared" si="11"/>
        <v/>
      </c>
      <c r="Y74" s="16" t="str">
        <f t="shared" si="12"/>
        <v/>
      </c>
    </row>
    <row r="75" spans="1:25">
      <c r="A75">
        <v>541</v>
      </c>
      <c r="B75">
        <v>0</v>
      </c>
      <c r="C75">
        <v>1993</v>
      </c>
      <c r="D75">
        <f t="shared" si="0"/>
        <v>23</v>
      </c>
      <c r="E75" t="s">
        <v>46</v>
      </c>
      <c r="G75">
        <v>3</v>
      </c>
      <c r="H75">
        <v>3</v>
      </c>
      <c r="I75">
        <v>3</v>
      </c>
      <c r="J75">
        <v>3</v>
      </c>
      <c r="K75">
        <v>1</v>
      </c>
      <c r="L75">
        <v>3</v>
      </c>
      <c r="M75" s="12" t="str">
        <f t="shared" si="1"/>
        <v/>
      </c>
      <c r="N75" s="18" t="str">
        <f t="shared" si="2"/>
        <v/>
      </c>
      <c r="O75" s="5" t="str">
        <f t="shared" si="3"/>
        <v/>
      </c>
      <c r="P75" s="5" t="str">
        <f t="shared" si="4"/>
        <v/>
      </c>
      <c r="Q75" s="18" t="str">
        <f t="shared" si="5"/>
        <v/>
      </c>
      <c r="R75" s="17" t="str">
        <f t="shared" si="6"/>
        <v/>
      </c>
      <c r="S75" s="5" t="str">
        <f t="shared" si="7"/>
        <v/>
      </c>
      <c r="T75" s="16" t="str">
        <f t="shared" si="8"/>
        <v/>
      </c>
      <c r="U75" s="17" t="str">
        <f t="shared" si="9"/>
        <v/>
      </c>
      <c r="V75" s="5" t="str">
        <f t="shared" si="10"/>
        <v/>
      </c>
      <c r="W75" s="5"/>
      <c r="X75" s="5" t="str">
        <f t="shared" si="11"/>
        <v/>
      </c>
      <c r="Y75" s="16" t="str">
        <f t="shared" si="12"/>
        <v/>
      </c>
    </row>
    <row r="76" spans="1:25">
      <c r="A76">
        <v>545</v>
      </c>
      <c r="B76">
        <v>0</v>
      </c>
      <c r="C76">
        <v>1970</v>
      </c>
      <c r="D76">
        <f t="shared" si="0"/>
        <v>46</v>
      </c>
      <c r="E76" t="s">
        <v>83</v>
      </c>
      <c r="F76">
        <v>3</v>
      </c>
      <c r="G76">
        <v>2</v>
      </c>
      <c r="H76">
        <v>2</v>
      </c>
      <c r="I76">
        <v>1</v>
      </c>
      <c r="J76">
        <v>2</v>
      </c>
      <c r="K76">
        <v>2</v>
      </c>
      <c r="L76">
        <v>2</v>
      </c>
      <c r="M76" s="12" t="str">
        <f t="shared" si="1"/>
        <v/>
      </c>
      <c r="N76" s="18" t="str">
        <f t="shared" si="2"/>
        <v/>
      </c>
      <c r="O76" s="5" t="str">
        <f t="shared" si="3"/>
        <v/>
      </c>
      <c r="P76" s="5" t="str">
        <f t="shared" si="4"/>
        <v/>
      </c>
      <c r="Q76" s="18" t="str">
        <f t="shared" si="5"/>
        <v/>
      </c>
      <c r="R76" s="17" t="str">
        <f t="shared" si="6"/>
        <v/>
      </c>
      <c r="S76" s="5" t="str">
        <f t="shared" si="7"/>
        <v/>
      </c>
      <c r="T76" s="16" t="str">
        <f t="shared" si="8"/>
        <v/>
      </c>
      <c r="U76" s="17" t="str">
        <f t="shared" si="9"/>
        <v/>
      </c>
      <c r="V76" s="5" t="str">
        <f t="shared" si="10"/>
        <v/>
      </c>
      <c r="W76" s="5"/>
      <c r="X76" s="5" t="str">
        <f t="shared" si="11"/>
        <v/>
      </c>
      <c r="Y76" s="16" t="str">
        <f t="shared" si="12"/>
        <v/>
      </c>
    </row>
    <row r="77" spans="1:25">
      <c r="A77">
        <v>540</v>
      </c>
      <c r="B77">
        <v>0</v>
      </c>
      <c r="C77">
        <v>1997</v>
      </c>
      <c r="D77">
        <f t="shared" si="0"/>
        <v>19</v>
      </c>
      <c r="E77" t="s">
        <v>84</v>
      </c>
      <c r="F77">
        <v>3</v>
      </c>
      <c r="G77">
        <v>3</v>
      </c>
      <c r="H77">
        <v>2</v>
      </c>
      <c r="I77">
        <v>3</v>
      </c>
      <c r="J77">
        <v>2</v>
      </c>
      <c r="K77">
        <v>2</v>
      </c>
      <c r="L77">
        <v>3</v>
      </c>
      <c r="M77" s="12" t="str">
        <f t="shared" si="1"/>
        <v/>
      </c>
      <c r="N77" s="18" t="str">
        <f t="shared" si="2"/>
        <v/>
      </c>
      <c r="O77" s="5" t="str">
        <f t="shared" si="3"/>
        <v/>
      </c>
      <c r="P77" s="5" t="str">
        <f t="shared" si="4"/>
        <v/>
      </c>
      <c r="Q77" s="18" t="str">
        <f t="shared" si="5"/>
        <v/>
      </c>
      <c r="R77" s="17" t="str">
        <f t="shared" si="6"/>
        <v/>
      </c>
      <c r="S77" s="5" t="str">
        <f t="shared" si="7"/>
        <v/>
      </c>
      <c r="T77" s="16" t="str">
        <f t="shared" si="8"/>
        <v/>
      </c>
      <c r="U77" s="17" t="str">
        <f t="shared" si="9"/>
        <v/>
      </c>
      <c r="V77" s="5" t="str">
        <f t="shared" si="10"/>
        <v/>
      </c>
      <c r="W77" s="5"/>
      <c r="X77" s="5" t="str">
        <f t="shared" si="11"/>
        <v/>
      </c>
      <c r="Y77" s="16" t="str">
        <f t="shared" si="12"/>
        <v/>
      </c>
    </row>
    <row r="78" spans="1:25">
      <c r="A78">
        <v>553</v>
      </c>
      <c r="B78">
        <v>0</v>
      </c>
      <c r="C78">
        <v>1991</v>
      </c>
      <c r="D78">
        <f t="shared" si="0"/>
        <v>25</v>
      </c>
      <c r="E78" t="s">
        <v>46</v>
      </c>
      <c r="G78">
        <v>3</v>
      </c>
      <c r="H78">
        <v>2</v>
      </c>
      <c r="I78">
        <v>3</v>
      </c>
      <c r="J78">
        <v>2</v>
      </c>
      <c r="K78">
        <v>1</v>
      </c>
      <c r="L78">
        <v>2</v>
      </c>
      <c r="M78" s="12" t="str">
        <f t="shared" si="1"/>
        <v/>
      </c>
      <c r="N78" s="18" t="str">
        <f t="shared" si="2"/>
        <v/>
      </c>
      <c r="O78" s="5" t="str">
        <f t="shared" si="3"/>
        <v/>
      </c>
      <c r="P78" s="5" t="str">
        <f t="shared" si="4"/>
        <v/>
      </c>
      <c r="Q78" s="18" t="str">
        <f t="shared" si="5"/>
        <v/>
      </c>
      <c r="R78" s="17" t="str">
        <f t="shared" si="6"/>
        <v/>
      </c>
      <c r="S78" s="5" t="str">
        <f t="shared" si="7"/>
        <v/>
      </c>
      <c r="T78" s="16" t="str">
        <f t="shared" si="8"/>
        <v/>
      </c>
      <c r="U78" s="17" t="str">
        <f t="shared" si="9"/>
        <v/>
      </c>
      <c r="V78" s="5" t="str">
        <f t="shared" si="10"/>
        <v/>
      </c>
      <c r="W78" s="5"/>
      <c r="X78" s="5" t="str">
        <f t="shared" si="11"/>
        <v/>
      </c>
      <c r="Y78" s="16" t="str">
        <f t="shared" si="12"/>
        <v/>
      </c>
    </row>
    <row r="79" spans="1:25">
      <c r="A79">
        <v>550</v>
      </c>
      <c r="B79">
        <v>0</v>
      </c>
      <c r="C79">
        <v>1996</v>
      </c>
      <c r="D79">
        <f t="shared" si="0"/>
        <v>20</v>
      </c>
      <c r="E79" t="s">
        <v>46</v>
      </c>
      <c r="G79">
        <v>2</v>
      </c>
      <c r="H79">
        <v>1</v>
      </c>
      <c r="I79">
        <v>3</v>
      </c>
      <c r="J79">
        <v>3</v>
      </c>
      <c r="K79">
        <v>1</v>
      </c>
      <c r="L79">
        <v>2</v>
      </c>
      <c r="M79" s="12" t="str">
        <f t="shared" si="1"/>
        <v/>
      </c>
      <c r="N79" s="18" t="str">
        <f t="shared" si="2"/>
        <v/>
      </c>
      <c r="O79" s="5" t="str">
        <f t="shared" si="3"/>
        <v/>
      </c>
      <c r="P79" s="5" t="str">
        <f t="shared" si="4"/>
        <v/>
      </c>
      <c r="Q79" s="18" t="str">
        <f t="shared" si="5"/>
        <v/>
      </c>
      <c r="R79" s="17" t="str">
        <f t="shared" si="6"/>
        <v/>
      </c>
      <c r="S79" s="5" t="str">
        <f t="shared" si="7"/>
        <v/>
      </c>
      <c r="T79" s="16" t="str">
        <f t="shared" si="8"/>
        <v/>
      </c>
      <c r="U79" s="17" t="str">
        <f t="shared" si="9"/>
        <v/>
      </c>
      <c r="V79" s="5" t="str">
        <f t="shared" si="10"/>
        <v/>
      </c>
      <c r="W79" s="5"/>
      <c r="X79" s="5" t="str">
        <f t="shared" si="11"/>
        <v/>
      </c>
      <c r="Y79" s="16" t="str">
        <f t="shared" si="12"/>
        <v/>
      </c>
    </row>
    <row r="80" spans="1:25">
      <c r="A80">
        <v>555</v>
      </c>
      <c r="B80">
        <v>0</v>
      </c>
      <c r="C80">
        <v>1990</v>
      </c>
      <c r="D80">
        <f t="shared" si="0"/>
        <v>26</v>
      </c>
      <c r="E80" t="s">
        <v>85</v>
      </c>
      <c r="F80">
        <v>3</v>
      </c>
      <c r="G80">
        <v>3</v>
      </c>
      <c r="H80">
        <v>3</v>
      </c>
      <c r="I80">
        <v>2</v>
      </c>
      <c r="J80">
        <v>2</v>
      </c>
      <c r="K80">
        <v>2</v>
      </c>
      <c r="L80">
        <v>3</v>
      </c>
      <c r="M80" s="12" t="str">
        <f t="shared" si="1"/>
        <v/>
      </c>
      <c r="N80" s="18" t="str">
        <f t="shared" si="2"/>
        <v/>
      </c>
      <c r="O80" s="5" t="str">
        <f t="shared" si="3"/>
        <v/>
      </c>
      <c r="P80" s="5" t="str">
        <f t="shared" si="4"/>
        <v/>
      </c>
      <c r="Q80" s="18" t="str">
        <f t="shared" si="5"/>
        <v/>
      </c>
      <c r="R80" s="17" t="str">
        <f t="shared" si="6"/>
        <v/>
      </c>
      <c r="S80" s="5" t="str">
        <f t="shared" si="7"/>
        <v/>
      </c>
      <c r="T80" s="16" t="str">
        <f t="shared" si="8"/>
        <v/>
      </c>
      <c r="U80" s="17" t="str">
        <f t="shared" si="9"/>
        <v/>
      </c>
      <c r="V80" s="5" t="str">
        <f t="shared" si="10"/>
        <v/>
      </c>
      <c r="W80" s="5"/>
      <c r="X80" s="5" t="str">
        <f t="shared" si="11"/>
        <v/>
      </c>
      <c r="Y80" s="16" t="str">
        <f t="shared" si="12"/>
        <v/>
      </c>
    </row>
    <row r="81" spans="1:25">
      <c r="A81">
        <v>564</v>
      </c>
      <c r="B81">
        <v>0</v>
      </c>
      <c r="C81">
        <v>1991</v>
      </c>
      <c r="D81">
        <f t="shared" si="0"/>
        <v>25</v>
      </c>
      <c r="E81" t="s">
        <v>86</v>
      </c>
      <c r="F81">
        <v>2</v>
      </c>
      <c r="G81">
        <v>3</v>
      </c>
      <c r="H81">
        <v>1</v>
      </c>
      <c r="I81">
        <v>2</v>
      </c>
      <c r="J81">
        <v>2</v>
      </c>
      <c r="K81">
        <v>2</v>
      </c>
      <c r="L81">
        <v>4</v>
      </c>
      <c r="M81" s="12" t="str">
        <f t="shared" si="1"/>
        <v/>
      </c>
      <c r="N81" s="18" t="str">
        <f t="shared" si="2"/>
        <v/>
      </c>
      <c r="O81" s="5" t="str">
        <f t="shared" si="3"/>
        <v/>
      </c>
      <c r="P81" s="5" t="str">
        <f t="shared" si="4"/>
        <v/>
      </c>
      <c r="Q81" s="18" t="str">
        <f t="shared" si="5"/>
        <v/>
      </c>
      <c r="R81" s="17" t="str">
        <f t="shared" si="6"/>
        <v/>
      </c>
      <c r="S81" s="5" t="str">
        <f t="shared" si="7"/>
        <v/>
      </c>
      <c r="T81" s="16" t="str">
        <f t="shared" si="8"/>
        <v/>
      </c>
      <c r="U81" s="17" t="str">
        <f t="shared" si="9"/>
        <v/>
      </c>
      <c r="V81" s="5" t="str">
        <f t="shared" si="10"/>
        <v/>
      </c>
      <c r="W81" s="5"/>
      <c r="X81" s="5" t="str">
        <f t="shared" si="11"/>
        <v/>
      </c>
      <c r="Y81" s="16" t="str">
        <f t="shared" si="12"/>
        <v/>
      </c>
    </row>
    <row r="82" spans="1:25">
      <c r="A82">
        <v>569</v>
      </c>
      <c r="B82">
        <v>0</v>
      </c>
      <c r="C82">
        <v>1992</v>
      </c>
      <c r="D82">
        <f t="shared" si="0"/>
        <v>24</v>
      </c>
      <c r="E82" t="s">
        <v>87</v>
      </c>
      <c r="F82">
        <v>3</v>
      </c>
      <c r="G82">
        <v>3</v>
      </c>
      <c r="H82">
        <v>3</v>
      </c>
      <c r="I82">
        <v>3</v>
      </c>
      <c r="J82">
        <v>2</v>
      </c>
      <c r="K82">
        <v>1</v>
      </c>
      <c r="L82">
        <v>4</v>
      </c>
      <c r="M82" s="12" t="str">
        <f t="shared" si="1"/>
        <v/>
      </c>
      <c r="N82" s="18" t="str">
        <f t="shared" si="2"/>
        <v/>
      </c>
      <c r="O82" s="5" t="str">
        <f t="shared" si="3"/>
        <v/>
      </c>
      <c r="P82" s="5" t="str">
        <f t="shared" si="4"/>
        <v/>
      </c>
      <c r="Q82" s="18" t="str">
        <f t="shared" si="5"/>
        <v/>
      </c>
      <c r="R82" s="17" t="str">
        <f t="shared" si="6"/>
        <v/>
      </c>
      <c r="S82" s="5" t="str">
        <f t="shared" si="7"/>
        <v/>
      </c>
      <c r="T82" s="16" t="str">
        <f t="shared" si="8"/>
        <v/>
      </c>
      <c r="U82" s="17" t="str">
        <f t="shared" si="9"/>
        <v/>
      </c>
      <c r="V82" s="5" t="str">
        <f t="shared" si="10"/>
        <v/>
      </c>
      <c r="W82" s="5"/>
      <c r="X82" s="5" t="str">
        <f t="shared" si="11"/>
        <v/>
      </c>
      <c r="Y82" s="16" t="str">
        <f t="shared" si="12"/>
        <v/>
      </c>
    </row>
    <row r="83" spans="1:25">
      <c r="A83">
        <v>587</v>
      </c>
      <c r="B83">
        <v>0</v>
      </c>
      <c r="C83">
        <v>1993</v>
      </c>
      <c r="D83">
        <f t="shared" si="0"/>
        <v>23</v>
      </c>
      <c r="E83" t="s">
        <v>46</v>
      </c>
      <c r="G83">
        <v>3</v>
      </c>
      <c r="H83">
        <v>4</v>
      </c>
      <c r="I83">
        <v>3</v>
      </c>
      <c r="J83">
        <v>2</v>
      </c>
      <c r="K83">
        <v>2</v>
      </c>
      <c r="L83">
        <v>3</v>
      </c>
      <c r="M83" s="12" t="str">
        <f t="shared" si="1"/>
        <v/>
      </c>
      <c r="N83" s="18" t="str">
        <f t="shared" si="2"/>
        <v/>
      </c>
      <c r="O83" s="5" t="str">
        <f t="shared" si="3"/>
        <v/>
      </c>
      <c r="P83" s="5" t="str">
        <f t="shared" si="4"/>
        <v/>
      </c>
      <c r="Q83" s="18" t="str">
        <f t="shared" si="5"/>
        <v/>
      </c>
      <c r="R83" s="17" t="str">
        <f t="shared" si="6"/>
        <v/>
      </c>
      <c r="S83" s="5" t="str">
        <f t="shared" si="7"/>
        <v/>
      </c>
      <c r="T83" s="16" t="str">
        <f t="shared" si="8"/>
        <v/>
      </c>
      <c r="U83" s="17" t="str">
        <f t="shared" si="9"/>
        <v/>
      </c>
      <c r="V83" s="5" t="str">
        <f t="shared" si="10"/>
        <v/>
      </c>
      <c r="W83" s="5"/>
      <c r="X83" s="5" t="str">
        <f t="shared" si="11"/>
        <v/>
      </c>
      <c r="Y83" s="16" t="str">
        <f t="shared" si="12"/>
        <v/>
      </c>
    </row>
    <row r="84" spans="1:25">
      <c r="A84">
        <v>600</v>
      </c>
      <c r="B84">
        <v>1</v>
      </c>
      <c r="C84">
        <v>1991</v>
      </c>
      <c r="D84">
        <f t="shared" ref="D84:D147" si="13">2016-C84</f>
        <v>25</v>
      </c>
      <c r="E84" t="s">
        <v>46</v>
      </c>
      <c r="G84">
        <v>4</v>
      </c>
      <c r="H84">
        <v>3</v>
      </c>
      <c r="I84">
        <v>2</v>
      </c>
      <c r="J84">
        <v>3</v>
      </c>
      <c r="K84">
        <v>1</v>
      </c>
      <c r="L84">
        <v>3</v>
      </c>
      <c r="M84" s="12">
        <f t="shared" ref="M84:M147" si="14">IF(AND(B84=1,D84&gt;17,D84&lt;30),SUM(G84:L84),"")</f>
        <v>16</v>
      </c>
      <c r="N84" s="18">
        <f t="shared" ref="N84:N147" si="15">IF(AND(B84=1,D84&gt;17,D84&lt;30),G84++H84+L84,"")</f>
        <v>10</v>
      </c>
      <c r="O84" s="5">
        <f t="shared" ref="O84:O147" si="16">IF(AND(B84=1,D84&gt;17,D84&lt;30),POWER(N84-T$10,2),"")</f>
        <v>2.5794306703397596</v>
      </c>
      <c r="P84" s="5">
        <f t="shared" ref="P84:P147" si="17">IF(AND(B84=1,D84&gt;17,D84&lt;30),(((N84-T$10)/T$11)*10+50),"")</f>
        <v>61.036877394410702</v>
      </c>
      <c r="Q84" s="18">
        <f t="shared" ref="Q84:Q147" si="18">IF(AND(B84=1,D84&gt;17,D84&lt;30),I84,"")</f>
        <v>2</v>
      </c>
      <c r="R84" s="17">
        <f t="shared" ref="R84:R147" si="19">IF(AND(B84=1,D84&gt;17,D84&lt;30),POWER(Q84-T$13,2),"")</f>
        <v>5.8769513314967756E-2</v>
      </c>
      <c r="S84" s="5">
        <f t="shared" ref="S84:S147" si="20">IF(AND(B84=1,D84&gt;17,D84&lt;30),((Q84-T$13)/T$14)*10+50,"")</f>
        <v>46.525022057895448</v>
      </c>
      <c r="T84" s="16">
        <f t="shared" ref="T84:T147" si="21">IF(AND(B84=1,D84&gt;17,D84&lt;30),J84+K84,"")</f>
        <v>4</v>
      </c>
      <c r="U84" s="17">
        <f t="shared" ref="U84:U147" si="22">IF(AND(B84=1,D84&gt;17,D84&lt;30),POWER(T84-T$16,2),"")</f>
        <v>0.20661157024793353</v>
      </c>
      <c r="V84" s="5">
        <f t="shared" ref="V84:V147" si="23">IF(AND(B84=1,D84&gt;17,D84&lt;30),((T84-T$16)/T$17)*10+50,"")</f>
        <v>46.385279804660904</v>
      </c>
      <c r="W84" s="5"/>
      <c r="X84" s="5">
        <f t="shared" ref="X84:X147" si="24">IF(AND(B84=1,D84&gt;17,D84&lt;30),POWER((M84-C$318),2),"")</f>
        <v>256</v>
      </c>
      <c r="Y84" s="16">
        <f t="shared" ref="Y84:Y147" si="25">IF(AND(B84=1,D84&gt;17,D84&lt;30),((M84-W$10)/W$11)*10+50,"")</f>
        <v>52.340181886004544</v>
      </c>
    </row>
    <row r="85" spans="1:25">
      <c r="A85">
        <v>613</v>
      </c>
      <c r="B85">
        <v>0</v>
      </c>
      <c r="C85">
        <v>1990</v>
      </c>
      <c r="D85">
        <f t="shared" si="13"/>
        <v>26</v>
      </c>
      <c r="E85" t="s">
        <v>46</v>
      </c>
      <c r="G85">
        <v>3</v>
      </c>
      <c r="H85">
        <v>2</v>
      </c>
      <c r="I85">
        <v>2</v>
      </c>
      <c r="J85">
        <v>1</v>
      </c>
      <c r="K85">
        <v>2</v>
      </c>
      <c r="L85">
        <v>2</v>
      </c>
      <c r="M85" s="12" t="str">
        <f t="shared" si="14"/>
        <v/>
      </c>
      <c r="N85" s="18" t="str">
        <f t="shared" si="15"/>
        <v/>
      </c>
      <c r="O85" s="5" t="str">
        <f t="shared" si="16"/>
        <v/>
      </c>
      <c r="P85" s="5" t="str">
        <f t="shared" si="17"/>
        <v/>
      </c>
      <c r="Q85" s="18" t="str">
        <f t="shared" si="18"/>
        <v/>
      </c>
      <c r="R85" s="17" t="str">
        <f t="shared" si="19"/>
        <v/>
      </c>
      <c r="S85" s="5" t="str">
        <f t="shared" si="20"/>
        <v/>
      </c>
      <c r="T85" s="16" t="str">
        <f t="shared" si="21"/>
        <v/>
      </c>
      <c r="U85" s="17" t="str">
        <f t="shared" si="22"/>
        <v/>
      </c>
      <c r="V85" s="5" t="str">
        <f t="shared" si="23"/>
        <v/>
      </c>
      <c r="W85" s="5"/>
      <c r="X85" s="5" t="str">
        <f t="shared" si="24"/>
        <v/>
      </c>
      <c r="Y85" s="16" t="str">
        <f t="shared" si="25"/>
        <v/>
      </c>
    </row>
    <row r="86" spans="1:25">
      <c r="A86">
        <v>662</v>
      </c>
      <c r="B86">
        <v>0</v>
      </c>
      <c r="C86">
        <v>1990</v>
      </c>
      <c r="D86">
        <f t="shared" si="13"/>
        <v>26</v>
      </c>
      <c r="E86" t="s">
        <v>88</v>
      </c>
      <c r="F86">
        <v>4</v>
      </c>
      <c r="G86">
        <v>2</v>
      </c>
      <c r="H86">
        <v>4</v>
      </c>
      <c r="I86">
        <v>4</v>
      </c>
      <c r="J86">
        <v>2</v>
      </c>
      <c r="K86">
        <v>1</v>
      </c>
      <c r="L86">
        <v>3</v>
      </c>
      <c r="M86" s="12" t="str">
        <f t="shared" si="14"/>
        <v/>
      </c>
      <c r="N86" s="18" t="str">
        <f t="shared" si="15"/>
        <v/>
      </c>
      <c r="O86" s="5" t="str">
        <f t="shared" si="16"/>
        <v/>
      </c>
      <c r="P86" s="5" t="str">
        <f t="shared" si="17"/>
        <v/>
      </c>
      <c r="Q86" s="18" t="str">
        <f t="shared" si="18"/>
        <v/>
      </c>
      <c r="R86" s="17" t="str">
        <f t="shared" si="19"/>
        <v/>
      </c>
      <c r="S86" s="5" t="str">
        <f t="shared" si="20"/>
        <v/>
      </c>
      <c r="T86" s="16" t="str">
        <f t="shared" si="21"/>
        <v/>
      </c>
      <c r="U86" s="17" t="str">
        <f t="shared" si="22"/>
        <v/>
      </c>
      <c r="V86" s="5" t="str">
        <f t="shared" si="23"/>
        <v/>
      </c>
      <c r="W86" s="5"/>
      <c r="X86" s="5" t="str">
        <f t="shared" si="24"/>
        <v/>
      </c>
      <c r="Y86" s="16" t="str">
        <f t="shared" si="25"/>
        <v/>
      </c>
    </row>
    <row r="87" spans="1:25">
      <c r="A87">
        <v>592</v>
      </c>
      <c r="B87">
        <v>0</v>
      </c>
      <c r="C87">
        <v>1996</v>
      </c>
      <c r="D87">
        <f t="shared" si="13"/>
        <v>20</v>
      </c>
      <c r="E87" t="s">
        <v>89</v>
      </c>
      <c r="F87">
        <v>4</v>
      </c>
      <c r="G87">
        <v>3</v>
      </c>
      <c r="H87">
        <v>4</v>
      </c>
      <c r="I87">
        <v>3</v>
      </c>
      <c r="J87">
        <v>2</v>
      </c>
      <c r="K87">
        <v>1</v>
      </c>
      <c r="L87">
        <v>2</v>
      </c>
      <c r="M87" s="12" t="str">
        <f t="shared" si="14"/>
        <v/>
      </c>
      <c r="N87" s="18" t="str">
        <f t="shared" si="15"/>
        <v/>
      </c>
      <c r="O87" s="5" t="str">
        <f t="shared" si="16"/>
        <v/>
      </c>
      <c r="P87" s="5" t="str">
        <f t="shared" si="17"/>
        <v/>
      </c>
      <c r="Q87" s="18" t="str">
        <f t="shared" si="18"/>
        <v/>
      </c>
      <c r="R87" s="17" t="str">
        <f t="shared" si="19"/>
        <v/>
      </c>
      <c r="S87" s="5" t="str">
        <f t="shared" si="20"/>
        <v/>
      </c>
      <c r="T87" s="16" t="str">
        <f t="shared" si="21"/>
        <v/>
      </c>
      <c r="U87" s="17" t="str">
        <f t="shared" si="22"/>
        <v/>
      </c>
      <c r="V87" s="5" t="str">
        <f t="shared" si="23"/>
        <v/>
      </c>
      <c r="W87" s="5"/>
      <c r="X87" s="5" t="str">
        <f t="shared" si="24"/>
        <v/>
      </c>
      <c r="Y87" s="16" t="str">
        <f t="shared" si="25"/>
        <v/>
      </c>
    </row>
    <row r="88" spans="1:25">
      <c r="A88">
        <v>671</v>
      </c>
      <c r="B88">
        <v>0</v>
      </c>
      <c r="C88">
        <v>1971</v>
      </c>
      <c r="D88">
        <f t="shared" si="13"/>
        <v>45</v>
      </c>
      <c r="E88" t="s">
        <v>46</v>
      </c>
      <c r="G88">
        <v>3</v>
      </c>
      <c r="H88">
        <v>1</v>
      </c>
      <c r="I88">
        <v>2</v>
      </c>
      <c r="J88">
        <v>2</v>
      </c>
      <c r="K88">
        <v>2</v>
      </c>
      <c r="L88">
        <v>3</v>
      </c>
      <c r="M88" s="12" t="str">
        <f t="shared" si="14"/>
        <v/>
      </c>
      <c r="N88" s="18" t="str">
        <f t="shared" si="15"/>
        <v/>
      </c>
      <c r="O88" s="5" t="str">
        <f t="shared" si="16"/>
        <v/>
      </c>
      <c r="P88" s="5" t="str">
        <f t="shared" si="17"/>
        <v/>
      </c>
      <c r="Q88" s="18" t="str">
        <f t="shared" si="18"/>
        <v/>
      </c>
      <c r="R88" s="17" t="str">
        <f t="shared" si="19"/>
        <v/>
      </c>
      <c r="S88" s="5" t="str">
        <f t="shared" si="20"/>
        <v/>
      </c>
      <c r="T88" s="16" t="str">
        <f t="shared" si="21"/>
        <v/>
      </c>
      <c r="U88" s="17" t="str">
        <f t="shared" si="22"/>
        <v/>
      </c>
      <c r="V88" s="5" t="str">
        <f t="shared" si="23"/>
        <v/>
      </c>
      <c r="W88" s="5"/>
      <c r="X88" s="5" t="str">
        <f t="shared" si="24"/>
        <v/>
      </c>
      <c r="Y88" s="16" t="str">
        <f t="shared" si="25"/>
        <v/>
      </c>
    </row>
    <row r="89" spans="1:25">
      <c r="A89">
        <v>683</v>
      </c>
      <c r="B89">
        <v>0</v>
      </c>
      <c r="C89">
        <v>1993</v>
      </c>
      <c r="D89">
        <f t="shared" si="13"/>
        <v>23</v>
      </c>
      <c r="E89" t="s">
        <v>46</v>
      </c>
      <c r="G89">
        <v>2</v>
      </c>
      <c r="H89">
        <v>2</v>
      </c>
      <c r="I89">
        <v>3</v>
      </c>
      <c r="J89">
        <v>1</v>
      </c>
      <c r="K89">
        <v>2</v>
      </c>
      <c r="L89">
        <v>2</v>
      </c>
      <c r="M89" s="12" t="str">
        <f t="shared" si="14"/>
        <v/>
      </c>
      <c r="N89" s="18" t="str">
        <f t="shared" si="15"/>
        <v/>
      </c>
      <c r="O89" s="5" t="str">
        <f t="shared" si="16"/>
        <v/>
      </c>
      <c r="P89" s="5" t="str">
        <f t="shared" si="17"/>
        <v/>
      </c>
      <c r="Q89" s="18" t="str">
        <f t="shared" si="18"/>
        <v/>
      </c>
      <c r="R89" s="17" t="str">
        <f t="shared" si="19"/>
        <v/>
      </c>
      <c r="S89" s="5" t="str">
        <f t="shared" si="20"/>
        <v/>
      </c>
      <c r="T89" s="16" t="str">
        <f t="shared" si="21"/>
        <v/>
      </c>
      <c r="U89" s="17" t="str">
        <f t="shared" si="22"/>
        <v/>
      </c>
      <c r="V89" s="5" t="str">
        <f t="shared" si="23"/>
        <v/>
      </c>
      <c r="W89" s="5"/>
      <c r="X89" s="5" t="str">
        <f t="shared" si="24"/>
        <v/>
      </c>
      <c r="Y89" s="16" t="str">
        <f t="shared" si="25"/>
        <v/>
      </c>
    </row>
    <row r="90" spans="1:25">
      <c r="A90">
        <v>602</v>
      </c>
      <c r="B90">
        <v>0</v>
      </c>
      <c r="C90">
        <v>1992</v>
      </c>
      <c r="D90">
        <f t="shared" si="13"/>
        <v>24</v>
      </c>
      <c r="E90" t="s">
        <v>90</v>
      </c>
      <c r="F90">
        <v>2</v>
      </c>
      <c r="G90">
        <v>2</v>
      </c>
      <c r="H90">
        <v>3</v>
      </c>
      <c r="I90">
        <v>3</v>
      </c>
      <c r="J90">
        <v>3</v>
      </c>
      <c r="K90">
        <v>2</v>
      </c>
      <c r="L90">
        <v>3</v>
      </c>
      <c r="M90" s="12" t="str">
        <f t="shared" si="14"/>
        <v/>
      </c>
      <c r="N90" s="18" t="str">
        <f t="shared" si="15"/>
        <v/>
      </c>
      <c r="O90" s="5" t="str">
        <f t="shared" si="16"/>
        <v/>
      </c>
      <c r="P90" s="5" t="str">
        <f t="shared" si="17"/>
        <v/>
      </c>
      <c r="Q90" s="18" t="str">
        <f t="shared" si="18"/>
        <v/>
      </c>
      <c r="R90" s="17" t="str">
        <f t="shared" si="19"/>
        <v/>
      </c>
      <c r="S90" s="5" t="str">
        <f t="shared" si="20"/>
        <v/>
      </c>
      <c r="T90" s="16" t="str">
        <f t="shared" si="21"/>
        <v/>
      </c>
      <c r="U90" s="17" t="str">
        <f t="shared" si="22"/>
        <v/>
      </c>
      <c r="V90" s="5" t="str">
        <f t="shared" si="23"/>
        <v/>
      </c>
      <c r="W90" s="5"/>
      <c r="X90" s="5" t="str">
        <f t="shared" si="24"/>
        <v/>
      </c>
      <c r="Y90" s="16" t="str">
        <f t="shared" si="25"/>
        <v/>
      </c>
    </row>
    <row r="91" spans="1:25">
      <c r="A91">
        <v>690</v>
      </c>
      <c r="B91">
        <v>0</v>
      </c>
      <c r="C91">
        <v>1986</v>
      </c>
      <c r="D91">
        <f t="shared" si="13"/>
        <v>30</v>
      </c>
      <c r="E91" t="s">
        <v>91</v>
      </c>
      <c r="F91">
        <v>3</v>
      </c>
      <c r="G91">
        <v>3</v>
      </c>
      <c r="H91">
        <v>2</v>
      </c>
      <c r="I91">
        <v>4</v>
      </c>
      <c r="J91">
        <v>3</v>
      </c>
      <c r="K91">
        <v>2</v>
      </c>
      <c r="L91">
        <v>2</v>
      </c>
      <c r="M91" s="12" t="str">
        <f t="shared" si="14"/>
        <v/>
      </c>
      <c r="N91" s="18" t="str">
        <f t="shared" si="15"/>
        <v/>
      </c>
      <c r="O91" s="5" t="str">
        <f t="shared" si="16"/>
        <v/>
      </c>
      <c r="P91" s="5" t="str">
        <f t="shared" si="17"/>
        <v/>
      </c>
      <c r="Q91" s="18" t="str">
        <f t="shared" si="18"/>
        <v/>
      </c>
      <c r="R91" s="17" t="str">
        <f t="shared" si="19"/>
        <v/>
      </c>
      <c r="S91" s="5" t="str">
        <f t="shared" si="20"/>
        <v/>
      </c>
      <c r="T91" s="16" t="str">
        <f t="shared" si="21"/>
        <v/>
      </c>
      <c r="U91" s="17" t="str">
        <f t="shared" si="22"/>
        <v/>
      </c>
      <c r="V91" s="5" t="str">
        <f t="shared" si="23"/>
        <v/>
      </c>
      <c r="W91" s="5"/>
      <c r="X91" s="5" t="str">
        <f t="shared" si="24"/>
        <v/>
      </c>
      <c r="Y91" s="16" t="str">
        <f t="shared" si="25"/>
        <v/>
      </c>
    </row>
    <row r="92" spans="1:25">
      <c r="A92">
        <v>51</v>
      </c>
      <c r="B92">
        <v>1</v>
      </c>
      <c r="C92">
        <v>1979</v>
      </c>
      <c r="D92">
        <f t="shared" si="13"/>
        <v>37</v>
      </c>
      <c r="E92" t="s">
        <v>92</v>
      </c>
      <c r="F92">
        <v>3</v>
      </c>
      <c r="G92">
        <v>2</v>
      </c>
      <c r="H92">
        <v>3</v>
      </c>
      <c r="I92">
        <v>3</v>
      </c>
      <c r="J92">
        <v>3</v>
      </c>
      <c r="K92">
        <v>2</v>
      </c>
      <c r="L92">
        <v>1</v>
      </c>
      <c r="M92" s="12" t="str">
        <f t="shared" si="14"/>
        <v/>
      </c>
      <c r="N92" s="18" t="str">
        <f t="shared" si="15"/>
        <v/>
      </c>
      <c r="O92" s="5" t="str">
        <f t="shared" si="16"/>
        <v/>
      </c>
      <c r="P92" s="5" t="str">
        <f t="shared" si="17"/>
        <v/>
      </c>
      <c r="Q92" s="18" t="str">
        <f t="shared" si="18"/>
        <v/>
      </c>
      <c r="R92" s="17" t="str">
        <f t="shared" si="19"/>
        <v/>
      </c>
      <c r="S92" s="5" t="str">
        <f t="shared" si="20"/>
        <v/>
      </c>
      <c r="T92" s="16" t="str">
        <f t="shared" si="21"/>
        <v/>
      </c>
      <c r="U92" s="17" t="str">
        <f t="shared" si="22"/>
        <v/>
      </c>
      <c r="V92" s="5" t="str">
        <f t="shared" si="23"/>
        <v/>
      </c>
      <c r="W92" s="5"/>
      <c r="X92" s="5" t="str">
        <f t="shared" si="24"/>
        <v/>
      </c>
      <c r="Y92" s="16" t="str">
        <f t="shared" si="25"/>
        <v/>
      </c>
    </row>
    <row r="93" spans="1:25">
      <c r="A93">
        <v>693</v>
      </c>
      <c r="B93">
        <v>0</v>
      </c>
      <c r="C93">
        <v>1978</v>
      </c>
      <c r="D93">
        <f t="shared" si="13"/>
        <v>38</v>
      </c>
      <c r="E93" t="s">
        <v>93</v>
      </c>
      <c r="F93">
        <v>1</v>
      </c>
      <c r="G93">
        <v>3</v>
      </c>
      <c r="H93">
        <v>2</v>
      </c>
      <c r="I93">
        <v>3</v>
      </c>
      <c r="J93">
        <v>3</v>
      </c>
      <c r="K93">
        <v>2</v>
      </c>
      <c r="L93">
        <v>4</v>
      </c>
      <c r="M93" s="12" t="str">
        <f t="shared" si="14"/>
        <v/>
      </c>
      <c r="N93" s="18" t="str">
        <f t="shared" si="15"/>
        <v/>
      </c>
      <c r="O93" s="5" t="str">
        <f t="shared" si="16"/>
        <v/>
      </c>
      <c r="P93" s="5" t="str">
        <f t="shared" si="17"/>
        <v/>
      </c>
      <c r="Q93" s="18" t="str">
        <f t="shared" si="18"/>
        <v/>
      </c>
      <c r="R93" s="17" t="str">
        <f t="shared" si="19"/>
        <v/>
      </c>
      <c r="S93" s="5" t="str">
        <f t="shared" si="20"/>
        <v/>
      </c>
      <c r="T93" s="16" t="str">
        <f t="shared" si="21"/>
        <v/>
      </c>
      <c r="U93" s="17" t="str">
        <f t="shared" si="22"/>
        <v/>
      </c>
      <c r="V93" s="5" t="str">
        <f t="shared" si="23"/>
        <v/>
      </c>
      <c r="W93" s="5"/>
      <c r="X93" s="5" t="str">
        <f t="shared" si="24"/>
        <v/>
      </c>
      <c r="Y93" s="16" t="str">
        <f t="shared" si="25"/>
        <v/>
      </c>
    </row>
    <row r="94" spans="1:25">
      <c r="A94">
        <v>713</v>
      </c>
      <c r="B94">
        <v>1</v>
      </c>
      <c r="C94">
        <v>1991</v>
      </c>
      <c r="D94">
        <f t="shared" si="13"/>
        <v>25</v>
      </c>
      <c r="E94" t="s">
        <v>46</v>
      </c>
      <c r="G94">
        <v>2</v>
      </c>
      <c r="H94">
        <v>4</v>
      </c>
      <c r="I94">
        <v>2</v>
      </c>
      <c r="J94">
        <v>3</v>
      </c>
      <c r="K94">
        <v>2</v>
      </c>
      <c r="L94">
        <v>3</v>
      </c>
      <c r="M94" s="12">
        <f t="shared" si="14"/>
        <v>16</v>
      </c>
      <c r="N94" s="18">
        <f t="shared" si="15"/>
        <v>9</v>
      </c>
      <c r="O94" s="5">
        <f t="shared" si="16"/>
        <v>0.36730945821854849</v>
      </c>
      <c r="P94" s="5">
        <f t="shared" si="17"/>
        <v>54.164859394117244</v>
      </c>
      <c r="Q94" s="18">
        <f t="shared" si="18"/>
        <v>2</v>
      </c>
      <c r="R94" s="17">
        <f t="shared" si="19"/>
        <v>5.8769513314967756E-2</v>
      </c>
      <c r="S94" s="5">
        <f t="shared" si="20"/>
        <v>46.525022057895448</v>
      </c>
      <c r="T94" s="16">
        <f t="shared" si="21"/>
        <v>5</v>
      </c>
      <c r="U94" s="17">
        <f t="shared" si="22"/>
        <v>0.29752066115702525</v>
      </c>
      <c r="V94" s="5">
        <f t="shared" si="23"/>
        <v>54.337664234406923</v>
      </c>
      <c r="W94" s="5"/>
      <c r="X94" s="5">
        <f t="shared" si="24"/>
        <v>256</v>
      </c>
      <c r="Y94" s="16">
        <f t="shared" si="25"/>
        <v>52.340181886004544</v>
      </c>
    </row>
    <row r="95" spans="1:25">
      <c r="A95">
        <v>735</v>
      </c>
      <c r="B95">
        <v>0</v>
      </c>
      <c r="C95">
        <v>1983</v>
      </c>
      <c r="D95">
        <f t="shared" si="13"/>
        <v>33</v>
      </c>
      <c r="E95" t="s">
        <v>94</v>
      </c>
      <c r="F95">
        <v>2</v>
      </c>
      <c r="G95">
        <v>3</v>
      </c>
      <c r="H95">
        <v>2</v>
      </c>
      <c r="I95">
        <v>2</v>
      </c>
      <c r="J95">
        <v>3</v>
      </c>
      <c r="K95">
        <v>2</v>
      </c>
      <c r="L95">
        <v>3</v>
      </c>
      <c r="M95" s="12" t="str">
        <f t="shared" si="14"/>
        <v/>
      </c>
      <c r="N95" s="18" t="str">
        <f t="shared" si="15"/>
        <v/>
      </c>
      <c r="O95" s="5" t="str">
        <f t="shared" si="16"/>
        <v/>
      </c>
      <c r="P95" s="5" t="str">
        <f t="shared" si="17"/>
        <v/>
      </c>
      <c r="Q95" s="18" t="str">
        <f t="shared" si="18"/>
        <v/>
      </c>
      <c r="R95" s="17" t="str">
        <f t="shared" si="19"/>
        <v/>
      </c>
      <c r="S95" s="5" t="str">
        <f t="shared" si="20"/>
        <v/>
      </c>
      <c r="T95" s="16" t="str">
        <f t="shared" si="21"/>
        <v/>
      </c>
      <c r="U95" s="17" t="str">
        <f t="shared" si="22"/>
        <v/>
      </c>
      <c r="V95" s="5" t="str">
        <f t="shared" si="23"/>
        <v/>
      </c>
      <c r="W95" s="5"/>
      <c r="X95" s="5" t="str">
        <f t="shared" si="24"/>
        <v/>
      </c>
      <c r="Y95" s="16" t="str">
        <f t="shared" si="25"/>
        <v/>
      </c>
    </row>
    <row r="96" spans="1:25">
      <c r="A96">
        <v>763</v>
      </c>
      <c r="B96">
        <v>1</v>
      </c>
      <c r="C96">
        <v>1994</v>
      </c>
      <c r="D96">
        <f t="shared" si="13"/>
        <v>22</v>
      </c>
      <c r="E96" t="s">
        <v>95</v>
      </c>
      <c r="F96">
        <v>1</v>
      </c>
      <c r="G96">
        <v>3</v>
      </c>
      <c r="H96">
        <v>2</v>
      </c>
      <c r="I96">
        <v>2</v>
      </c>
      <c r="J96">
        <v>1</v>
      </c>
      <c r="K96">
        <v>2</v>
      </c>
      <c r="L96">
        <v>2</v>
      </c>
      <c r="M96" s="12">
        <f t="shared" si="14"/>
        <v>12</v>
      </c>
      <c r="N96" s="18">
        <f t="shared" si="15"/>
        <v>7</v>
      </c>
      <c r="O96" s="5">
        <f t="shared" si="16"/>
        <v>1.9430670339761265</v>
      </c>
      <c r="P96" s="5">
        <f t="shared" si="17"/>
        <v>40.420823393530327</v>
      </c>
      <c r="Q96" s="18">
        <f t="shared" si="18"/>
        <v>2</v>
      </c>
      <c r="R96" s="17">
        <f t="shared" si="19"/>
        <v>5.8769513314967756E-2</v>
      </c>
      <c r="S96" s="5">
        <f t="shared" si="20"/>
        <v>46.525022057895448</v>
      </c>
      <c r="T96" s="16">
        <f t="shared" si="21"/>
        <v>3</v>
      </c>
      <c r="U96" s="17">
        <f t="shared" si="22"/>
        <v>2.1157024793388417</v>
      </c>
      <c r="V96" s="5">
        <f t="shared" si="23"/>
        <v>38.432895374914885</v>
      </c>
      <c r="W96" s="5"/>
      <c r="X96" s="5">
        <f t="shared" si="24"/>
        <v>144</v>
      </c>
      <c r="Y96" s="16">
        <f t="shared" si="25"/>
        <v>42.043381587584548</v>
      </c>
    </row>
    <row r="97" spans="1:25">
      <c r="A97">
        <v>49</v>
      </c>
      <c r="B97">
        <v>0</v>
      </c>
      <c r="C97">
        <v>1983</v>
      </c>
      <c r="D97">
        <f t="shared" si="13"/>
        <v>33</v>
      </c>
      <c r="E97" t="s">
        <v>46</v>
      </c>
      <c r="G97">
        <v>3</v>
      </c>
      <c r="H97">
        <v>2</v>
      </c>
      <c r="I97">
        <v>2</v>
      </c>
      <c r="J97">
        <v>2</v>
      </c>
      <c r="K97">
        <v>2</v>
      </c>
      <c r="L97">
        <v>3</v>
      </c>
      <c r="M97" s="12" t="str">
        <f t="shared" si="14"/>
        <v/>
      </c>
      <c r="N97" s="18" t="str">
        <f t="shared" si="15"/>
        <v/>
      </c>
      <c r="O97" s="5" t="str">
        <f t="shared" si="16"/>
        <v/>
      </c>
      <c r="P97" s="5" t="str">
        <f t="shared" si="17"/>
        <v/>
      </c>
      <c r="Q97" s="18" t="str">
        <f t="shared" si="18"/>
        <v/>
      </c>
      <c r="R97" s="17" t="str">
        <f t="shared" si="19"/>
        <v/>
      </c>
      <c r="S97" s="5" t="str">
        <f t="shared" si="20"/>
        <v/>
      </c>
      <c r="T97" s="16" t="str">
        <f t="shared" si="21"/>
        <v/>
      </c>
      <c r="U97" s="17" t="str">
        <f t="shared" si="22"/>
        <v/>
      </c>
      <c r="V97" s="5" t="str">
        <f t="shared" si="23"/>
        <v/>
      </c>
      <c r="W97" s="5"/>
      <c r="X97" s="5" t="str">
        <f t="shared" si="24"/>
        <v/>
      </c>
      <c r="Y97" s="16" t="str">
        <f t="shared" si="25"/>
        <v/>
      </c>
    </row>
    <row r="98" spans="1:25">
      <c r="A98">
        <v>820</v>
      </c>
      <c r="B98">
        <v>1</v>
      </c>
      <c r="C98">
        <v>1996</v>
      </c>
      <c r="D98">
        <f t="shared" si="13"/>
        <v>20</v>
      </c>
      <c r="E98" t="s">
        <v>46</v>
      </c>
      <c r="G98">
        <v>4</v>
      </c>
      <c r="H98">
        <v>4</v>
      </c>
      <c r="I98">
        <v>1</v>
      </c>
      <c r="J98">
        <v>3</v>
      </c>
      <c r="K98">
        <v>2</v>
      </c>
      <c r="L98">
        <v>3</v>
      </c>
      <c r="M98" s="12">
        <f t="shared" si="14"/>
        <v>17</v>
      </c>
      <c r="N98" s="18">
        <f t="shared" si="15"/>
        <v>11</v>
      </c>
      <c r="O98" s="5">
        <f t="shared" si="16"/>
        <v>6.7915518824609702</v>
      </c>
      <c r="P98" s="5">
        <f t="shared" si="17"/>
        <v>67.90889539470416</v>
      </c>
      <c r="Q98" s="18">
        <f t="shared" si="18"/>
        <v>1</v>
      </c>
      <c r="R98" s="17">
        <f t="shared" si="19"/>
        <v>1.5436179981634521</v>
      </c>
      <c r="S98" s="5">
        <f t="shared" si="20"/>
        <v>32.190738046714159</v>
      </c>
      <c r="T98" s="16">
        <f t="shared" si="21"/>
        <v>5</v>
      </c>
      <c r="U98" s="17">
        <f t="shared" si="22"/>
        <v>0.29752066115702525</v>
      </c>
      <c r="V98" s="5">
        <f t="shared" si="23"/>
        <v>54.337664234406923</v>
      </c>
      <c r="W98" s="5"/>
      <c r="X98" s="5">
        <f t="shared" si="24"/>
        <v>289</v>
      </c>
      <c r="Y98" s="16">
        <f t="shared" si="25"/>
        <v>54.914381960609546</v>
      </c>
    </row>
    <row r="99" spans="1:25">
      <c r="A99">
        <v>832</v>
      </c>
      <c r="B99">
        <v>0</v>
      </c>
      <c r="C99">
        <v>1984</v>
      </c>
      <c r="D99">
        <f t="shared" si="13"/>
        <v>32</v>
      </c>
      <c r="E99" t="s">
        <v>96</v>
      </c>
      <c r="F99">
        <v>4</v>
      </c>
      <c r="G99">
        <v>2</v>
      </c>
      <c r="H99">
        <v>1</v>
      </c>
      <c r="I99">
        <v>3</v>
      </c>
      <c r="J99">
        <v>4</v>
      </c>
      <c r="K99">
        <v>4</v>
      </c>
      <c r="L99">
        <v>2</v>
      </c>
      <c r="M99" s="12" t="str">
        <f t="shared" si="14"/>
        <v/>
      </c>
      <c r="N99" s="18" t="str">
        <f t="shared" si="15"/>
        <v/>
      </c>
      <c r="O99" s="5" t="str">
        <f t="shared" si="16"/>
        <v/>
      </c>
      <c r="P99" s="5" t="str">
        <f t="shared" si="17"/>
        <v/>
      </c>
      <c r="Q99" s="18" t="str">
        <f t="shared" si="18"/>
        <v/>
      </c>
      <c r="R99" s="17" t="str">
        <f t="shared" si="19"/>
        <v/>
      </c>
      <c r="S99" s="5" t="str">
        <f t="shared" si="20"/>
        <v/>
      </c>
      <c r="T99" s="16" t="str">
        <f t="shared" si="21"/>
        <v/>
      </c>
      <c r="U99" s="17" t="str">
        <f t="shared" si="22"/>
        <v/>
      </c>
      <c r="V99" s="5" t="str">
        <f t="shared" si="23"/>
        <v/>
      </c>
      <c r="W99" s="5"/>
      <c r="X99" s="5" t="str">
        <f t="shared" si="24"/>
        <v/>
      </c>
      <c r="Y99" s="16" t="str">
        <f t="shared" si="25"/>
        <v/>
      </c>
    </row>
    <row r="100" spans="1:25">
      <c r="A100">
        <v>848</v>
      </c>
      <c r="B100">
        <v>0</v>
      </c>
      <c r="C100">
        <v>1970</v>
      </c>
      <c r="D100">
        <f t="shared" si="13"/>
        <v>46</v>
      </c>
      <c r="E100" t="s">
        <v>97</v>
      </c>
      <c r="F100">
        <v>1</v>
      </c>
      <c r="G100">
        <v>3</v>
      </c>
      <c r="H100">
        <v>2</v>
      </c>
      <c r="I100">
        <v>3</v>
      </c>
      <c r="J100">
        <v>4</v>
      </c>
      <c r="K100">
        <v>1</v>
      </c>
      <c r="L100">
        <v>3</v>
      </c>
      <c r="M100" s="12" t="str">
        <f t="shared" si="14"/>
        <v/>
      </c>
      <c r="N100" s="18" t="str">
        <f t="shared" si="15"/>
        <v/>
      </c>
      <c r="O100" s="5" t="str">
        <f t="shared" si="16"/>
        <v/>
      </c>
      <c r="P100" s="5" t="str">
        <f t="shared" si="17"/>
        <v/>
      </c>
      <c r="Q100" s="18" t="str">
        <f t="shared" si="18"/>
        <v/>
      </c>
      <c r="R100" s="17" t="str">
        <f t="shared" si="19"/>
        <v/>
      </c>
      <c r="S100" s="5" t="str">
        <f t="shared" si="20"/>
        <v/>
      </c>
      <c r="T100" s="16" t="str">
        <f t="shared" si="21"/>
        <v/>
      </c>
      <c r="U100" s="17" t="str">
        <f t="shared" si="22"/>
        <v/>
      </c>
      <c r="V100" s="5" t="str">
        <f t="shared" si="23"/>
        <v/>
      </c>
      <c r="W100" s="5"/>
      <c r="X100" s="5" t="str">
        <f t="shared" si="24"/>
        <v/>
      </c>
      <c r="Y100" s="16" t="str">
        <f t="shared" si="25"/>
        <v/>
      </c>
    </row>
    <row r="101" spans="1:25">
      <c r="A101">
        <v>857</v>
      </c>
      <c r="B101">
        <v>0</v>
      </c>
      <c r="C101">
        <v>1967</v>
      </c>
      <c r="D101">
        <f t="shared" si="13"/>
        <v>49</v>
      </c>
      <c r="E101" t="s">
        <v>46</v>
      </c>
      <c r="G101">
        <v>3</v>
      </c>
      <c r="H101">
        <v>2</v>
      </c>
      <c r="I101">
        <v>3</v>
      </c>
      <c r="J101">
        <v>2</v>
      </c>
      <c r="K101">
        <v>3</v>
      </c>
      <c r="L101">
        <v>3</v>
      </c>
      <c r="M101" s="12" t="str">
        <f t="shared" si="14"/>
        <v/>
      </c>
      <c r="N101" s="18" t="str">
        <f t="shared" si="15"/>
        <v/>
      </c>
      <c r="O101" s="5" t="str">
        <f t="shared" si="16"/>
        <v/>
      </c>
      <c r="P101" s="5" t="str">
        <f t="shared" si="17"/>
        <v/>
      </c>
      <c r="Q101" s="18" t="str">
        <f t="shared" si="18"/>
        <v/>
      </c>
      <c r="R101" s="17" t="str">
        <f t="shared" si="19"/>
        <v/>
      </c>
      <c r="S101" s="5" t="str">
        <f t="shared" si="20"/>
        <v/>
      </c>
      <c r="T101" s="16" t="str">
        <f t="shared" si="21"/>
        <v/>
      </c>
      <c r="U101" s="17" t="str">
        <f t="shared" si="22"/>
        <v/>
      </c>
      <c r="V101" s="5" t="str">
        <f t="shared" si="23"/>
        <v/>
      </c>
      <c r="W101" s="5"/>
      <c r="X101" s="5" t="str">
        <f t="shared" si="24"/>
        <v/>
      </c>
      <c r="Y101" s="16" t="str">
        <f t="shared" si="25"/>
        <v/>
      </c>
    </row>
    <row r="102" spans="1:25">
      <c r="A102">
        <v>813</v>
      </c>
      <c r="B102">
        <v>1</v>
      </c>
      <c r="C102">
        <v>1994</v>
      </c>
      <c r="D102">
        <f t="shared" si="13"/>
        <v>22</v>
      </c>
      <c r="E102" t="s">
        <v>46</v>
      </c>
      <c r="G102">
        <v>3</v>
      </c>
      <c r="H102">
        <v>2</v>
      </c>
      <c r="I102">
        <v>2</v>
      </c>
      <c r="J102">
        <v>2</v>
      </c>
      <c r="K102">
        <v>2</v>
      </c>
      <c r="L102">
        <v>1</v>
      </c>
      <c r="M102" s="12">
        <f t="shared" si="14"/>
        <v>12</v>
      </c>
      <c r="N102" s="18">
        <f t="shared" si="15"/>
        <v>6</v>
      </c>
      <c r="O102" s="5">
        <f t="shared" si="16"/>
        <v>5.730945821854915</v>
      </c>
      <c r="P102" s="5">
        <f t="shared" si="17"/>
        <v>33.548805393236869</v>
      </c>
      <c r="Q102" s="18">
        <f t="shared" si="18"/>
        <v>2</v>
      </c>
      <c r="R102" s="17">
        <f t="shared" si="19"/>
        <v>5.8769513314967756E-2</v>
      </c>
      <c r="S102" s="5">
        <f t="shared" si="20"/>
        <v>46.525022057895448</v>
      </c>
      <c r="T102" s="16">
        <f t="shared" si="21"/>
        <v>4</v>
      </c>
      <c r="U102" s="17">
        <f t="shared" si="22"/>
        <v>0.20661157024793353</v>
      </c>
      <c r="V102" s="5">
        <f t="shared" si="23"/>
        <v>46.385279804660904</v>
      </c>
      <c r="W102" s="5"/>
      <c r="X102" s="5">
        <f t="shared" si="24"/>
        <v>144</v>
      </c>
      <c r="Y102" s="16">
        <f t="shared" si="25"/>
        <v>42.043381587584548</v>
      </c>
    </row>
    <row r="103" spans="1:25">
      <c r="A103">
        <v>891</v>
      </c>
      <c r="B103">
        <v>0</v>
      </c>
      <c r="C103">
        <v>1992</v>
      </c>
      <c r="D103">
        <f t="shared" si="13"/>
        <v>24</v>
      </c>
      <c r="E103" t="s">
        <v>98</v>
      </c>
      <c r="F103">
        <v>1</v>
      </c>
      <c r="G103">
        <v>4</v>
      </c>
      <c r="H103">
        <v>4</v>
      </c>
      <c r="I103">
        <v>3</v>
      </c>
      <c r="J103">
        <v>3</v>
      </c>
      <c r="K103">
        <v>1</v>
      </c>
      <c r="L103">
        <v>3</v>
      </c>
      <c r="M103" s="12" t="str">
        <f t="shared" si="14"/>
        <v/>
      </c>
      <c r="N103" s="18" t="str">
        <f t="shared" si="15"/>
        <v/>
      </c>
      <c r="O103" s="5" t="str">
        <f t="shared" si="16"/>
        <v/>
      </c>
      <c r="P103" s="5" t="str">
        <f t="shared" si="17"/>
        <v/>
      </c>
      <c r="Q103" s="18" t="str">
        <f t="shared" si="18"/>
        <v/>
      </c>
      <c r="R103" s="17" t="str">
        <f t="shared" si="19"/>
        <v/>
      </c>
      <c r="S103" s="5" t="str">
        <f t="shared" si="20"/>
        <v/>
      </c>
      <c r="T103" s="16" t="str">
        <f t="shared" si="21"/>
        <v/>
      </c>
      <c r="U103" s="17" t="str">
        <f t="shared" si="22"/>
        <v/>
      </c>
      <c r="V103" s="5" t="str">
        <f t="shared" si="23"/>
        <v/>
      </c>
      <c r="W103" s="5"/>
      <c r="X103" s="5" t="str">
        <f t="shared" si="24"/>
        <v/>
      </c>
      <c r="Y103" s="16" t="str">
        <f t="shared" si="25"/>
        <v/>
      </c>
    </row>
    <row r="104" spans="1:25">
      <c r="A104">
        <v>876</v>
      </c>
      <c r="B104">
        <v>0</v>
      </c>
      <c r="C104">
        <v>1976</v>
      </c>
      <c r="D104">
        <f t="shared" si="13"/>
        <v>40</v>
      </c>
      <c r="E104" t="s">
        <v>99</v>
      </c>
      <c r="F104">
        <v>2</v>
      </c>
      <c r="G104">
        <v>4</v>
      </c>
      <c r="H104">
        <v>3</v>
      </c>
      <c r="I104">
        <v>3</v>
      </c>
      <c r="J104">
        <v>2</v>
      </c>
      <c r="K104">
        <v>2</v>
      </c>
      <c r="L104">
        <v>2</v>
      </c>
      <c r="M104" s="12" t="str">
        <f t="shared" si="14"/>
        <v/>
      </c>
      <c r="N104" s="18" t="str">
        <f t="shared" si="15"/>
        <v/>
      </c>
      <c r="O104" s="5" t="str">
        <f t="shared" si="16"/>
        <v/>
      </c>
      <c r="P104" s="5" t="str">
        <f t="shared" si="17"/>
        <v/>
      </c>
      <c r="Q104" s="18" t="str">
        <f t="shared" si="18"/>
        <v/>
      </c>
      <c r="R104" s="17" t="str">
        <f t="shared" si="19"/>
        <v/>
      </c>
      <c r="S104" s="5" t="str">
        <f t="shared" si="20"/>
        <v/>
      </c>
      <c r="T104" s="16" t="str">
        <f t="shared" si="21"/>
        <v/>
      </c>
      <c r="U104" s="17" t="str">
        <f t="shared" si="22"/>
        <v/>
      </c>
      <c r="V104" s="5" t="str">
        <f t="shared" si="23"/>
        <v/>
      </c>
      <c r="W104" s="5"/>
      <c r="X104" s="5" t="str">
        <f t="shared" si="24"/>
        <v/>
      </c>
      <c r="Y104" s="16" t="str">
        <f t="shared" si="25"/>
        <v/>
      </c>
    </row>
    <row r="105" spans="1:25">
      <c r="A105">
        <v>899</v>
      </c>
      <c r="B105">
        <v>0</v>
      </c>
      <c r="C105">
        <v>1973</v>
      </c>
      <c r="D105">
        <f t="shared" si="13"/>
        <v>43</v>
      </c>
      <c r="E105" t="s">
        <v>100</v>
      </c>
      <c r="F105">
        <v>4</v>
      </c>
      <c r="G105">
        <v>2</v>
      </c>
      <c r="H105">
        <v>2</v>
      </c>
      <c r="I105">
        <v>3</v>
      </c>
      <c r="J105">
        <v>3</v>
      </c>
      <c r="K105">
        <v>2</v>
      </c>
      <c r="L105">
        <v>2</v>
      </c>
      <c r="M105" s="12" t="str">
        <f t="shared" si="14"/>
        <v/>
      </c>
      <c r="N105" s="18" t="str">
        <f t="shared" si="15"/>
        <v/>
      </c>
      <c r="O105" s="5" t="str">
        <f t="shared" si="16"/>
        <v/>
      </c>
      <c r="P105" s="5" t="str">
        <f t="shared" si="17"/>
        <v/>
      </c>
      <c r="Q105" s="18" t="str">
        <f t="shared" si="18"/>
        <v/>
      </c>
      <c r="R105" s="17" t="str">
        <f t="shared" si="19"/>
        <v/>
      </c>
      <c r="S105" s="5" t="str">
        <f t="shared" si="20"/>
        <v/>
      </c>
      <c r="T105" s="16" t="str">
        <f t="shared" si="21"/>
        <v/>
      </c>
      <c r="U105" s="17" t="str">
        <f t="shared" si="22"/>
        <v/>
      </c>
      <c r="V105" s="5" t="str">
        <f t="shared" si="23"/>
        <v/>
      </c>
      <c r="W105" s="5"/>
      <c r="X105" s="5" t="str">
        <f t="shared" si="24"/>
        <v/>
      </c>
      <c r="Y105" s="16" t="str">
        <f t="shared" si="25"/>
        <v/>
      </c>
    </row>
    <row r="106" spans="1:25">
      <c r="A106">
        <v>904</v>
      </c>
      <c r="B106">
        <v>0</v>
      </c>
      <c r="C106">
        <v>1989</v>
      </c>
      <c r="D106">
        <f t="shared" si="13"/>
        <v>27</v>
      </c>
      <c r="E106" t="s">
        <v>101</v>
      </c>
      <c r="F106">
        <v>1</v>
      </c>
      <c r="G106">
        <v>4</v>
      </c>
      <c r="H106">
        <v>3</v>
      </c>
      <c r="I106">
        <v>4</v>
      </c>
      <c r="J106">
        <v>2</v>
      </c>
      <c r="K106">
        <v>1</v>
      </c>
      <c r="L106">
        <v>2</v>
      </c>
      <c r="M106" s="12" t="str">
        <f t="shared" si="14"/>
        <v/>
      </c>
      <c r="N106" s="18" t="str">
        <f t="shared" si="15"/>
        <v/>
      </c>
      <c r="O106" s="5" t="str">
        <f t="shared" si="16"/>
        <v/>
      </c>
      <c r="P106" s="5" t="str">
        <f t="shared" si="17"/>
        <v/>
      </c>
      <c r="Q106" s="18" t="str">
        <f t="shared" si="18"/>
        <v/>
      </c>
      <c r="R106" s="17" t="str">
        <f t="shared" si="19"/>
        <v/>
      </c>
      <c r="S106" s="5" t="str">
        <f t="shared" si="20"/>
        <v/>
      </c>
      <c r="T106" s="16" t="str">
        <f t="shared" si="21"/>
        <v/>
      </c>
      <c r="U106" s="17" t="str">
        <f t="shared" si="22"/>
        <v/>
      </c>
      <c r="V106" s="5" t="str">
        <f t="shared" si="23"/>
        <v/>
      </c>
      <c r="W106" s="5"/>
      <c r="X106" s="5" t="str">
        <f t="shared" si="24"/>
        <v/>
      </c>
      <c r="Y106" s="16" t="str">
        <f t="shared" si="25"/>
        <v/>
      </c>
    </row>
    <row r="107" spans="1:25">
      <c r="A107">
        <v>907</v>
      </c>
      <c r="B107">
        <v>0</v>
      </c>
      <c r="C107">
        <v>1998</v>
      </c>
      <c r="D107">
        <f t="shared" si="13"/>
        <v>18</v>
      </c>
      <c r="E107" t="s">
        <v>102</v>
      </c>
      <c r="F107">
        <v>3</v>
      </c>
      <c r="G107">
        <v>3</v>
      </c>
      <c r="H107">
        <v>4</v>
      </c>
      <c r="I107">
        <v>4</v>
      </c>
      <c r="J107">
        <v>1</v>
      </c>
      <c r="K107">
        <v>2</v>
      </c>
      <c r="L107">
        <v>3</v>
      </c>
      <c r="M107" s="12" t="str">
        <f t="shared" si="14"/>
        <v/>
      </c>
      <c r="N107" s="18" t="str">
        <f t="shared" si="15"/>
        <v/>
      </c>
      <c r="O107" s="5" t="str">
        <f t="shared" si="16"/>
        <v/>
      </c>
      <c r="P107" s="5" t="str">
        <f t="shared" si="17"/>
        <v/>
      </c>
      <c r="Q107" s="18" t="str">
        <f t="shared" si="18"/>
        <v/>
      </c>
      <c r="R107" s="17" t="str">
        <f t="shared" si="19"/>
        <v/>
      </c>
      <c r="S107" s="5" t="str">
        <f t="shared" si="20"/>
        <v/>
      </c>
      <c r="T107" s="16" t="str">
        <f t="shared" si="21"/>
        <v/>
      </c>
      <c r="U107" s="17" t="str">
        <f t="shared" si="22"/>
        <v/>
      </c>
      <c r="V107" s="5" t="str">
        <f t="shared" si="23"/>
        <v/>
      </c>
      <c r="W107" s="5"/>
      <c r="X107" s="5" t="str">
        <f t="shared" si="24"/>
        <v/>
      </c>
      <c r="Y107" s="16" t="str">
        <f t="shared" si="25"/>
        <v/>
      </c>
    </row>
    <row r="108" spans="1:25">
      <c r="A108">
        <v>908</v>
      </c>
      <c r="B108">
        <v>0</v>
      </c>
      <c r="C108">
        <v>1991</v>
      </c>
      <c r="D108">
        <f t="shared" si="13"/>
        <v>25</v>
      </c>
      <c r="E108" t="s">
        <v>46</v>
      </c>
      <c r="G108">
        <v>4</v>
      </c>
      <c r="H108">
        <v>4</v>
      </c>
      <c r="I108">
        <v>2</v>
      </c>
      <c r="J108">
        <v>3</v>
      </c>
      <c r="K108">
        <v>1</v>
      </c>
      <c r="L108">
        <v>4</v>
      </c>
      <c r="M108" s="12" t="str">
        <f t="shared" si="14"/>
        <v/>
      </c>
      <c r="N108" s="18" t="str">
        <f t="shared" si="15"/>
        <v/>
      </c>
      <c r="O108" s="5" t="str">
        <f t="shared" si="16"/>
        <v/>
      </c>
      <c r="P108" s="5" t="str">
        <f t="shared" si="17"/>
        <v/>
      </c>
      <c r="Q108" s="18" t="str">
        <f t="shared" si="18"/>
        <v/>
      </c>
      <c r="R108" s="17" t="str">
        <f t="shared" si="19"/>
        <v/>
      </c>
      <c r="S108" s="5" t="str">
        <f t="shared" si="20"/>
        <v/>
      </c>
      <c r="T108" s="16" t="str">
        <f t="shared" si="21"/>
        <v/>
      </c>
      <c r="U108" s="17" t="str">
        <f t="shared" si="22"/>
        <v/>
      </c>
      <c r="V108" s="5" t="str">
        <f t="shared" si="23"/>
        <v/>
      </c>
      <c r="W108" s="5"/>
      <c r="X108" s="5" t="str">
        <f t="shared" si="24"/>
        <v/>
      </c>
      <c r="Y108" s="16" t="str">
        <f t="shared" si="25"/>
        <v/>
      </c>
    </row>
    <row r="109" spans="1:25">
      <c r="A109">
        <v>927</v>
      </c>
      <c r="B109">
        <v>1</v>
      </c>
      <c r="C109">
        <v>1992</v>
      </c>
      <c r="D109">
        <f t="shared" si="13"/>
        <v>24</v>
      </c>
      <c r="E109" t="s">
        <v>103</v>
      </c>
      <c r="F109">
        <v>1</v>
      </c>
      <c r="G109">
        <v>3</v>
      </c>
      <c r="H109">
        <v>3</v>
      </c>
      <c r="I109">
        <v>3</v>
      </c>
      <c r="J109">
        <v>3</v>
      </c>
      <c r="K109">
        <v>2</v>
      </c>
      <c r="L109">
        <v>2</v>
      </c>
      <c r="M109" s="12">
        <f t="shared" si="14"/>
        <v>16</v>
      </c>
      <c r="N109" s="18">
        <f t="shared" si="15"/>
        <v>8</v>
      </c>
      <c r="O109" s="5">
        <f t="shared" si="16"/>
        <v>0.15518824609733742</v>
      </c>
      <c r="P109" s="5">
        <f t="shared" si="17"/>
        <v>47.292841393823785</v>
      </c>
      <c r="Q109" s="18">
        <f t="shared" si="18"/>
        <v>3</v>
      </c>
      <c r="R109" s="17">
        <f t="shared" si="19"/>
        <v>0.5739210284664833</v>
      </c>
      <c r="S109" s="5">
        <f t="shared" si="20"/>
        <v>60.859306069076737</v>
      </c>
      <c r="T109" s="16">
        <f t="shared" si="21"/>
        <v>5</v>
      </c>
      <c r="U109" s="17">
        <f t="shared" si="22"/>
        <v>0.29752066115702525</v>
      </c>
      <c r="V109" s="5">
        <f t="shared" si="23"/>
        <v>54.337664234406923</v>
      </c>
      <c r="W109" s="5"/>
      <c r="X109" s="5">
        <f t="shared" si="24"/>
        <v>256</v>
      </c>
      <c r="Y109" s="16">
        <f t="shared" si="25"/>
        <v>52.340181886004544</v>
      </c>
    </row>
    <row r="110" spans="1:25">
      <c r="A110">
        <v>933</v>
      </c>
      <c r="B110">
        <v>0</v>
      </c>
      <c r="C110">
        <v>1996</v>
      </c>
      <c r="D110">
        <f t="shared" si="13"/>
        <v>20</v>
      </c>
      <c r="E110" t="s">
        <v>46</v>
      </c>
      <c r="G110">
        <v>3</v>
      </c>
      <c r="H110">
        <v>3</v>
      </c>
      <c r="I110">
        <v>2</v>
      </c>
      <c r="J110">
        <v>2</v>
      </c>
      <c r="K110">
        <v>2</v>
      </c>
      <c r="L110">
        <v>2</v>
      </c>
      <c r="M110" s="12" t="str">
        <f t="shared" si="14"/>
        <v/>
      </c>
      <c r="N110" s="18" t="str">
        <f t="shared" si="15"/>
        <v/>
      </c>
      <c r="O110" s="5" t="str">
        <f t="shared" si="16"/>
        <v/>
      </c>
      <c r="P110" s="5" t="str">
        <f t="shared" si="17"/>
        <v/>
      </c>
      <c r="Q110" s="18" t="str">
        <f t="shared" si="18"/>
        <v/>
      </c>
      <c r="R110" s="17" t="str">
        <f t="shared" si="19"/>
        <v/>
      </c>
      <c r="S110" s="5" t="str">
        <f t="shared" si="20"/>
        <v/>
      </c>
      <c r="T110" s="16" t="str">
        <f t="shared" si="21"/>
        <v/>
      </c>
      <c r="U110" s="17" t="str">
        <f t="shared" si="22"/>
        <v/>
      </c>
      <c r="V110" s="5" t="str">
        <f t="shared" si="23"/>
        <v/>
      </c>
      <c r="W110" s="5"/>
      <c r="X110" s="5" t="str">
        <f t="shared" si="24"/>
        <v/>
      </c>
      <c r="Y110" s="16" t="str">
        <f t="shared" si="25"/>
        <v/>
      </c>
    </row>
    <row r="111" spans="1:25">
      <c r="A111">
        <v>942</v>
      </c>
      <c r="B111">
        <v>0</v>
      </c>
      <c r="C111">
        <v>1992</v>
      </c>
      <c r="D111">
        <f t="shared" si="13"/>
        <v>24</v>
      </c>
      <c r="E111" t="s">
        <v>46</v>
      </c>
      <c r="G111">
        <v>3</v>
      </c>
      <c r="H111">
        <v>3</v>
      </c>
      <c r="I111">
        <v>3</v>
      </c>
      <c r="J111">
        <v>3</v>
      </c>
      <c r="K111">
        <v>1</v>
      </c>
      <c r="L111">
        <v>1</v>
      </c>
      <c r="M111" s="12" t="str">
        <f t="shared" si="14"/>
        <v/>
      </c>
      <c r="N111" s="18" t="str">
        <f t="shared" si="15"/>
        <v/>
      </c>
      <c r="O111" s="5" t="str">
        <f t="shared" si="16"/>
        <v/>
      </c>
      <c r="P111" s="5" t="str">
        <f t="shared" si="17"/>
        <v/>
      </c>
      <c r="Q111" s="18" t="str">
        <f t="shared" si="18"/>
        <v/>
      </c>
      <c r="R111" s="17" t="str">
        <f t="shared" si="19"/>
        <v/>
      </c>
      <c r="S111" s="5" t="str">
        <f t="shared" si="20"/>
        <v/>
      </c>
      <c r="T111" s="16" t="str">
        <f t="shared" si="21"/>
        <v/>
      </c>
      <c r="U111" s="17" t="str">
        <f t="shared" si="22"/>
        <v/>
      </c>
      <c r="V111" s="5" t="str">
        <f t="shared" si="23"/>
        <v/>
      </c>
      <c r="W111" s="5"/>
      <c r="X111" s="5" t="str">
        <f t="shared" si="24"/>
        <v/>
      </c>
      <c r="Y111" s="16" t="str">
        <f t="shared" si="25"/>
        <v/>
      </c>
    </row>
    <row r="112" spans="1:25">
      <c r="A112">
        <v>950</v>
      </c>
      <c r="B112">
        <v>1</v>
      </c>
      <c r="C112">
        <v>1988</v>
      </c>
      <c r="D112">
        <f t="shared" si="13"/>
        <v>28</v>
      </c>
      <c r="E112" t="s">
        <v>104</v>
      </c>
      <c r="F112">
        <v>1</v>
      </c>
      <c r="G112">
        <v>3</v>
      </c>
      <c r="H112">
        <v>3</v>
      </c>
      <c r="I112">
        <v>2</v>
      </c>
      <c r="J112">
        <v>4</v>
      </c>
      <c r="K112">
        <v>3</v>
      </c>
      <c r="L112">
        <v>3</v>
      </c>
      <c r="M112" s="12">
        <f t="shared" si="14"/>
        <v>18</v>
      </c>
      <c r="N112" s="18">
        <f t="shared" si="15"/>
        <v>9</v>
      </c>
      <c r="O112" s="5">
        <f t="shared" si="16"/>
        <v>0.36730945821854849</v>
      </c>
      <c r="P112" s="5">
        <f t="shared" si="17"/>
        <v>54.164859394117244</v>
      </c>
      <c r="Q112" s="18">
        <f t="shared" si="18"/>
        <v>2</v>
      </c>
      <c r="R112" s="17">
        <f t="shared" si="19"/>
        <v>5.8769513314967756E-2</v>
      </c>
      <c r="S112" s="5">
        <f t="shared" si="20"/>
        <v>46.525022057895448</v>
      </c>
      <c r="T112" s="16">
        <f t="shared" si="21"/>
        <v>7</v>
      </c>
      <c r="U112" s="17">
        <f t="shared" si="22"/>
        <v>6.479338842975209</v>
      </c>
      <c r="V112" s="5">
        <f t="shared" si="23"/>
        <v>70.242433093898953</v>
      </c>
      <c r="W112" s="5"/>
      <c r="X112" s="5">
        <f t="shared" si="24"/>
        <v>324</v>
      </c>
      <c r="Y112" s="16">
        <f t="shared" si="25"/>
        <v>57.488582035214542</v>
      </c>
    </row>
    <row r="113" spans="1:25">
      <c r="A113">
        <v>957</v>
      </c>
      <c r="B113">
        <v>0</v>
      </c>
      <c r="C113">
        <v>1976</v>
      </c>
      <c r="D113">
        <f t="shared" si="13"/>
        <v>40</v>
      </c>
      <c r="E113" t="s">
        <v>46</v>
      </c>
      <c r="G113">
        <v>4</v>
      </c>
      <c r="H113">
        <v>3</v>
      </c>
      <c r="I113">
        <v>3</v>
      </c>
      <c r="J113">
        <v>4</v>
      </c>
      <c r="K113">
        <v>2</v>
      </c>
      <c r="L113">
        <v>4</v>
      </c>
      <c r="M113" s="12" t="str">
        <f t="shared" si="14"/>
        <v/>
      </c>
      <c r="N113" s="18" t="str">
        <f t="shared" si="15"/>
        <v/>
      </c>
      <c r="O113" s="5" t="str">
        <f t="shared" si="16"/>
        <v/>
      </c>
      <c r="P113" s="5" t="str">
        <f t="shared" si="17"/>
        <v/>
      </c>
      <c r="Q113" s="18" t="str">
        <f t="shared" si="18"/>
        <v/>
      </c>
      <c r="R113" s="17" t="str">
        <f t="shared" si="19"/>
        <v/>
      </c>
      <c r="S113" s="5" t="str">
        <f t="shared" si="20"/>
        <v/>
      </c>
      <c r="T113" s="16" t="str">
        <f t="shared" si="21"/>
        <v/>
      </c>
      <c r="U113" s="17" t="str">
        <f t="shared" si="22"/>
        <v/>
      </c>
      <c r="V113" s="5" t="str">
        <f t="shared" si="23"/>
        <v/>
      </c>
      <c r="W113" s="5"/>
      <c r="X113" s="5" t="str">
        <f t="shared" si="24"/>
        <v/>
      </c>
      <c r="Y113" s="16" t="str">
        <f t="shared" si="25"/>
        <v/>
      </c>
    </row>
    <row r="114" spans="1:25">
      <c r="A114">
        <v>965</v>
      </c>
      <c r="B114">
        <v>0</v>
      </c>
      <c r="C114">
        <v>1977</v>
      </c>
      <c r="D114">
        <f t="shared" si="13"/>
        <v>39</v>
      </c>
      <c r="E114" t="s">
        <v>105</v>
      </c>
      <c r="F114">
        <v>3</v>
      </c>
      <c r="G114">
        <v>3</v>
      </c>
      <c r="H114">
        <v>2</v>
      </c>
      <c r="I114">
        <v>3</v>
      </c>
      <c r="J114">
        <v>2</v>
      </c>
      <c r="K114">
        <v>2</v>
      </c>
      <c r="L114">
        <v>3</v>
      </c>
      <c r="M114" s="12" t="str">
        <f t="shared" si="14"/>
        <v/>
      </c>
      <c r="N114" s="18" t="str">
        <f t="shared" si="15"/>
        <v/>
      </c>
      <c r="O114" s="5" t="str">
        <f t="shared" si="16"/>
        <v/>
      </c>
      <c r="P114" s="5" t="str">
        <f t="shared" si="17"/>
        <v/>
      </c>
      <c r="Q114" s="18" t="str">
        <f t="shared" si="18"/>
        <v/>
      </c>
      <c r="R114" s="17" t="str">
        <f t="shared" si="19"/>
        <v/>
      </c>
      <c r="S114" s="5" t="str">
        <f t="shared" si="20"/>
        <v/>
      </c>
      <c r="T114" s="16" t="str">
        <f t="shared" si="21"/>
        <v/>
      </c>
      <c r="U114" s="17" t="str">
        <f t="shared" si="22"/>
        <v/>
      </c>
      <c r="V114" s="5" t="str">
        <f t="shared" si="23"/>
        <v/>
      </c>
      <c r="W114" s="5"/>
      <c r="X114" s="5" t="str">
        <f t="shared" si="24"/>
        <v/>
      </c>
      <c r="Y114" s="16" t="str">
        <f t="shared" si="25"/>
        <v/>
      </c>
    </row>
    <row r="115" spans="1:25">
      <c r="A115">
        <v>967</v>
      </c>
      <c r="B115">
        <v>1</v>
      </c>
      <c r="C115">
        <v>1997</v>
      </c>
      <c r="D115">
        <f t="shared" si="13"/>
        <v>19</v>
      </c>
      <c r="E115" t="s">
        <v>46</v>
      </c>
      <c r="G115">
        <v>1</v>
      </c>
      <c r="H115">
        <v>3</v>
      </c>
      <c r="I115">
        <v>2</v>
      </c>
      <c r="J115">
        <v>1</v>
      </c>
      <c r="K115">
        <v>1</v>
      </c>
      <c r="L115">
        <v>3</v>
      </c>
      <c r="M115" s="12">
        <f t="shared" si="14"/>
        <v>11</v>
      </c>
      <c r="N115" s="18">
        <f t="shared" si="15"/>
        <v>7</v>
      </c>
      <c r="O115" s="5">
        <f t="shared" si="16"/>
        <v>1.9430670339761265</v>
      </c>
      <c r="P115" s="5">
        <f t="shared" si="17"/>
        <v>40.420823393530327</v>
      </c>
      <c r="Q115" s="18">
        <f t="shared" si="18"/>
        <v>2</v>
      </c>
      <c r="R115" s="17">
        <f t="shared" si="19"/>
        <v>5.8769513314967756E-2</v>
      </c>
      <c r="S115" s="5">
        <f t="shared" si="20"/>
        <v>46.525022057895448</v>
      </c>
      <c r="T115" s="16">
        <f t="shared" si="21"/>
        <v>2</v>
      </c>
      <c r="U115" s="17">
        <f t="shared" si="22"/>
        <v>6.0247933884297504</v>
      </c>
      <c r="V115" s="5">
        <f t="shared" si="23"/>
        <v>30.480510945168866</v>
      </c>
      <c r="W115" s="5"/>
      <c r="X115" s="5">
        <f t="shared" si="24"/>
        <v>121</v>
      </c>
      <c r="Y115" s="16">
        <f t="shared" si="25"/>
        <v>39.469181512979546</v>
      </c>
    </row>
    <row r="116" spans="1:25">
      <c r="A116">
        <v>981</v>
      </c>
      <c r="B116">
        <v>0</v>
      </c>
      <c r="C116">
        <v>1976</v>
      </c>
      <c r="D116">
        <f t="shared" si="13"/>
        <v>40</v>
      </c>
      <c r="E116" t="s">
        <v>106</v>
      </c>
      <c r="F116">
        <v>1</v>
      </c>
      <c r="G116">
        <v>3</v>
      </c>
      <c r="H116">
        <v>2</v>
      </c>
      <c r="I116">
        <v>2</v>
      </c>
      <c r="J116">
        <v>2</v>
      </c>
      <c r="K116">
        <v>2</v>
      </c>
      <c r="L116">
        <v>2</v>
      </c>
      <c r="M116" s="12" t="str">
        <f t="shared" si="14"/>
        <v/>
      </c>
      <c r="N116" s="18" t="str">
        <f t="shared" si="15"/>
        <v/>
      </c>
      <c r="O116" s="5" t="str">
        <f t="shared" si="16"/>
        <v/>
      </c>
      <c r="P116" s="5" t="str">
        <f t="shared" si="17"/>
        <v/>
      </c>
      <c r="Q116" s="18" t="str">
        <f t="shared" si="18"/>
        <v/>
      </c>
      <c r="R116" s="17" t="str">
        <f t="shared" si="19"/>
        <v/>
      </c>
      <c r="S116" s="5" t="str">
        <f t="shared" si="20"/>
        <v/>
      </c>
      <c r="T116" s="16" t="str">
        <f t="shared" si="21"/>
        <v/>
      </c>
      <c r="U116" s="17" t="str">
        <f t="shared" si="22"/>
        <v/>
      </c>
      <c r="V116" s="5" t="str">
        <f t="shared" si="23"/>
        <v/>
      </c>
      <c r="W116" s="5"/>
      <c r="X116" s="5" t="str">
        <f t="shared" si="24"/>
        <v/>
      </c>
      <c r="Y116" s="16" t="str">
        <f t="shared" si="25"/>
        <v/>
      </c>
    </row>
    <row r="117" spans="1:25">
      <c r="A117">
        <v>1002</v>
      </c>
      <c r="B117">
        <v>0</v>
      </c>
      <c r="C117">
        <v>1986</v>
      </c>
      <c r="D117">
        <f t="shared" si="13"/>
        <v>30</v>
      </c>
      <c r="E117" t="s">
        <v>107</v>
      </c>
      <c r="F117">
        <v>2</v>
      </c>
      <c r="G117">
        <v>3</v>
      </c>
      <c r="H117">
        <v>3</v>
      </c>
      <c r="I117">
        <v>3</v>
      </c>
      <c r="J117">
        <v>3</v>
      </c>
      <c r="K117">
        <v>2</v>
      </c>
      <c r="L117">
        <v>3</v>
      </c>
      <c r="M117" s="12" t="str">
        <f t="shared" si="14"/>
        <v/>
      </c>
      <c r="N117" s="18" t="str">
        <f t="shared" si="15"/>
        <v/>
      </c>
      <c r="O117" s="5" t="str">
        <f t="shared" si="16"/>
        <v/>
      </c>
      <c r="P117" s="5" t="str">
        <f t="shared" si="17"/>
        <v/>
      </c>
      <c r="Q117" s="18" t="str">
        <f t="shared" si="18"/>
        <v/>
      </c>
      <c r="R117" s="17" t="str">
        <f t="shared" si="19"/>
        <v/>
      </c>
      <c r="S117" s="5" t="str">
        <f t="shared" si="20"/>
        <v/>
      </c>
      <c r="T117" s="16" t="str">
        <f t="shared" si="21"/>
        <v/>
      </c>
      <c r="U117" s="17" t="str">
        <f t="shared" si="22"/>
        <v/>
      </c>
      <c r="V117" s="5" t="str">
        <f t="shared" si="23"/>
        <v/>
      </c>
      <c r="W117" s="5"/>
      <c r="X117" s="5" t="str">
        <f t="shared" si="24"/>
        <v/>
      </c>
      <c r="Y117" s="16" t="str">
        <f t="shared" si="25"/>
        <v/>
      </c>
    </row>
    <row r="118" spans="1:25">
      <c r="A118">
        <v>1010</v>
      </c>
      <c r="B118">
        <v>0</v>
      </c>
      <c r="C118">
        <v>1970</v>
      </c>
      <c r="D118">
        <f t="shared" si="13"/>
        <v>46</v>
      </c>
      <c r="E118" t="s">
        <v>46</v>
      </c>
      <c r="G118">
        <v>3</v>
      </c>
      <c r="H118">
        <v>3</v>
      </c>
      <c r="I118">
        <v>3</v>
      </c>
      <c r="J118">
        <v>2</v>
      </c>
      <c r="K118">
        <v>1</v>
      </c>
      <c r="L118">
        <v>2</v>
      </c>
      <c r="M118" s="12" t="str">
        <f t="shared" si="14"/>
        <v/>
      </c>
      <c r="N118" s="18" t="str">
        <f t="shared" si="15"/>
        <v/>
      </c>
      <c r="O118" s="5" t="str">
        <f t="shared" si="16"/>
        <v/>
      </c>
      <c r="P118" s="5" t="str">
        <f t="shared" si="17"/>
        <v/>
      </c>
      <c r="Q118" s="18" t="str">
        <f t="shared" si="18"/>
        <v/>
      </c>
      <c r="R118" s="17" t="str">
        <f t="shared" si="19"/>
        <v/>
      </c>
      <c r="S118" s="5" t="str">
        <f t="shared" si="20"/>
        <v/>
      </c>
      <c r="T118" s="16" t="str">
        <f t="shared" si="21"/>
        <v/>
      </c>
      <c r="U118" s="17" t="str">
        <f t="shared" si="22"/>
        <v/>
      </c>
      <c r="V118" s="5" t="str">
        <f t="shared" si="23"/>
        <v/>
      </c>
      <c r="W118" s="5"/>
      <c r="X118" s="5" t="str">
        <f t="shared" si="24"/>
        <v/>
      </c>
      <c r="Y118" s="16" t="str">
        <f t="shared" si="25"/>
        <v/>
      </c>
    </row>
    <row r="119" spans="1:25">
      <c r="A119">
        <v>1015</v>
      </c>
      <c r="B119">
        <v>0</v>
      </c>
      <c r="C119">
        <v>1971</v>
      </c>
      <c r="D119">
        <f t="shared" si="13"/>
        <v>45</v>
      </c>
      <c r="E119" t="s">
        <v>108</v>
      </c>
      <c r="F119">
        <v>2</v>
      </c>
      <c r="G119">
        <v>3</v>
      </c>
      <c r="H119">
        <v>1</v>
      </c>
      <c r="I119">
        <v>4</v>
      </c>
      <c r="J119">
        <v>3</v>
      </c>
      <c r="K119">
        <v>2</v>
      </c>
      <c r="L119">
        <v>3</v>
      </c>
      <c r="M119" s="12" t="str">
        <f t="shared" si="14"/>
        <v/>
      </c>
      <c r="N119" s="18" t="str">
        <f t="shared" si="15"/>
        <v/>
      </c>
      <c r="O119" s="5" t="str">
        <f t="shared" si="16"/>
        <v/>
      </c>
      <c r="P119" s="5" t="str">
        <f t="shared" si="17"/>
        <v/>
      </c>
      <c r="Q119" s="18" t="str">
        <f t="shared" si="18"/>
        <v/>
      </c>
      <c r="R119" s="17" t="str">
        <f t="shared" si="19"/>
        <v/>
      </c>
      <c r="S119" s="5" t="str">
        <f t="shared" si="20"/>
        <v/>
      </c>
      <c r="T119" s="16" t="str">
        <f t="shared" si="21"/>
        <v/>
      </c>
      <c r="U119" s="17" t="str">
        <f t="shared" si="22"/>
        <v/>
      </c>
      <c r="V119" s="5" t="str">
        <f t="shared" si="23"/>
        <v/>
      </c>
      <c r="W119" s="5"/>
      <c r="X119" s="5" t="str">
        <f t="shared" si="24"/>
        <v/>
      </c>
      <c r="Y119" s="16" t="str">
        <f t="shared" si="25"/>
        <v/>
      </c>
    </row>
    <row r="120" spans="1:25">
      <c r="A120">
        <v>1019</v>
      </c>
      <c r="B120">
        <v>0</v>
      </c>
      <c r="C120">
        <v>1968</v>
      </c>
      <c r="D120">
        <f t="shared" si="13"/>
        <v>48</v>
      </c>
      <c r="E120" t="s">
        <v>46</v>
      </c>
      <c r="G120">
        <v>3</v>
      </c>
      <c r="H120">
        <v>2</v>
      </c>
      <c r="I120">
        <v>2</v>
      </c>
      <c r="J120">
        <v>2</v>
      </c>
      <c r="K120">
        <v>2</v>
      </c>
      <c r="L120">
        <v>3</v>
      </c>
      <c r="M120" s="12" t="str">
        <f t="shared" si="14"/>
        <v/>
      </c>
      <c r="N120" s="18" t="str">
        <f t="shared" si="15"/>
        <v/>
      </c>
      <c r="O120" s="5" t="str">
        <f t="shared" si="16"/>
        <v/>
      </c>
      <c r="P120" s="5" t="str">
        <f t="shared" si="17"/>
        <v/>
      </c>
      <c r="Q120" s="18" t="str">
        <f t="shared" si="18"/>
        <v/>
      </c>
      <c r="R120" s="17" t="str">
        <f t="shared" si="19"/>
        <v/>
      </c>
      <c r="S120" s="5" t="str">
        <f t="shared" si="20"/>
        <v/>
      </c>
      <c r="T120" s="16" t="str">
        <f t="shared" si="21"/>
        <v/>
      </c>
      <c r="U120" s="17" t="str">
        <f t="shared" si="22"/>
        <v/>
      </c>
      <c r="V120" s="5" t="str">
        <f t="shared" si="23"/>
        <v/>
      </c>
      <c r="W120" s="5"/>
      <c r="X120" s="5" t="str">
        <f t="shared" si="24"/>
        <v/>
      </c>
      <c r="Y120" s="16" t="str">
        <f t="shared" si="25"/>
        <v/>
      </c>
    </row>
    <row r="121" spans="1:25">
      <c r="A121">
        <v>1025</v>
      </c>
      <c r="B121">
        <v>1</v>
      </c>
      <c r="C121">
        <v>1991</v>
      </c>
      <c r="D121">
        <f t="shared" si="13"/>
        <v>25</v>
      </c>
      <c r="E121" t="s">
        <v>109</v>
      </c>
      <c r="F121">
        <v>2</v>
      </c>
      <c r="G121">
        <v>3</v>
      </c>
      <c r="H121">
        <v>3</v>
      </c>
      <c r="I121">
        <v>4</v>
      </c>
      <c r="J121">
        <v>3</v>
      </c>
      <c r="K121">
        <v>2</v>
      </c>
      <c r="L121">
        <v>3</v>
      </c>
      <c r="M121" s="12">
        <f t="shared" si="14"/>
        <v>18</v>
      </c>
      <c r="N121" s="18">
        <f t="shared" si="15"/>
        <v>9</v>
      </c>
      <c r="O121" s="5">
        <f t="shared" si="16"/>
        <v>0.36730945821854849</v>
      </c>
      <c r="P121" s="5">
        <f t="shared" si="17"/>
        <v>54.164859394117244</v>
      </c>
      <c r="Q121" s="18">
        <f t="shared" si="18"/>
        <v>4</v>
      </c>
      <c r="R121" s="17">
        <f t="shared" si="19"/>
        <v>3.0890725436179989</v>
      </c>
      <c r="S121" s="5">
        <f t="shared" si="20"/>
        <v>75.193590080258033</v>
      </c>
      <c r="T121" s="16">
        <f t="shared" si="21"/>
        <v>5</v>
      </c>
      <c r="U121" s="17">
        <f t="shared" si="22"/>
        <v>0.29752066115702525</v>
      </c>
      <c r="V121" s="5">
        <f t="shared" si="23"/>
        <v>54.337664234406923</v>
      </c>
      <c r="W121" s="5"/>
      <c r="X121" s="5">
        <f t="shared" si="24"/>
        <v>324</v>
      </c>
      <c r="Y121" s="16">
        <f t="shared" si="25"/>
        <v>57.488582035214542</v>
      </c>
    </row>
    <row r="122" spans="1:25">
      <c r="A122">
        <v>1039</v>
      </c>
      <c r="B122">
        <v>0</v>
      </c>
      <c r="C122">
        <v>1995</v>
      </c>
      <c r="D122">
        <f t="shared" si="13"/>
        <v>21</v>
      </c>
      <c r="E122" t="s">
        <v>46</v>
      </c>
      <c r="G122">
        <v>3</v>
      </c>
      <c r="H122">
        <v>3</v>
      </c>
      <c r="I122">
        <v>2</v>
      </c>
      <c r="J122">
        <v>3</v>
      </c>
      <c r="K122">
        <v>1</v>
      </c>
      <c r="L122">
        <v>2</v>
      </c>
      <c r="M122" s="12" t="str">
        <f t="shared" si="14"/>
        <v/>
      </c>
      <c r="N122" s="18" t="str">
        <f t="shared" si="15"/>
        <v/>
      </c>
      <c r="O122" s="5" t="str">
        <f t="shared" si="16"/>
        <v/>
      </c>
      <c r="P122" s="5" t="str">
        <f t="shared" si="17"/>
        <v/>
      </c>
      <c r="Q122" s="18" t="str">
        <f t="shared" si="18"/>
        <v/>
      </c>
      <c r="R122" s="17" t="str">
        <f t="shared" si="19"/>
        <v/>
      </c>
      <c r="S122" s="5" t="str">
        <f t="shared" si="20"/>
        <v/>
      </c>
      <c r="T122" s="16" t="str">
        <f t="shared" si="21"/>
        <v/>
      </c>
      <c r="U122" s="17" t="str">
        <f t="shared" si="22"/>
        <v/>
      </c>
      <c r="V122" s="5" t="str">
        <f t="shared" si="23"/>
        <v/>
      </c>
      <c r="W122" s="5"/>
      <c r="X122" s="5" t="str">
        <f t="shared" si="24"/>
        <v/>
      </c>
      <c r="Y122" s="16" t="str">
        <f t="shared" si="25"/>
        <v/>
      </c>
    </row>
    <row r="123" spans="1:25">
      <c r="A123">
        <v>1049</v>
      </c>
      <c r="B123">
        <v>1</v>
      </c>
      <c r="C123">
        <v>1988</v>
      </c>
      <c r="D123">
        <f t="shared" si="13"/>
        <v>28</v>
      </c>
      <c r="E123" t="s">
        <v>46</v>
      </c>
      <c r="G123">
        <v>3</v>
      </c>
      <c r="H123">
        <v>4</v>
      </c>
      <c r="I123">
        <v>2</v>
      </c>
      <c r="J123">
        <v>4</v>
      </c>
      <c r="K123">
        <v>2</v>
      </c>
      <c r="L123">
        <v>2</v>
      </c>
      <c r="M123" s="12">
        <f t="shared" si="14"/>
        <v>17</v>
      </c>
      <c r="N123" s="18">
        <f t="shared" si="15"/>
        <v>9</v>
      </c>
      <c r="O123" s="5">
        <f t="shared" si="16"/>
        <v>0.36730945821854849</v>
      </c>
      <c r="P123" s="5">
        <f t="shared" si="17"/>
        <v>54.164859394117244</v>
      </c>
      <c r="Q123" s="18">
        <f t="shared" si="18"/>
        <v>2</v>
      </c>
      <c r="R123" s="17">
        <f t="shared" si="19"/>
        <v>5.8769513314967756E-2</v>
      </c>
      <c r="S123" s="5">
        <f t="shared" si="20"/>
        <v>46.525022057895448</v>
      </c>
      <c r="T123" s="16">
        <f t="shared" si="21"/>
        <v>6</v>
      </c>
      <c r="U123" s="17">
        <f t="shared" si="22"/>
        <v>2.3884297520661169</v>
      </c>
      <c r="V123" s="5">
        <f t="shared" si="23"/>
        <v>62.290048664152941</v>
      </c>
      <c r="W123" s="5"/>
      <c r="X123" s="5">
        <f t="shared" si="24"/>
        <v>289</v>
      </c>
      <c r="Y123" s="16">
        <f t="shared" si="25"/>
        <v>54.914381960609546</v>
      </c>
    </row>
    <row r="124" spans="1:25">
      <c r="A124">
        <v>1074</v>
      </c>
      <c r="B124">
        <v>0</v>
      </c>
      <c r="C124">
        <v>1981</v>
      </c>
      <c r="D124">
        <f t="shared" si="13"/>
        <v>35</v>
      </c>
      <c r="E124" t="s">
        <v>46</v>
      </c>
      <c r="G124">
        <v>3</v>
      </c>
      <c r="H124">
        <v>3</v>
      </c>
      <c r="I124">
        <v>3</v>
      </c>
      <c r="J124">
        <v>3</v>
      </c>
      <c r="K124">
        <v>1</v>
      </c>
      <c r="L124">
        <v>3</v>
      </c>
      <c r="M124" s="12" t="str">
        <f t="shared" si="14"/>
        <v/>
      </c>
      <c r="N124" s="18" t="str">
        <f t="shared" si="15"/>
        <v/>
      </c>
      <c r="O124" s="5" t="str">
        <f t="shared" si="16"/>
        <v/>
      </c>
      <c r="P124" s="5" t="str">
        <f t="shared" si="17"/>
        <v/>
      </c>
      <c r="Q124" s="18" t="str">
        <f t="shared" si="18"/>
        <v/>
      </c>
      <c r="R124" s="17" t="str">
        <f t="shared" si="19"/>
        <v/>
      </c>
      <c r="S124" s="5" t="str">
        <f t="shared" si="20"/>
        <v/>
      </c>
      <c r="T124" s="16" t="str">
        <f t="shared" si="21"/>
        <v/>
      </c>
      <c r="U124" s="17" t="str">
        <f t="shared" si="22"/>
        <v/>
      </c>
      <c r="V124" s="5" t="str">
        <f t="shared" si="23"/>
        <v/>
      </c>
      <c r="W124" s="5"/>
      <c r="X124" s="5" t="str">
        <f t="shared" si="24"/>
        <v/>
      </c>
      <c r="Y124" s="16" t="str">
        <f t="shared" si="25"/>
        <v/>
      </c>
    </row>
    <row r="125" spans="1:25">
      <c r="A125">
        <v>1083</v>
      </c>
      <c r="B125">
        <v>0</v>
      </c>
      <c r="C125">
        <v>1972</v>
      </c>
      <c r="D125">
        <f t="shared" si="13"/>
        <v>44</v>
      </c>
      <c r="E125" t="s">
        <v>46</v>
      </c>
      <c r="G125">
        <v>3</v>
      </c>
      <c r="H125">
        <v>3</v>
      </c>
      <c r="I125">
        <v>3</v>
      </c>
      <c r="J125">
        <v>3</v>
      </c>
      <c r="K125">
        <v>3</v>
      </c>
      <c r="L125">
        <v>3</v>
      </c>
      <c r="M125" s="12" t="str">
        <f t="shared" si="14"/>
        <v/>
      </c>
      <c r="N125" s="18" t="str">
        <f t="shared" si="15"/>
        <v/>
      </c>
      <c r="O125" s="5" t="str">
        <f t="shared" si="16"/>
        <v/>
      </c>
      <c r="P125" s="5" t="str">
        <f t="shared" si="17"/>
        <v/>
      </c>
      <c r="Q125" s="18" t="str">
        <f t="shared" si="18"/>
        <v/>
      </c>
      <c r="R125" s="17" t="str">
        <f t="shared" si="19"/>
        <v/>
      </c>
      <c r="S125" s="5" t="str">
        <f t="shared" si="20"/>
        <v/>
      </c>
      <c r="T125" s="16" t="str">
        <f t="shared" si="21"/>
        <v/>
      </c>
      <c r="U125" s="17" t="str">
        <f t="shared" si="22"/>
        <v/>
      </c>
      <c r="V125" s="5" t="str">
        <f t="shared" si="23"/>
        <v/>
      </c>
      <c r="W125" s="5"/>
      <c r="X125" s="5" t="str">
        <f t="shared" si="24"/>
        <v/>
      </c>
      <c r="Y125" s="16" t="str">
        <f t="shared" si="25"/>
        <v/>
      </c>
    </row>
    <row r="126" spans="1:25">
      <c r="A126">
        <v>1123</v>
      </c>
      <c r="B126">
        <v>1</v>
      </c>
      <c r="C126">
        <v>1997</v>
      </c>
      <c r="D126">
        <f t="shared" si="13"/>
        <v>19</v>
      </c>
      <c r="E126" t="s">
        <v>46</v>
      </c>
      <c r="G126">
        <v>3</v>
      </c>
      <c r="H126">
        <v>4</v>
      </c>
      <c r="I126">
        <v>2</v>
      </c>
      <c r="J126">
        <v>3</v>
      </c>
      <c r="K126">
        <v>3</v>
      </c>
      <c r="L126">
        <v>3</v>
      </c>
      <c r="M126" s="12">
        <f t="shared" si="14"/>
        <v>18</v>
      </c>
      <c r="N126" s="18">
        <f t="shared" si="15"/>
        <v>10</v>
      </c>
      <c r="O126" s="5">
        <f t="shared" si="16"/>
        <v>2.5794306703397596</v>
      </c>
      <c r="P126" s="5">
        <f t="shared" si="17"/>
        <v>61.036877394410702</v>
      </c>
      <c r="Q126" s="18">
        <f t="shared" si="18"/>
        <v>2</v>
      </c>
      <c r="R126" s="17">
        <f t="shared" si="19"/>
        <v>5.8769513314967756E-2</v>
      </c>
      <c r="S126" s="5">
        <f t="shared" si="20"/>
        <v>46.525022057895448</v>
      </c>
      <c r="T126" s="16">
        <f t="shared" si="21"/>
        <v>6</v>
      </c>
      <c r="U126" s="17">
        <f t="shared" si="22"/>
        <v>2.3884297520661169</v>
      </c>
      <c r="V126" s="5">
        <f t="shared" si="23"/>
        <v>62.290048664152941</v>
      </c>
      <c r="W126" s="5"/>
      <c r="X126" s="5">
        <f t="shared" si="24"/>
        <v>324</v>
      </c>
      <c r="Y126" s="16">
        <f t="shared" si="25"/>
        <v>57.488582035214542</v>
      </c>
    </row>
    <row r="127" spans="1:25">
      <c r="A127">
        <v>1121</v>
      </c>
      <c r="B127">
        <v>0</v>
      </c>
      <c r="C127">
        <v>1963</v>
      </c>
      <c r="D127">
        <f t="shared" si="13"/>
        <v>53</v>
      </c>
      <c r="E127" t="s">
        <v>46</v>
      </c>
      <c r="G127">
        <v>4</v>
      </c>
      <c r="H127">
        <v>4</v>
      </c>
      <c r="I127">
        <v>1</v>
      </c>
      <c r="J127">
        <v>4</v>
      </c>
      <c r="K127">
        <v>1</v>
      </c>
      <c r="L127">
        <v>4</v>
      </c>
      <c r="M127" s="12" t="str">
        <f t="shared" si="14"/>
        <v/>
      </c>
      <c r="N127" s="18" t="str">
        <f t="shared" si="15"/>
        <v/>
      </c>
      <c r="O127" s="5" t="str">
        <f t="shared" si="16"/>
        <v/>
      </c>
      <c r="P127" s="5" t="str">
        <f t="shared" si="17"/>
        <v/>
      </c>
      <c r="Q127" s="18" t="str">
        <f t="shared" si="18"/>
        <v/>
      </c>
      <c r="R127" s="17" t="str">
        <f t="shared" si="19"/>
        <v/>
      </c>
      <c r="S127" s="5" t="str">
        <f t="shared" si="20"/>
        <v/>
      </c>
      <c r="T127" s="16" t="str">
        <f t="shared" si="21"/>
        <v/>
      </c>
      <c r="U127" s="17" t="str">
        <f t="shared" si="22"/>
        <v/>
      </c>
      <c r="V127" s="5" t="str">
        <f t="shared" si="23"/>
        <v/>
      </c>
      <c r="W127" s="5"/>
      <c r="X127" s="5" t="str">
        <f t="shared" si="24"/>
        <v/>
      </c>
      <c r="Y127" s="16" t="str">
        <f t="shared" si="25"/>
        <v/>
      </c>
    </row>
    <row r="128" spans="1:25">
      <c r="A128">
        <v>1127</v>
      </c>
      <c r="B128">
        <v>0</v>
      </c>
      <c r="C128">
        <v>1995</v>
      </c>
      <c r="D128">
        <f t="shared" si="13"/>
        <v>21</v>
      </c>
      <c r="E128" t="s">
        <v>46</v>
      </c>
      <c r="G128">
        <v>4</v>
      </c>
      <c r="H128">
        <v>3</v>
      </c>
      <c r="I128">
        <v>3</v>
      </c>
      <c r="J128">
        <v>2</v>
      </c>
      <c r="K128">
        <v>1</v>
      </c>
      <c r="L128">
        <v>3</v>
      </c>
      <c r="M128" s="12" t="str">
        <f t="shared" si="14"/>
        <v/>
      </c>
      <c r="N128" s="18" t="str">
        <f t="shared" si="15"/>
        <v/>
      </c>
      <c r="O128" s="5" t="str">
        <f t="shared" si="16"/>
        <v/>
      </c>
      <c r="P128" s="5" t="str">
        <f t="shared" si="17"/>
        <v/>
      </c>
      <c r="Q128" s="18" t="str">
        <f t="shared" si="18"/>
        <v/>
      </c>
      <c r="R128" s="17" t="str">
        <f t="shared" si="19"/>
        <v/>
      </c>
      <c r="S128" s="5" t="str">
        <f t="shared" si="20"/>
        <v/>
      </c>
      <c r="T128" s="16" t="str">
        <f t="shared" si="21"/>
        <v/>
      </c>
      <c r="U128" s="17" t="str">
        <f t="shared" si="22"/>
        <v/>
      </c>
      <c r="V128" s="5" t="str">
        <f t="shared" si="23"/>
        <v/>
      </c>
      <c r="W128" s="5"/>
      <c r="X128" s="5" t="str">
        <f t="shared" si="24"/>
        <v/>
      </c>
      <c r="Y128" s="16" t="str">
        <f t="shared" si="25"/>
        <v/>
      </c>
    </row>
    <row r="129" spans="1:25">
      <c r="A129">
        <v>1131</v>
      </c>
      <c r="B129">
        <v>1</v>
      </c>
      <c r="C129">
        <v>2002</v>
      </c>
      <c r="D129">
        <f t="shared" si="13"/>
        <v>14</v>
      </c>
      <c r="E129" t="s">
        <v>110</v>
      </c>
      <c r="F129">
        <v>4</v>
      </c>
      <c r="G129">
        <v>3</v>
      </c>
      <c r="H129">
        <v>2</v>
      </c>
      <c r="I129">
        <v>2</v>
      </c>
      <c r="J129">
        <v>3</v>
      </c>
      <c r="K129">
        <v>1</v>
      </c>
      <c r="L129">
        <v>3</v>
      </c>
      <c r="M129" s="12" t="str">
        <f t="shared" si="14"/>
        <v/>
      </c>
      <c r="N129" s="18" t="str">
        <f t="shared" si="15"/>
        <v/>
      </c>
      <c r="O129" s="5" t="str">
        <f t="shared" si="16"/>
        <v/>
      </c>
      <c r="P129" s="5" t="str">
        <f t="shared" si="17"/>
        <v/>
      </c>
      <c r="Q129" s="18" t="str">
        <f t="shared" si="18"/>
        <v/>
      </c>
      <c r="R129" s="17" t="str">
        <f t="shared" si="19"/>
        <v/>
      </c>
      <c r="S129" s="5" t="str">
        <f t="shared" si="20"/>
        <v/>
      </c>
      <c r="T129" s="16" t="str">
        <f t="shared" si="21"/>
        <v/>
      </c>
      <c r="U129" s="17" t="str">
        <f t="shared" si="22"/>
        <v/>
      </c>
      <c r="V129" s="5" t="str">
        <f t="shared" si="23"/>
        <v/>
      </c>
      <c r="W129" s="5"/>
      <c r="X129" s="5" t="str">
        <f t="shared" si="24"/>
        <v/>
      </c>
      <c r="Y129" s="16" t="str">
        <f t="shared" si="25"/>
        <v/>
      </c>
    </row>
    <row r="130" spans="1:25">
      <c r="A130">
        <v>1187</v>
      </c>
      <c r="B130">
        <v>0</v>
      </c>
      <c r="C130">
        <v>2001</v>
      </c>
      <c r="D130">
        <f t="shared" si="13"/>
        <v>15</v>
      </c>
      <c r="E130" t="s">
        <v>111</v>
      </c>
      <c r="F130">
        <v>3</v>
      </c>
      <c r="G130">
        <v>3</v>
      </c>
      <c r="H130">
        <v>3</v>
      </c>
      <c r="I130">
        <v>2</v>
      </c>
      <c r="J130">
        <v>2</v>
      </c>
      <c r="K130">
        <v>2</v>
      </c>
      <c r="L130">
        <v>3</v>
      </c>
      <c r="M130" s="12" t="str">
        <f t="shared" si="14"/>
        <v/>
      </c>
      <c r="N130" s="18" t="str">
        <f t="shared" si="15"/>
        <v/>
      </c>
      <c r="O130" s="5" t="str">
        <f t="shared" si="16"/>
        <v/>
      </c>
      <c r="P130" s="5" t="str">
        <f t="shared" si="17"/>
        <v/>
      </c>
      <c r="Q130" s="18" t="str">
        <f t="shared" si="18"/>
        <v/>
      </c>
      <c r="R130" s="17" t="str">
        <f t="shared" si="19"/>
        <v/>
      </c>
      <c r="S130" s="5" t="str">
        <f t="shared" si="20"/>
        <v/>
      </c>
      <c r="T130" s="16" t="str">
        <f t="shared" si="21"/>
        <v/>
      </c>
      <c r="U130" s="17" t="str">
        <f t="shared" si="22"/>
        <v/>
      </c>
      <c r="V130" s="5" t="str">
        <f t="shared" si="23"/>
        <v/>
      </c>
      <c r="W130" s="5"/>
      <c r="X130" s="5" t="str">
        <f t="shared" si="24"/>
        <v/>
      </c>
      <c r="Y130" s="16" t="str">
        <f t="shared" si="25"/>
        <v/>
      </c>
    </row>
    <row r="131" spans="1:25">
      <c r="A131">
        <v>1189</v>
      </c>
      <c r="B131">
        <v>1</v>
      </c>
      <c r="C131">
        <v>1990</v>
      </c>
      <c r="D131">
        <f t="shared" si="13"/>
        <v>26</v>
      </c>
      <c r="E131" t="s">
        <v>112</v>
      </c>
      <c r="F131">
        <v>3</v>
      </c>
      <c r="G131">
        <v>2</v>
      </c>
      <c r="H131">
        <v>3</v>
      </c>
      <c r="I131">
        <v>2</v>
      </c>
      <c r="J131">
        <v>3</v>
      </c>
      <c r="K131">
        <v>1</v>
      </c>
      <c r="L131">
        <v>2</v>
      </c>
      <c r="M131" s="12">
        <f t="shared" si="14"/>
        <v>13</v>
      </c>
      <c r="N131" s="18">
        <f t="shared" si="15"/>
        <v>7</v>
      </c>
      <c r="O131" s="5">
        <f t="shared" si="16"/>
        <v>1.9430670339761265</v>
      </c>
      <c r="P131" s="5">
        <f t="shared" si="17"/>
        <v>40.420823393530327</v>
      </c>
      <c r="Q131" s="18">
        <f t="shared" si="18"/>
        <v>2</v>
      </c>
      <c r="R131" s="17">
        <f t="shared" si="19"/>
        <v>5.8769513314967756E-2</v>
      </c>
      <c r="S131" s="5">
        <f t="shared" si="20"/>
        <v>46.525022057895448</v>
      </c>
      <c r="T131" s="16">
        <f t="shared" si="21"/>
        <v>4</v>
      </c>
      <c r="U131" s="17">
        <f t="shared" si="22"/>
        <v>0.20661157024793353</v>
      </c>
      <c r="V131" s="5">
        <f t="shared" si="23"/>
        <v>46.385279804660904</v>
      </c>
      <c r="W131" s="5"/>
      <c r="X131" s="5">
        <f t="shared" si="24"/>
        <v>169</v>
      </c>
      <c r="Y131" s="16">
        <f t="shared" si="25"/>
        <v>44.617581662189544</v>
      </c>
    </row>
    <row r="132" spans="1:25">
      <c r="A132">
        <v>1202</v>
      </c>
      <c r="B132">
        <v>1</v>
      </c>
      <c r="C132">
        <v>1994</v>
      </c>
      <c r="D132">
        <f t="shared" si="13"/>
        <v>22</v>
      </c>
      <c r="E132" t="s">
        <v>46</v>
      </c>
      <c r="G132">
        <v>2</v>
      </c>
      <c r="H132">
        <v>4</v>
      </c>
      <c r="I132">
        <v>1</v>
      </c>
      <c r="J132">
        <v>1</v>
      </c>
      <c r="K132">
        <v>2</v>
      </c>
      <c r="L132">
        <v>2</v>
      </c>
      <c r="M132" s="12">
        <f t="shared" si="14"/>
        <v>12</v>
      </c>
      <c r="N132" s="18">
        <f t="shared" si="15"/>
        <v>8</v>
      </c>
      <c r="O132" s="5">
        <f t="shared" si="16"/>
        <v>0.15518824609733742</v>
      </c>
      <c r="P132" s="5">
        <f t="shared" si="17"/>
        <v>47.292841393823785</v>
      </c>
      <c r="Q132" s="18">
        <f t="shared" si="18"/>
        <v>1</v>
      </c>
      <c r="R132" s="17">
        <f t="shared" si="19"/>
        <v>1.5436179981634521</v>
      </c>
      <c r="S132" s="5">
        <f t="shared" si="20"/>
        <v>32.190738046714159</v>
      </c>
      <c r="T132" s="16">
        <f t="shared" si="21"/>
        <v>3</v>
      </c>
      <c r="U132" s="17">
        <f t="shared" si="22"/>
        <v>2.1157024793388417</v>
      </c>
      <c r="V132" s="5">
        <f t="shared" si="23"/>
        <v>38.432895374914885</v>
      </c>
      <c r="W132" s="5"/>
      <c r="X132" s="5">
        <f t="shared" si="24"/>
        <v>144</v>
      </c>
      <c r="Y132" s="16">
        <f t="shared" si="25"/>
        <v>42.043381587584548</v>
      </c>
    </row>
    <row r="133" spans="1:25">
      <c r="A133">
        <v>1188</v>
      </c>
      <c r="B133">
        <v>0</v>
      </c>
      <c r="C133">
        <v>1992</v>
      </c>
      <c r="D133">
        <f t="shared" si="13"/>
        <v>24</v>
      </c>
      <c r="E133" t="s">
        <v>46</v>
      </c>
      <c r="G133">
        <v>3</v>
      </c>
      <c r="H133">
        <v>2</v>
      </c>
      <c r="I133">
        <v>4</v>
      </c>
      <c r="J133">
        <v>2</v>
      </c>
      <c r="K133">
        <v>2</v>
      </c>
      <c r="L133">
        <v>3</v>
      </c>
      <c r="M133" s="12" t="str">
        <f t="shared" si="14"/>
        <v/>
      </c>
      <c r="N133" s="18" t="str">
        <f t="shared" si="15"/>
        <v/>
      </c>
      <c r="O133" s="5" t="str">
        <f t="shared" si="16"/>
        <v/>
      </c>
      <c r="P133" s="5" t="str">
        <f t="shared" si="17"/>
        <v/>
      </c>
      <c r="Q133" s="18" t="str">
        <f t="shared" si="18"/>
        <v/>
      </c>
      <c r="R133" s="17" t="str">
        <f t="shared" si="19"/>
        <v/>
      </c>
      <c r="S133" s="5" t="str">
        <f t="shared" si="20"/>
        <v/>
      </c>
      <c r="T133" s="16" t="str">
        <f t="shared" si="21"/>
        <v/>
      </c>
      <c r="U133" s="17" t="str">
        <f t="shared" si="22"/>
        <v/>
      </c>
      <c r="V133" s="5" t="str">
        <f t="shared" si="23"/>
        <v/>
      </c>
      <c r="W133" s="5"/>
      <c r="X133" s="5" t="str">
        <f t="shared" si="24"/>
        <v/>
      </c>
      <c r="Y133" s="16" t="str">
        <f t="shared" si="25"/>
        <v/>
      </c>
    </row>
    <row r="134" spans="1:25">
      <c r="A134">
        <v>1214</v>
      </c>
      <c r="B134">
        <v>0</v>
      </c>
      <c r="C134">
        <v>1999</v>
      </c>
      <c r="D134">
        <f t="shared" si="13"/>
        <v>17</v>
      </c>
      <c r="E134" t="s">
        <v>113</v>
      </c>
      <c r="F134">
        <v>3</v>
      </c>
      <c r="G134">
        <v>4</v>
      </c>
      <c r="H134">
        <v>2</v>
      </c>
      <c r="I134">
        <v>2</v>
      </c>
      <c r="J134">
        <v>3</v>
      </c>
      <c r="K134">
        <v>2</v>
      </c>
      <c r="L134">
        <v>4</v>
      </c>
      <c r="M134" s="12" t="str">
        <f t="shared" si="14"/>
        <v/>
      </c>
      <c r="N134" s="18" t="str">
        <f t="shared" si="15"/>
        <v/>
      </c>
      <c r="O134" s="5" t="str">
        <f t="shared" si="16"/>
        <v/>
      </c>
      <c r="P134" s="5" t="str">
        <f t="shared" si="17"/>
        <v/>
      </c>
      <c r="Q134" s="18" t="str">
        <f t="shared" si="18"/>
        <v/>
      </c>
      <c r="R134" s="17" t="str">
        <f t="shared" si="19"/>
        <v/>
      </c>
      <c r="S134" s="5" t="str">
        <f t="shared" si="20"/>
        <v/>
      </c>
      <c r="T134" s="16" t="str">
        <f t="shared" si="21"/>
        <v/>
      </c>
      <c r="U134" s="17" t="str">
        <f t="shared" si="22"/>
        <v/>
      </c>
      <c r="V134" s="5" t="str">
        <f t="shared" si="23"/>
        <v/>
      </c>
      <c r="W134" s="5"/>
      <c r="X134" s="5" t="str">
        <f t="shared" si="24"/>
        <v/>
      </c>
      <c r="Y134" s="16" t="str">
        <f t="shared" si="25"/>
        <v/>
      </c>
    </row>
    <row r="135" spans="1:25">
      <c r="A135">
        <v>1212</v>
      </c>
      <c r="B135">
        <v>0</v>
      </c>
      <c r="C135">
        <v>1963</v>
      </c>
      <c r="D135">
        <f t="shared" si="13"/>
        <v>53</v>
      </c>
      <c r="E135" t="s">
        <v>114</v>
      </c>
      <c r="F135">
        <v>2</v>
      </c>
      <c r="G135">
        <v>2</v>
      </c>
      <c r="H135">
        <v>2</v>
      </c>
      <c r="I135">
        <v>2</v>
      </c>
      <c r="J135">
        <v>2</v>
      </c>
      <c r="K135">
        <v>2</v>
      </c>
      <c r="L135">
        <v>2</v>
      </c>
      <c r="M135" s="12" t="str">
        <f t="shared" si="14"/>
        <v/>
      </c>
      <c r="N135" s="18" t="str">
        <f t="shared" si="15"/>
        <v/>
      </c>
      <c r="O135" s="5" t="str">
        <f t="shared" si="16"/>
        <v/>
      </c>
      <c r="P135" s="5" t="str">
        <f t="shared" si="17"/>
        <v/>
      </c>
      <c r="Q135" s="18" t="str">
        <f t="shared" si="18"/>
        <v/>
      </c>
      <c r="R135" s="17" t="str">
        <f t="shared" si="19"/>
        <v/>
      </c>
      <c r="S135" s="5" t="str">
        <f t="shared" si="20"/>
        <v/>
      </c>
      <c r="T135" s="16" t="str">
        <f t="shared" si="21"/>
        <v/>
      </c>
      <c r="U135" s="17" t="str">
        <f t="shared" si="22"/>
        <v/>
      </c>
      <c r="V135" s="5" t="str">
        <f t="shared" si="23"/>
        <v/>
      </c>
      <c r="W135" s="5"/>
      <c r="X135" s="5" t="str">
        <f t="shared" si="24"/>
        <v/>
      </c>
      <c r="Y135" s="16" t="str">
        <f t="shared" si="25"/>
        <v/>
      </c>
    </row>
    <row r="136" spans="1:25">
      <c r="A136">
        <v>1227</v>
      </c>
      <c r="B136">
        <v>0</v>
      </c>
      <c r="C136">
        <v>1993</v>
      </c>
      <c r="D136">
        <f t="shared" si="13"/>
        <v>23</v>
      </c>
      <c r="E136" t="s">
        <v>46</v>
      </c>
      <c r="G136">
        <v>3</v>
      </c>
      <c r="H136">
        <v>2</v>
      </c>
      <c r="I136">
        <v>3</v>
      </c>
      <c r="J136">
        <v>3</v>
      </c>
      <c r="K136">
        <v>2</v>
      </c>
      <c r="L136">
        <v>3</v>
      </c>
      <c r="M136" s="12" t="str">
        <f t="shared" si="14"/>
        <v/>
      </c>
      <c r="N136" s="18" t="str">
        <f t="shared" si="15"/>
        <v/>
      </c>
      <c r="O136" s="5" t="str">
        <f t="shared" si="16"/>
        <v/>
      </c>
      <c r="P136" s="5" t="str">
        <f t="shared" si="17"/>
        <v/>
      </c>
      <c r="Q136" s="18" t="str">
        <f t="shared" si="18"/>
        <v/>
      </c>
      <c r="R136" s="17" t="str">
        <f t="shared" si="19"/>
        <v/>
      </c>
      <c r="S136" s="5" t="str">
        <f t="shared" si="20"/>
        <v/>
      </c>
      <c r="T136" s="16" t="str">
        <f t="shared" si="21"/>
        <v/>
      </c>
      <c r="U136" s="17" t="str">
        <f t="shared" si="22"/>
        <v/>
      </c>
      <c r="V136" s="5" t="str">
        <f t="shared" si="23"/>
        <v/>
      </c>
      <c r="W136" s="5"/>
      <c r="X136" s="5" t="str">
        <f t="shared" si="24"/>
        <v/>
      </c>
      <c r="Y136" s="16" t="str">
        <f t="shared" si="25"/>
        <v/>
      </c>
    </row>
    <row r="137" spans="1:25">
      <c r="A137">
        <v>1256</v>
      </c>
      <c r="B137">
        <v>0</v>
      </c>
      <c r="C137">
        <v>1991</v>
      </c>
      <c r="D137">
        <f t="shared" si="13"/>
        <v>25</v>
      </c>
      <c r="E137" t="s">
        <v>115</v>
      </c>
      <c r="F137">
        <v>3</v>
      </c>
      <c r="G137">
        <v>3</v>
      </c>
      <c r="H137">
        <v>3</v>
      </c>
      <c r="I137">
        <v>2</v>
      </c>
      <c r="J137">
        <v>1</v>
      </c>
      <c r="K137">
        <v>3</v>
      </c>
      <c r="L137">
        <v>3</v>
      </c>
      <c r="M137" s="12" t="str">
        <f t="shared" si="14"/>
        <v/>
      </c>
      <c r="N137" s="18" t="str">
        <f t="shared" si="15"/>
        <v/>
      </c>
      <c r="O137" s="5" t="str">
        <f t="shared" si="16"/>
        <v/>
      </c>
      <c r="P137" s="5" t="str">
        <f t="shared" si="17"/>
        <v/>
      </c>
      <c r="Q137" s="18" t="str">
        <f t="shared" si="18"/>
        <v/>
      </c>
      <c r="R137" s="17" t="str">
        <f t="shared" si="19"/>
        <v/>
      </c>
      <c r="S137" s="5" t="str">
        <f t="shared" si="20"/>
        <v/>
      </c>
      <c r="T137" s="16" t="str">
        <f t="shared" si="21"/>
        <v/>
      </c>
      <c r="U137" s="17" t="str">
        <f t="shared" si="22"/>
        <v/>
      </c>
      <c r="V137" s="5" t="str">
        <f t="shared" si="23"/>
        <v/>
      </c>
      <c r="W137" s="5"/>
      <c r="X137" s="5" t="str">
        <f t="shared" si="24"/>
        <v/>
      </c>
      <c r="Y137" s="16" t="str">
        <f t="shared" si="25"/>
        <v/>
      </c>
    </row>
    <row r="138" spans="1:25">
      <c r="A138">
        <v>1262</v>
      </c>
      <c r="B138">
        <v>0</v>
      </c>
      <c r="C138">
        <v>1991</v>
      </c>
      <c r="D138">
        <f t="shared" si="13"/>
        <v>25</v>
      </c>
      <c r="E138" t="s">
        <v>116</v>
      </c>
      <c r="F138">
        <v>1</v>
      </c>
      <c r="G138">
        <v>3</v>
      </c>
      <c r="H138">
        <v>2</v>
      </c>
      <c r="I138">
        <v>3</v>
      </c>
      <c r="J138">
        <v>3</v>
      </c>
      <c r="K138">
        <v>2</v>
      </c>
      <c r="L138">
        <v>4</v>
      </c>
      <c r="M138" s="12" t="str">
        <f t="shared" si="14"/>
        <v/>
      </c>
      <c r="N138" s="18" t="str">
        <f t="shared" si="15"/>
        <v/>
      </c>
      <c r="O138" s="5" t="str">
        <f t="shared" si="16"/>
        <v/>
      </c>
      <c r="P138" s="5" t="str">
        <f t="shared" si="17"/>
        <v/>
      </c>
      <c r="Q138" s="18" t="str">
        <f t="shared" si="18"/>
        <v/>
      </c>
      <c r="R138" s="17" t="str">
        <f t="shared" si="19"/>
        <v/>
      </c>
      <c r="S138" s="5" t="str">
        <f t="shared" si="20"/>
        <v/>
      </c>
      <c r="T138" s="16" t="str">
        <f t="shared" si="21"/>
        <v/>
      </c>
      <c r="U138" s="17" t="str">
        <f t="shared" si="22"/>
        <v/>
      </c>
      <c r="V138" s="5" t="str">
        <f t="shared" si="23"/>
        <v/>
      </c>
      <c r="W138" s="5"/>
      <c r="X138" s="5" t="str">
        <f t="shared" si="24"/>
        <v/>
      </c>
      <c r="Y138" s="16" t="str">
        <f t="shared" si="25"/>
        <v/>
      </c>
    </row>
    <row r="139" spans="1:25">
      <c r="A139">
        <v>1239</v>
      </c>
      <c r="B139">
        <v>0</v>
      </c>
      <c r="C139">
        <v>1994</v>
      </c>
      <c r="D139">
        <f t="shared" si="13"/>
        <v>22</v>
      </c>
      <c r="E139" t="s">
        <v>46</v>
      </c>
      <c r="G139">
        <v>3</v>
      </c>
      <c r="H139">
        <v>3</v>
      </c>
      <c r="I139">
        <v>3</v>
      </c>
      <c r="J139">
        <v>1</v>
      </c>
      <c r="K139">
        <v>2</v>
      </c>
      <c r="L139">
        <v>2</v>
      </c>
      <c r="M139" s="12" t="str">
        <f t="shared" si="14"/>
        <v/>
      </c>
      <c r="N139" s="18" t="str">
        <f t="shared" si="15"/>
        <v/>
      </c>
      <c r="O139" s="5" t="str">
        <f t="shared" si="16"/>
        <v/>
      </c>
      <c r="P139" s="5" t="str">
        <f t="shared" si="17"/>
        <v/>
      </c>
      <c r="Q139" s="18" t="str">
        <f t="shared" si="18"/>
        <v/>
      </c>
      <c r="R139" s="17" t="str">
        <f t="shared" si="19"/>
        <v/>
      </c>
      <c r="S139" s="5" t="str">
        <f t="shared" si="20"/>
        <v/>
      </c>
      <c r="T139" s="16" t="str">
        <f t="shared" si="21"/>
        <v/>
      </c>
      <c r="U139" s="17" t="str">
        <f t="shared" si="22"/>
        <v/>
      </c>
      <c r="V139" s="5" t="str">
        <f t="shared" si="23"/>
        <v/>
      </c>
      <c r="W139" s="5"/>
      <c r="X139" s="5" t="str">
        <f t="shared" si="24"/>
        <v/>
      </c>
      <c r="Y139" s="16" t="str">
        <f t="shared" si="25"/>
        <v/>
      </c>
    </row>
    <row r="140" spans="1:25">
      <c r="A140">
        <v>1274</v>
      </c>
      <c r="B140">
        <v>0</v>
      </c>
      <c r="C140">
        <v>1986</v>
      </c>
      <c r="D140">
        <f t="shared" si="13"/>
        <v>30</v>
      </c>
      <c r="E140" t="s">
        <v>117</v>
      </c>
      <c r="F140">
        <v>2</v>
      </c>
      <c r="G140">
        <v>3</v>
      </c>
      <c r="H140">
        <v>3</v>
      </c>
      <c r="I140">
        <v>2</v>
      </c>
      <c r="J140">
        <v>4</v>
      </c>
      <c r="K140">
        <v>2</v>
      </c>
      <c r="L140">
        <v>1</v>
      </c>
      <c r="M140" s="12" t="str">
        <f t="shared" si="14"/>
        <v/>
      </c>
      <c r="N140" s="18" t="str">
        <f t="shared" si="15"/>
        <v/>
      </c>
      <c r="O140" s="5" t="str">
        <f t="shared" si="16"/>
        <v/>
      </c>
      <c r="P140" s="5" t="str">
        <f t="shared" si="17"/>
        <v/>
      </c>
      <c r="Q140" s="18" t="str">
        <f t="shared" si="18"/>
        <v/>
      </c>
      <c r="R140" s="17" t="str">
        <f t="shared" si="19"/>
        <v/>
      </c>
      <c r="S140" s="5" t="str">
        <f t="shared" si="20"/>
        <v/>
      </c>
      <c r="T140" s="16" t="str">
        <f t="shared" si="21"/>
        <v/>
      </c>
      <c r="U140" s="17" t="str">
        <f t="shared" si="22"/>
        <v/>
      </c>
      <c r="V140" s="5" t="str">
        <f t="shared" si="23"/>
        <v/>
      </c>
      <c r="W140" s="5"/>
      <c r="X140" s="5" t="str">
        <f t="shared" si="24"/>
        <v/>
      </c>
      <c r="Y140" s="16" t="str">
        <f t="shared" si="25"/>
        <v/>
      </c>
    </row>
    <row r="141" spans="1:25">
      <c r="A141">
        <v>1313</v>
      </c>
      <c r="B141">
        <v>0</v>
      </c>
      <c r="C141">
        <v>1971</v>
      </c>
      <c r="D141">
        <f t="shared" si="13"/>
        <v>45</v>
      </c>
      <c r="E141" t="s">
        <v>118</v>
      </c>
      <c r="F141">
        <v>4</v>
      </c>
      <c r="G141">
        <v>3</v>
      </c>
      <c r="H141">
        <v>3</v>
      </c>
      <c r="I141">
        <v>3</v>
      </c>
      <c r="J141">
        <v>2</v>
      </c>
      <c r="K141">
        <v>2</v>
      </c>
      <c r="L141">
        <v>3</v>
      </c>
      <c r="M141" s="12" t="str">
        <f t="shared" si="14"/>
        <v/>
      </c>
      <c r="N141" s="18" t="str">
        <f t="shared" si="15"/>
        <v/>
      </c>
      <c r="O141" s="5" t="str">
        <f t="shared" si="16"/>
        <v/>
      </c>
      <c r="P141" s="5" t="str">
        <f t="shared" si="17"/>
        <v/>
      </c>
      <c r="Q141" s="18" t="str">
        <f t="shared" si="18"/>
        <v/>
      </c>
      <c r="R141" s="17" t="str">
        <f t="shared" si="19"/>
        <v/>
      </c>
      <c r="S141" s="5" t="str">
        <f t="shared" si="20"/>
        <v/>
      </c>
      <c r="T141" s="16" t="str">
        <f t="shared" si="21"/>
        <v/>
      </c>
      <c r="U141" s="17" t="str">
        <f t="shared" si="22"/>
        <v/>
      </c>
      <c r="V141" s="5" t="str">
        <f t="shared" si="23"/>
        <v/>
      </c>
      <c r="W141" s="5"/>
      <c r="X141" s="5" t="str">
        <f t="shared" si="24"/>
        <v/>
      </c>
      <c r="Y141" s="16" t="str">
        <f t="shared" si="25"/>
        <v/>
      </c>
    </row>
    <row r="142" spans="1:25">
      <c r="A142">
        <v>1320</v>
      </c>
      <c r="B142">
        <v>1</v>
      </c>
      <c r="C142">
        <v>1990</v>
      </c>
      <c r="D142">
        <f t="shared" si="13"/>
        <v>26</v>
      </c>
      <c r="E142" t="s">
        <v>119</v>
      </c>
      <c r="F142">
        <v>1</v>
      </c>
      <c r="G142">
        <v>3</v>
      </c>
      <c r="H142">
        <v>3</v>
      </c>
      <c r="I142">
        <v>1</v>
      </c>
      <c r="J142">
        <v>3</v>
      </c>
      <c r="K142">
        <v>2</v>
      </c>
      <c r="L142">
        <v>3</v>
      </c>
      <c r="M142" s="12">
        <f t="shared" si="14"/>
        <v>15</v>
      </c>
      <c r="N142" s="18">
        <f t="shared" si="15"/>
        <v>9</v>
      </c>
      <c r="O142" s="5">
        <f t="shared" si="16"/>
        <v>0.36730945821854849</v>
      </c>
      <c r="P142" s="5">
        <f t="shared" si="17"/>
        <v>54.164859394117244</v>
      </c>
      <c r="Q142" s="18">
        <f t="shared" si="18"/>
        <v>1</v>
      </c>
      <c r="R142" s="17">
        <f t="shared" si="19"/>
        <v>1.5436179981634521</v>
      </c>
      <c r="S142" s="5">
        <f t="shared" si="20"/>
        <v>32.190738046714159</v>
      </c>
      <c r="T142" s="16">
        <f t="shared" si="21"/>
        <v>5</v>
      </c>
      <c r="U142" s="17">
        <f t="shared" si="22"/>
        <v>0.29752066115702525</v>
      </c>
      <c r="V142" s="5">
        <f t="shared" si="23"/>
        <v>54.337664234406923</v>
      </c>
      <c r="W142" s="5"/>
      <c r="X142" s="5">
        <f t="shared" si="24"/>
        <v>225</v>
      </c>
      <c r="Y142" s="16">
        <f t="shared" si="25"/>
        <v>49.765981811399541</v>
      </c>
    </row>
    <row r="143" spans="1:25">
      <c r="A143">
        <v>1324</v>
      </c>
      <c r="B143">
        <v>0</v>
      </c>
      <c r="C143">
        <v>1980</v>
      </c>
      <c r="D143">
        <f t="shared" si="13"/>
        <v>36</v>
      </c>
      <c r="E143" t="s">
        <v>120</v>
      </c>
      <c r="F143">
        <v>2</v>
      </c>
      <c r="G143">
        <v>3</v>
      </c>
      <c r="H143">
        <v>3</v>
      </c>
      <c r="I143">
        <v>3</v>
      </c>
      <c r="J143">
        <v>2</v>
      </c>
      <c r="K143">
        <v>2</v>
      </c>
      <c r="L143">
        <v>3</v>
      </c>
      <c r="M143" s="12" t="str">
        <f t="shared" si="14"/>
        <v/>
      </c>
      <c r="N143" s="18" t="str">
        <f t="shared" si="15"/>
        <v/>
      </c>
      <c r="O143" s="5" t="str">
        <f t="shared" si="16"/>
        <v/>
      </c>
      <c r="P143" s="5" t="str">
        <f t="shared" si="17"/>
        <v/>
      </c>
      <c r="Q143" s="18" t="str">
        <f t="shared" si="18"/>
        <v/>
      </c>
      <c r="R143" s="17" t="str">
        <f t="shared" si="19"/>
        <v/>
      </c>
      <c r="S143" s="5" t="str">
        <f t="shared" si="20"/>
        <v/>
      </c>
      <c r="T143" s="16" t="str">
        <f t="shared" si="21"/>
        <v/>
      </c>
      <c r="U143" s="17" t="str">
        <f t="shared" si="22"/>
        <v/>
      </c>
      <c r="V143" s="5" t="str">
        <f t="shared" si="23"/>
        <v/>
      </c>
      <c r="W143" s="5"/>
      <c r="X143" s="5" t="str">
        <f t="shared" si="24"/>
        <v/>
      </c>
      <c r="Y143" s="16" t="str">
        <f t="shared" si="25"/>
        <v/>
      </c>
    </row>
    <row r="144" spans="1:25">
      <c r="A144">
        <v>1326</v>
      </c>
      <c r="B144">
        <v>0</v>
      </c>
      <c r="C144">
        <v>1997</v>
      </c>
      <c r="D144">
        <f t="shared" si="13"/>
        <v>19</v>
      </c>
      <c r="E144" t="s">
        <v>121</v>
      </c>
      <c r="F144">
        <v>4</v>
      </c>
      <c r="G144">
        <v>4</v>
      </c>
      <c r="H144">
        <v>3</v>
      </c>
      <c r="I144">
        <v>2</v>
      </c>
      <c r="J144">
        <v>2</v>
      </c>
      <c r="K144">
        <v>1</v>
      </c>
      <c r="L144">
        <v>2</v>
      </c>
      <c r="M144" s="12" t="str">
        <f t="shared" si="14"/>
        <v/>
      </c>
      <c r="N144" s="18" t="str">
        <f t="shared" si="15"/>
        <v/>
      </c>
      <c r="O144" s="5" t="str">
        <f t="shared" si="16"/>
        <v/>
      </c>
      <c r="P144" s="5" t="str">
        <f t="shared" si="17"/>
        <v/>
      </c>
      <c r="Q144" s="18" t="str">
        <f t="shared" si="18"/>
        <v/>
      </c>
      <c r="R144" s="17" t="str">
        <f t="shared" si="19"/>
        <v/>
      </c>
      <c r="S144" s="5" t="str">
        <f t="shared" si="20"/>
        <v/>
      </c>
      <c r="T144" s="16" t="str">
        <f t="shared" si="21"/>
        <v/>
      </c>
      <c r="U144" s="17" t="str">
        <f t="shared" si="22"/>
        <v/>
      </c>
      <c r="V144" s="5" t="str">
        <f t="shared" si="23"/>
        <v/>
      </c>
      <c r="W144" s="5"/>
      <c r="X144" s="5" t="str">
        <f t="shared" si="24"/>
        <v/>
      </c>
      <c r="Y144" s="16" t="str">
        <f t="shared" si="25"/>
        <v/>
      </c>
    </row>
    <row r="145" spans="1:25">
      <c r="A145">
        <v>1331</v>
      </c>
      <c r="B145">
        <v>0</v>
      </c>
      <c r="C145">
        <v>1996</v>
      </c>
      <c r="D145">
        <f t="shared" si="13"/>
        <v>20</v>
      </c>
      <c r="E145" t="s">
        <v>122</v>
      </c>
      <c r="F145">
        <v>4</v>
      </c>
      <c r="G145">
        <v>2</v>
      </c>
      <c r="H145">
        <v>3</v>
      </c>
      <c r="I145">
        <v>2</v>
      </c>
      <c r="J145">
        <v>4</v>
      </c>
      <c r="K145">
        <v>2</v>
      </c>
      <c r="L145">
        <v>2</v>
      </c>
      <c r="M145" s="12" t="str">
        <f t="shared" si="14"/>
        <v/>
      </c>
      <c r="N145" s="18" t="str">
        <f t="shared" si="15"/>
        <v/>
      </c>
      <c r="O145" s="5" t="str">
        <f t="shared" si="16"/>
        <v/>
      </c>
      <c r="P145" s="5" t="str">
        <f t="shared" si="17"/>
        <v/>
      </c>
      <c r="Q145" s="18" t="str">
        <f t="shared" si="18"/>
        <v/>
      </c>
      <c r="R145" s="17" t="str">
        <f t="shared" si="19"/>
        <v/>
      </c>
      <c r="S145" s="5" t="str">
        <f t="shared" si="20"/>
        <v/>
      </c>
      <c r="T145" s="16" t="str">
        <f t="shared" si="21"/>
        <v/>
      </c>
      <c r="U145" s="17" t="str">
        <f t="shared" si="22"/>
        <v/>
      </c>
      <c r="V145" s="5" t="str">
        <f t="shared" si="23"/>
        <v/>
      </c>
      <c r="W145" s="5"/>
      <c r="X145" s="5" t="str">
        <f t="shared" si="24"/>
        <v/>
      </c>
      <c r="Y145" s="16" t="str">
        <f t="shared" si="25"/>
        <v/>
      </c>
    </row>
    <row r="146" spans="1:25">
      <c r="A146">
        <v>1343</v>
      </c>
      <c r="B146">
        <v>1</v>
      </c>
      <c r="C146">
        <v>1995</v>
      </c>
      <c r="D146">
        <f t="shared" si="13"/>
        <v>21</v>
      </c>
      <c r="E146" t="s">
        <v>123</v>
      </c>
      <c r="F146">
        <v>3</v>
      </c>
      <c r="G146">
        <v>1</v>
      </c>
      <c r="H146">
        <v>3</v>
      </c>
      <c r="I146">
        <v>2</v>
      </c>
      <c r="J146">
        <v>2</v>
      </c>
      <c r="K146">
        <v>2</v>
      </c>
      <c r="L146">
        <v>2</v>
      </c>
      <c r="M146" s="12">
        <f t="shared" si="14"/>
        <v>12</v>
      </c>
      <c r="N146" s="18">
        <f t="shared" si="15"/>
        <v>6</v>
      </c>
      <c r="O146" s="5">
        <f t="shared" si="16"/>
        <v>5.730945821854915</v>
      </c>
      <c r="P146" s="5">
        <f t="shared" si="17"/>
        <v>33.548805393236869</v>
      </c>
      <c r="Q146" s="18">
        <f t="shared" si="18"/>
        <v>2</v>
      </c>
      <c r="R146" s="17">
        <f t="shared" si="19"/>
        <v>5.8769513314967756E-2</v>
      </c>
      <c r="S146" s="5">
        <f t="shared" si="20"/>
        <v>46.525022057895448</v>
      </c>
      <c r="T146" s="16">
        <f t="shared" si="21"/>
        <v>4</v>
      </c>
      <c r="U146" s="17">
        <f t="shared" si="22"/>
        <v>0.20661157024793353</v>
      </c>
      <c r="V146" s="5">
        <f t="shared" si="23"/>
        <v>46.385279804660904</v>
      </c>
      <c r="W146" s="5"/>
      <c r="X146" s="5">
        <f t="shared" si="24"/>
        <v>144</v>
      </c>
      <c r="Y146" s="16">
        <f t="shared" si="25"/>
        <v>42.043381587584548</v>
      </c>
    </row>
    <row r="147" spans="1:25">
      <c r="A147">
        <v>1332</v>
      </c>
      <c r="B147">
        <v>0</v>
      </c>
      <c r="C147">
        <v>1993</v>
      </c>
      <c r="D147">
        <f t="shared" si="13"/>
        <v>23</v>
      </c>
      <c r="E147" t="s">
        <v>124</v>
      </c>
      <c r="F147">
        <v>3</v>
      </c>
      <c r="G147">
        <v>3</v>
      </c>
      <c r="H147">
        <v>2</v>
      </c>
      <c r="I147">
        <v>2</v>
      </c>
      <c r="J147">
        <v>2</v>
      </c>
      <c r="K147">
        <v>1</v>
      </c>
      <c r="L147">
        <v>3</v>
      </c>
      <c r="M147" s="12" t="str">
        <f t="shared" si="14"/>
        <v/>
      </c>
      <c r="N147" s="18" t="str">
        <f t="shared" si="15"/>
        <v/>
      </c>
      <c r="O147" s="5" t="str">
        <f t="shared" si="16"/>
        <v/>
      </c>
      <c r="P147" s="5" t="str">
        <f t="shared" si="17"/>
        <v/>
      </c>
      <c r="Q147" s="18" t="str">
        <f t="shared" si="18"/>
        <v/>
      </c>
      <c r="R147" s="17" t="str">
        <f t="shared" si="19"/>
        <v/>
      </c>
      <c r="S147" s="5" t="str">
        <f t="shared" si="20"/>
        <v/>
      </c>
      <c r="T147" s="16" t="str">
        <f t="shared" si="21"/>
        <v/>
      </c>
      <c r="U147" s="17" t="str">
        <f t="shared" si="22"/>
        <v/>
      </c>
      <c r="V147" s="5" t="str">
        <f t="shared" si="23"/>
        <v/>
      </c>
      <c r="W147" s="5"/>
      <c r="X147" s="5" t="str">
        <f t="shared" si="24"/>
        <v/>
      </c>
      <c r="Y147" s="16" t="str">
        <f t="shared" si="25"/>
        <v/>
      </c>
    </row>
    <row r="148" spans="1:25">
      <c r="A148">
        <v>1355</v>
      </c>
      <c r="B148">
        <v>0</v>
      </c>
      <c r="C148">
        <v>1988</v>
      </c>
      <c r="D148">
        <f t="shared" ref="D148:D211" si="26">2016-C148</f>
        <v>28</v>
      </c>
      <c r="E148" t="s">
        <v>125</v>
      </c>
      <c r="F148">
        <v>1</v>
      </c>
      <c r="G148">
        <v>2</v>
      </c>
      <c r="H148">
        <v>1</v>
      </c>
      <c r="I148">
        <v>4</v>
      </c>
      <c r="J148">
        <v>2</v>
      </c>
      <c r="K148">
        <v>2</v>
      </c>
      <c r="L148">
        <v>3</v>
      </c>
      <c r="M148" s="12" t="str">
        <f t="shared" ref="M148:M211" si="27">IF(AND(B148=1,D148&gt;17,D148&lt;30),SUM(G148:L148),"")</f>
        <v/>
      </c>
      <c r="N148" s="18" t="str">
        <f t="shared" ref="N148:N211" si="28">IF(AND(B148=1,D148&gt;17,D148&lt;30),G148++H148+L148,"")</f>
        <v/>
      </c>
      <c r="O148" s="5" t="str">
        <f t="shared" ref="O148:O211" si="29">IF(AND(B148=1,D148&gt;17,D148&lt;30),POWER(N148-T$10,2),"")</f>
        <v/>
      </c>
      <c r="P148" s="5" t="str">
        <f t="shared" ref="P148:P211" si="30">IF(AND(B148=1,D148&gt;17,D148&lt;30),(((N148-T$10)/T$11)*10+50),"")</f>
        <v/>
      </c>
      <c r="Q148" s="18" t="str">
        <f t="shared" ref="Q148:Q211" si="31">IF(AND(B148=1,D148&gt;17,D148&lt;30),I148,"")</f>
        <v/>
      </c>
      <c r="R148" s="17" t="str">
        <f t="shared" ref="R148:R211" si="32">IF(AND(B148=1,D148&gt;17,D148&lt;30),POWER(Q148-T$13,2),"")</f>
        <v/>
      </c>
      <c r="S148" s="5" t="str">
        <f t="shared" ref="S148:S211" si="33">IF(AND(B148=1,D148&gt;17,D148&lt;30),((Q148-T$13)/T$14)*10+50,"")</f>
        <v/>
      </c>
      <c r="T148" s="16" t="str">
        <f t="shared" ref="T148:T211" si="34">IF(AND(B148=1,D148&gt;17,D148&lt;30),J148+K148,"")</f>
        <v/>
      </c>
      <c r="U148" s="17" t="str">
        <f t="shared" ref="U148:U211" si="35">IF(AND(B148=1,D148&gt;17,D148&lt;30),POWER(T148-T$16,2),"")</f>
        <v/>
      </c>
      <c r="V148" s="5" t="str">
        <f t="shared" ref="V148:V211" si="36">IF(AND(B148=1,D148&gt;17,D148&lt;30),((T148-T$16)/T$17)*10+50,"")</f>
        <v/>
      </c>
      <c r="W148" s="5"/>
      <c r="X148" s="5" t="str">
        <f t="shared" ref="X148:X211" si="37">IF(AND(B148=1,D148&gt;17,D148&lt;30),POWER((M148-C$318),2),"")</f>
        <v/>
      </c>
      <c r="Y148" s="16" t="str">
        <f t="shared" ref="Y148:Y211" si="38">IF(AND(B148=1,D148&gt;17,D148&lt;30),((M148-W$10)/W$11)*10+50,"")</f>
        <v/>
      </c>
    </row>
    <row r="149" spans="1:25">
      <c r="A149">
        <v>1379</v>
      </c>
      <c r="B149">
        <v>0</v>
      </c>
      <c r="C149">
        <v>1976</v>
      </c>
      <c r="D149">
        <f t="shared" si="26"/>
        <v>40</v>
      </c>
      <c r="E149" t="s">
        <v>46</v>
      </c>
      <c r="G149">
        <v>4</v>
      </c>
      <c r="H149">
        <v>3</v>
      </c>
      <c r="I149">
        <v>1</v>
      </c>
      <c r="J149">
        <v>1</v>
      </c>
      <c r="K149">
        <v>2</v>
      </c>
      <c r="L149">
        <v>1</v>
      </c>
      <c r="M149" s="12" t="str">
        <f t="shared" si="27"/>
        <v/>
      </c>
      <c r="N149" s="18" t="str">
        <f t="shared" si="28"/>
        <v/>
      </c>
      <c r="O149" s="5" t="str">
        <f t="shared" si="29"/>
        <v/>
      </c>
      <c r="P149" s="5" t="str">
        <f t="shared" si="30"/>
        <v/>
      </c>
      <c r="Q149" s="18" t="str">
        <f t="shared" si="31"/>
        <v/>
      </c>
      <c r="R149" s="17" t="str">
        <f t="shared" si="32"/>
        <v/>
      </c>
      <c r="S149" s="5" t="str">
        <f t="shared" si="33"/>
        <v/>
      </c>
      <c r="T149" s="16" t="str">
        <f t="shared" si="34"/>
        <v/>
      </c>
      <c r="U149" s="17" t="str">
        <f t="shared" si="35"/>
        <v/>
      </c>
      <c r="V149" s="5" t="str">
        <f t="shared" si="36"/>
        <v/>
      </c>
      <c r="W149" s="5"/>
      <c r="X149" s="5" t="str">
        <f t="shared" si="37"/>
        <v/>
      </c>
      <c r="Y149" s="16" t="str">
        <f t="shared" si="38"/>
        <v/>
      </c>
    </row>
    <row r="150" spans="1:25">
      <c r="A150">
        <v>1406</v>
      </c>
      <c r="B150">
        <v>0</v>
      </c>
      <c r="C150">
        <v>1995</v>
      </c>
      <c r="D150">
        <f t="shared" si="26"/>
        <v>21</v>
      </c>
      <c r="E150" t="s">
        <v>126</v>
      </c>
      <c r="F150">
        <v>3</v>
      </c>
      <c r="G150">
        <v>1</v>
      </c>
      <c r="H150">
        <v>1</v>
      </c>
      <c r="I150">
        <v>2</v>
      </c>
      <c r="J150">
        <v>1</v>
      </c>
      <c r="K150">
        <v>1</v>
      </c>
      <c r="L150">
        <v>1</v>
      </c>
      <c r="M150" s="12" t="str">
        <f t="shared" si="27"/>
        <v/>
      </c>
      <c r="N150" s="18" t="str">
        <f t="shared" si="28"/>
        <v/>
      </c>
      <c r="O150" s="5" t="str">
        <f t="shared" si="29"/>
        <v/>
      </c>
      <c r="P150" s="5" t="str">
        <f t="shared" si="30"/>
        <v/>
      </c>
      <c r="Q150" s="18" t="str">
        <f t="shared" si="31"/>
        <v/>
      </c>
      <c r="R150" s="17" t="str">
        <f t="shared" si="32"/>
        <v/>
      </c>
      <c r="S150" s="5" t="str">
        <f t="shared" si="33"/>
        <v/>
      </c>
      <c r="T150" s="16" t="str">
        <f t="shared" si="34"/>
        <v/>
      </c>
      <c r="U150" s="17" t="str">
        <f t="shared" si="35"/>
        <v/>
      </c>
      <c r="V150" s="5" t="str">
        <f t="shared" si="36"/>
        <v/>
      </c>
      <c r="W150" s="5"/>
      <c r="X150" s="5" t="str">
        <f t="shared" si="37"/>
        <v/>
      </c>
      <c r="Y150" s="16" t="str">
        <f t="shared" si="38"/>
        <v/>
      </c>
    </row>
    <row r="151" spans="1:25">
      <c r="A151">
        <v>1414</v>
      </c>
      <c r="B151">
        <v>0</v>
      </c>
      <c r="C151">
        <v>1987</v>
      </c>
      <c r="D151">
        <f t="shared" si="26"/>
        <v>29</v>
      </c>
      <c r="E151" t="s">
        <v>46</v>
      </c>
      <c r="G151">
        <v>4</v>
      </c>
      <c r="H151">
        <v>3</v>
      </c>
      <c r="I151">
        <v>3</v>
      </c>
      <c r="J151">
        <v>3</v>
      </c>
      <c r="K151">
        <v>2</v>
      </c>
      <c r="L151">
        <v>3</v>
      </c>
      <c r="M151" s="12" t="str">
        <f t="shared" si="27"/>
        <v/>
      </c>
      <c r="N151" s="18" t="str">
        <f t="shared" si="28"/>
        <v/>
      </c>
      <c r="O151" s="5" t="str">
        <f t="shared" si="29"/>
        <v/>
      </c>
      <c r="P151" s="5" t="str">
        <f t="shared" si="30"/>
        <v/>
      </c>
      <c r="Q151" s="18" t="str">
        <f t="shared" si="31"/>
        <v/>
      </c>
      <c r="R151" s="17" t="str">
        <f t="shared" si="32"/>
        <v/>
      </c>
      <c r="S151" s="5" t="str">
        <f t="shared" si="33"/>
        <v/>
      </c>
      <c r="T151" s="16" t="str">
        <f t="shared" si="34"/>
        <v/>
      </c>
      <c r="U151" s="17" t="str">
        <f t="shared" si="35"/>
        <v/>
      </c>
      <c r="V151" s="5" t="str">
        <f t="shared" si="36"/>
        <v/>
      </c>
      <c r="W151" s="5"/>
      <c r="X151" s="5" t="str">
        <f t="shared" si="37"/>
        <v/>
      </c>
      <c r="Y151" s="16" t="str">
        <f t="shared" si="38"/>
        <v/>
      </c>
    </row>
    <row r="152" spans="1:25">
      <c r="A152">
        <v>1416</v>
      </c>
      <c r="B152">
        <v>0</v>
      </c>
      <c r="C152">
        <v>1975</v>
      </c>
      <c r="D152">
        <f t="shared" si="26"/>
        <v>41</v>
      </c>
      <c r="E152" t="s">
        <v>46</v>
      </c>
      <c r="G152">
        <v>3</v>
      </c>
      <c r="H152">
        <v>2</v>
      </c>
      <c r="I152">
        <v>2</v>
      </c>
      <c r="J152">
        <v>2</v>
      </c>
      <c r="K152">
        <v>2</v>
      </c>
      <c r="L152">
        <v>2</v>
      </c>
      <c r="M152" s="12" t="str">
        <f t="shared" si="27"/>
        <v/>
      </c>
      <c r="N152" s="18" t="str">
        <f t="shared" si="28"/>
        <v/>
      </c>
      <c r="O152" s="5" t="str">
        <f t="shared" si="29"/>
        <v/>
      </c>
      <c r="P152" s="5" t="str">
        <f t="shared" si="30"/>
        <v/>
      </c>
      <c r="Q152" s="18" t="str">
        <f t="shared" si="31"/>
        <v/>
      </c>
      <c r="R152" s="17" t="str">
        <f t="shared" si="32"/>
        <v/>
      </c>
      <c r="S152" s="5" t="str">
        <f t="shared" si="33"/>
        <v/>
      </c>
      <c r="T152" s="16" t="str">
        <f t="shared" si="34"/>
        <v/>
      </c>
      <c r="U152" s="17" t="str">
        <f t="shared" si="35"/>
        <v/>
      </c>
      <c r="V152" s="5" t="str">
        <f t="shared" si="36"/>
        <v/>
      </c>
      <c r="W152" s="5"/>
      <c r="X152" s="5" t="str">
        <f t="shared" si="37"/>
        <v/>
      </c>
      <c r="Y152" s="16" t="str">
        <f t="shared" si="38"/>
        <v/>
      </c>
    </row>
    <row r="153" spans="1:25">
      <c r="A153">
        <v>1421</v>
      </c>
      <c r="B153">
        <v>0</v>
      </c>
      <c r="C153">
        <v>1978</v>
      </c>
      <c r="D153">
        <f t="shared" si="26"/>
        <v>38</v>
      </c>
      <c r="E153" t="s">
        <v>127</v>
      </c>
      <c r="F153">
        <v>3</v>
      </c>
      <c r="G153">
        <v>2</v>
      </c>
      <c r="H153">
        <v>2</v>
      </c>
      <c r="I153">
        <v>3</v>
      </c>
      <c r="J153">
        <v>3</v>
      </c>
      <c r="K153">
        <v>3</v>
      </c>
      <c r="L153">
        <v>3</v>
      </c>
      <c r="M153" s="12" t="str">
        <f t="shared" si="27"/>
        <v/>
      </c>
      <c r="N153" s="18" t="str">
        <f t="shared" si="28"/>
        <v/>
      </c>
      <c r="O153" s="5" t="str">
        <f t="shared" si="29"/>
        <v/>
      </c>
      <c r="P153" s="5" t="str">
        <f t="shared" si="30"/>
        <v/>
      </c>
      <c r="Q153" s="18" t="str">
        <f t="shared" si="31"/>
        <v/>
      </c>
      <c r="R153" s="17" t="str">
        <f t="shared" si="32"/>
        <v/>
      </c>
      <c r="S153" s="5" t="str">
        <f t="shared" si="33"/>
        <v/>
      </c>
      <c r="T153" s="16" t="str">
        <f t="shared" si="34"/>
        <v/>
      </c>
      <c r="U153" s="17" t="str">
        <f t="shared" si="35"/>
        <v/>
      </c>
      <c r="V153" s="5" t="str">
        <f t="shared" si="36"/>
        <v/>
      </c>
      <c r="W153" s="5"/>
      <c r="X153" s="5" t="str">
        <f t="shared" si="37"/>
        <v/>
      </c>
      <c r="Y153" s="16" t="str">
        <f t="shared" si="38"/>
        <v/>
      </c>
    </row>
    <row r="154" spans="1:25">
      <c r="A154">
        <v>1424</v>
      </c>
      <c r="B154">
        <v>0</v>
      </c>
      <c r="C154">
        <v>1995</v>
      </c>
      <c r="D154">
        <f t="shared" si="26"/>
        <v>21</v>
      </c>
      <c r="E154" t="s">
        <v>128</v>
      </c>
      <c r="F154">
        <v>3</v>
      </c>
      <c r="G154">
        <v>3</v>
      </c>
      <c r="H154">
        <v>2</v>
      </c>
      <c r="I154">
        <v>3</v>
      </c>
      <c r="J154">
        <v>3</v>
      </c>
      <c r="K154">
        <v>2</v>
      </c>
      <c r="L154">
        <v>3</v>
      </c>
      <c r="M154" s="12" t="str">
        <f t="shared" si="27"/>
        <v/>
      </c>
      <c r="N154" s="18" t="str">
        <f t="shared" si="28"/>
        <v/>
      </c>
      <c r="O154" s="5" t="str">
        <f t="shared" si="29"/>
        <v/>
      </c>
      <c r="P154" s="5" t="str">
        <f t="shared" si="30"/>
        <v/>
      </c>
      <c r="Q154" s="18" t="str">
        <f t="shared" si="31"/>
        <v/>
      </c>
      <c r="R154" s="17" t="str">
        <f t="shared" si="32"/>
        <v/>
      </c>
      <c r="S154" s="5" t="str">
        <f t="shared" si="33"/>
        <v/>
      </c>
      <c r="T154" s="16" t="str">
        <f t="shared" si="34"/>
        <v/>
      </c>
      <c r="U154" s="17" t="str">
        <f t="shared" si="35"/>
        <v/>
      </c>
      <c r="V154" s="5" t="str">
        <f t="shared" si="36"/>
        <v/>
      </c>
      <c r="W154" s="5"/>
      <c r="X154" s="5" t="str">
        <f t="shared" si="37"/>
        <v/>
      </c>
      <c r="Y154" s="16" t="str">
        <f t="shared" si="38"/>
        <v/>
      </c>
    </row>
    <row r="155" spans="1:25">
      <c r="A155">
        <v>1431</v>
      </c>
      <c r="B155">
        <v>0</v>
      </c>
      <c r="C155">
        <v>1995</v>
      </c>
      <c r="D155">
        <f t="shared" si="26"/>
        <v>21</v>
      </c>
      <c r="E155" t="s">
        <v>129</v>
      </c>
      <c r="F155">
        <v>3</v>
      </c>
      <c r="G155">
        <v>3</v>
      </c>
      <c r="H155">
        <v>2</v>
      </c>
      <c r="I155">
        <v>3</v>
      </c>
      <c r="J155">
        <v>3</v>
      </c>
      <c r="K155">
        <v>2</v>
      </c>
      <c r="L155">
        <v>2</v>
      </c>
      <c r="M155" s="12" t="str">
        <f t="shared" si="27"/>
        <v/>
      </c>
      <c r="N155" s="18" t="str">
        <f t="shared" si="28"/>
        <v/>
      </c>
      <c r="O155" s="5" t="str">
        <f t="shared" si="29"/>
        <v/>
      </c>
      <c r="P155" s="5" t="str">
        <f t="shared" si="30"/>
        <v/>
      </c>
      <c r="Q155" s="18" t="str">
        <f t="shared" si="31"/>
        <v/>
      </c>
      <c r="R155" s="17" t="str">
        <f t="shared" si="32"/>
        <v/>
      </c>
      <c r="S155" s="5" t="str">
        <f t="shared" si="33"/>
        <v/>
      </c>
      <c r="T155" s="16" t="str">
        <f t="shared" si="34"/>
        <v/>
      </c>
      <c r="U155" s="17" t="str">
        <f t="shared" si="35"/>
        <v/>
      </c>
      <c r="V155" s="5" t="str">
        <f t="shared" si="36"/>
        <v/>
      </c>
      <c r="W155" s="5"/>
      <c r="X155" s="5" t="str">
        <f t="shared" si="37"/>
        <v/>
      </c>
      <c r="Y155" s="16" t="str">
        <f t="shared" si="38"/>
        <v/>
      </c>
    </row>
    <row r="156" spans="1:25">
      <c r="A156">
        <v>1448</v>
      </c>
      <c r="B156">
        <v>0</v>
      </c>
      <c r="C156">
        <v>1993</v>
      </c>
      <c r="D156">
        <f t="shared" si="26"/>
        <v>23</v>
      </c>
      <c r="E156" t="s">
        <v>130</v>
      </c>
      <c r="F156">
        <v>3</v>
      </c>
      <c r="G156">
        <v>3</v>
      </c>
      <c r="H156">
        <v>1</v>
      </c>
      <c r="I156">
        <v>3</v>
      </c>
      <c r="J156">
        <v>2</v>
      </c>
      <c r="K156">
        <v>2</v>
      </c>
      <c r="L156">
        <v>3</v>
      </c>
      <c r="M156" s="12" t="str">
        <f t="shared" si="27"/>
        <v/>
      </c>
      <c r="N156" s="18" t="str">
        <f t="shared" si="28"/>
        <v/>
      </c>
      <c r="O156" s="5" t="str">
        <f t="shared" si="29"/>
        <v/>
      </c>
      <c r="P156" s="5" t="str">
        <f t="shared" si="30"/>
        <v/>
      </c>
      <c r="Q156" s="18" t="str">
        <f t="shared" si="31"/>
        <v/>
      </c>
      <c r="R156" s="17" t="str">
        <f t="shared" si="32"/>
        <v/>
      </c>
      <c r="S156" s="5" t="str">
        <f t="shared" si="33"/>
        <v/>
      </c>
      <c r="T156" s="16" t="str">
        <f t="shared" si="34"/>
        <v/>
      </c>
      <c r="U156" s="17" t="str">
        <f t="shared" si="35"/>
        <v/>
      </c>
      <c r="V156" s="5" t="str">
        <f t="shared" si="36"/>
        <v/>
      </c>
      <c r="W156" s="5"/>
      <c r="X156" s="5" t="str">
        <f t="shared" si="37"/>
        <v/>
      </c>
      <c r="Y156" s="16" t="str">
        <f t="shared" si="38"/>
        <v/>
      </c>
    </row>
    <row r="157" spans="1:25">
      <c r="A157">
        <v>1467</v>
      </c>
      <c r="B157">
        <v>0</v>
      </c>
      <c r="C157">
        <v>1970</v>
      </c>
      <c r="D157">
        <f t="shared" si="26"/>
        <v>46</v>
      </c>
      <c r="E157" t="s">
        <v>46</v>
      </c>
      <c r="G157">
        <v>3</v>
      </c>
      <c r="H157">
        <v>2</v>
      </c>
      <c r="I157">
        <v>3</v>
      </c>
      <c r="J157">
        <v>4</v>
      </c>
      <c r="K157">
        <v>1</v>
      </c>
      <c r="L157">
        <v>4</v>
      </c>
      <c r="M157" s="12" t="str">
        <f t="shared" si="27"/>
        <v/>
      </c>
      <c r="N157" s="18" t="str">
        <f t="shared" si="28"/>
        <v/>
      </c>
      <c r="O157" s="5" t="str">
        <f t="shared" si="29"/>
        <v/>
      </c>
      <c r="P157" s="5" t="str">
        <f t="shared" si="30"/>
        <v/>
      </c>
      <c r="Q157" s="18" t="str">
        <f t="shared" si="31"/>
        <v/>
      </c>
      <c r="R157" s="17" t="str">
        <f t="shared" si="32"/>
        <v/>
      </c>
      <c r="S157" s="5" t="str">
        <f t="shared" si="33"/>
        <v/>
      </c>
      <c r="T157" s="16" t="str">
        <f t="shared" si="34"/>
        <v/>
      </c>
      <c r="U157" s="17" t="str">
        <f t="shared" si="35"/>
        <v/>
      </c>
      <c r="V157" s="5" t="str">
        <f t="shared" si="36"/>
        <v/>
      </c>
      <c r="W157" s="5"/>
      <c r="X157" s="5" t="str">
        <f t="shared" si="37"/>
        <v/>
      </c>
      <c r="Y157" s="16" t="str">
        <f t="shared" si="38"/>
        <v/>
      </c>
    </row>
    <row r="158" spans="1:25">
      <c r="A158">
        <v>1498</v>
      </c>
      <c r="B158">
        <v>0</v>
      </c>
      <c r="C158">
        <v>1991</v>
      </c>
      <c r="D158">
        <f t="shared" si="26"/>
        <v>25</v>
      </c>
      <c r="E158" t="s">
        <v>131</v>
      </c>
      <c r="F158">
        <v>3</v>
      </c>
      <c r="G158">
        <v>3</v>
      </c>
      <c r="H158">
        <v>2</v>
      </c>
      <c r="I158">
        <v>2</v>
      </c>
      <c r="J158">
        <v>2</v>
      </c>
      <c r="K158">
        <v>2</v>
      </c>
      <c r="L158">
        <v>3</v>
      </c>
      <c r="M158" s="12" t="str">
        <f t="shared" si="27"/>
        <v/>
      </c>
      <c r="N158" s="18" t="str">
        <f t="shared" si="28"/>
        <v/>
      </c>
      <c r="O158" s="5" t="str">
        <f t="shared" si="29"/>
        <v/>
      </c>
      <c r="P158" s="5" t="str">
        <f t="shared" si="30"/>
        <v/>
      </c>
      <c r="Q158" s="18" t="str">
        <f t="shared" si="31"/>
        <v/>
      </c>
      <c r="R158" s="17" t="str">
        <f t="shared" si="32"/>
        <v/>
      </c>
      <c r="S158" s="5" t="str">
        <f t="shared" si="33"/>
        <v/>
      </c>
      <c r="T158" s="16" t="str">
        <f t="shared" si="34"/>
        <v/>
      </c>
      <c r="U158" s="17" t="str">
        <f t="shared" si="35"/>
        <v/>
      </c>
      <c r="V158" s="5" t="str">
        <f t="shared" si="36"/>
        <v/>
      </c>
      <c r="W158" s="5"/>
      <c r="X158" s="5" t="str">
        <f t="shared" si="37"/>
        <v/>
      </c>
      <c r="Y158" s="16" t="str">
        <f t="shared" si="38"/>
        <v/>
      </c>
    </row>
    <row r="159" spans="1:25">
      <c r="A159">
        <v>1490</v>
      </c>
      <c r="B159">
        <v>1</v>
      </c>
      <c r="C159">
        <v>1994</v>
      </c>
      <c r="D159">
        <f t="shared" si="26"/>
        <v>22</v>
      </c>
      <c r="E159" t="s">
        <v>46</v>
      </c>
      <c r="G159">
        <v>3</v>
      </c>
      <c r="H159">
        <v>3</v>
      </c>
      <c r="I159">
        <v>2</v>
      </c>
      <c r="J159">
        <v>3</v>
      </c>
      <c r="K159">
        <v>2</v>
      </c>
      <c r="L159">
        <v>3</v>
      </c>
      <c r="M159" s="12">
        <f t="shared" si="27"/>
        <v>16</v>
      </c>
      <c r="N159" s="18">
        <f t="shared" si="28"/>
        <v>9</v>
      </c>
      <c r="O159" s="5">
        <f t="shared" si="29"/>
        <v>0.36730945821854849</v>
      </c>
      <c r="P159" s="5">
        <f t="shared" si="30"/>
        <v>54.164859394117244</v>
      </c>
      <c r="Q159" s="18">
        <f t="shared" si="31"/>
        <v>2</v>
      </c>
      <c r="R159" s="17">
        <f t="shared" si="32"/>
        <v>5.8769513314967756E-2</v>
      </c>
      <c r="S159" s="5">
        <f t="shared" si="33"/>
        <v>46.525022057895448</v>
      </c>
      <c r="T159" s="16">
        <f t="shared" si="34"/>
        <v>5</v>
      </c>
      <c r="U159" s="17">
        <f t="shared" si="35"/>
        <v>0.29752066115702525</v>
      </c>
      <c r="V159" s="5">
        <f t="shared" si="36"/>
        <v>54.337664234406923</v>
      </c>
      <c r="W159" s="5"/>
      <c r="X159" s="5">
        <f t="shared" si="37"/>
        <v>256</v>
      </c>
      <c r="Y159" s="16">
        <f t="shared" si="38"/>
        <v>52.340181886004544</v>
      </c>
    </row>
    <row r="160" spans="1:25">
      <c r="A160">
        <v>1502</v>
      </c>
      <c r="B160">
        <v>0</v>
      </c>
      <c r="C160">
        <v>1980</v>
      </c>
      <c r="D160">
        <f t="shared" si="26"/>
        <v>36</v>
      </c>
      <c r="E160" t="s">
        <v>46</v>
      </c>
      <c r="G160">
        <v>3</v>
      </c>
      <c r="H160">
        <v>1</v>
      </c>
      <c r="I160">
        <v>3</v>
      </c>
      <c r="J160">
        <v>1</v>
      </c>
      <c r="K160">
        <v>2</v>
      </c>
      <c r="L160">
        <v>2</v>
      </c>
      <c r="M160" s="12" t="str">
        <f t="shared" si="27"/>
        <v/>
      </c>
      <c r="N160" s="18" t="str">
        <f t="shared" si="28"/>
        <v/>
      </c>
      <c r="O160" s="5" t="str">
        <f t="shared" si="29"/>
        <v/>
      </c>
      <c r="P160" s="5" t="str">
        <f t="shared" si="30"/>
        <v/>
      </c>
      <c r="Q160" s="18" t="str">
        <f t="shared" si="31"/>
        <v/>
      </c>
      <c r="R160" s="17" t="str">
        <f t="shared" si="32"/>
        <v/>
      </c>
      <c r="S160" s="5" t="str">
        <f t="shared" si="33"/>
        <v/>
      </c>
      <c r="T160" s="16" t="str">
        <f t="shared" si="34"/>
        <v/>
      </c>
      <c r="U160" s="17" t="str">
        <f t="shared" si="35"/>
        <v/>
      </c>
      <c r="V160" s="5" t="str">
        <f t="shared" si="36"/>
        <v/>
      </c>
      <c r="W160" s="5"/>
      <c r="X160" s="5" t="str">
        <f t="shared" si="37"/>
        <v/>
      </c>
      <c r="Y160" s="16" t="str">
        <f t="shared" si="38"/>
        <v/>
      </c>
    </row>
    <row r="161" spans="1:25">
      <c r="A161">
        <v>1522</v>
      </c>
      <c r="B161">
        <v>0</v>
      </c>
      <c r="C161">
        <v>1986</v>
      </c>
      <c r="D161">
        <f t="shared" si="26"/>
        <v>30</v>
      </c>
      <c r="E161" t="s">
        <v>132</v>
      </c>
      <c r="F161">
        <v>1</v>
      </c>
      <c r="G161">
        <v>3</v>
      </c>
      <c r="H161">
        <v>3</v>
      </c>
      <c r="I161">
        <v>2</v>
      </c>
      <c r="J161">
        <v>3</v>
      </c>
      <c r="K161">
        <v>2</v>
      </c>
      <c r="L161">
        <v>3</v>
      </c>
      <c r="M161" s="12" t="str">
        <f t="shared" si="27"/>
        <v/>
      </c>
      <c r="N161" s="18" t="str">
        <f t="shared" si="28"/>
        <v/>
      </c>
      <c r="O161" s="5" t="str">
        <f t="shared" si="29"/>
        <v/>
      </c>
      <c r="P161" s="5" t="str">
        <f t="shared" si="30"/>
        <v/>
      </c>
      <c r="Q161" s="18" t="str">
        <f t="shared" si="31"/>
        <v/>
      </c>
      <c r="R161" s="17" t="str">
        <f t="shared" si="32"/>
        <v/>
      </c>
      <c r="S161" s="5" t="str">
        <f t="shared" si="33"/>
        <v/>
      </c>
      <c r="T161" s="16" t="str">
        <f t="shared" si="34"/>
        <v/>
      </c>
      <c r="U161" s="17" t="str">
        <f t="shared" si="35"/>
        <v/>
      </c>
      <c r="V161" s="5" t="str">
        <f t="shared" si="36"/>
        <v/>
      </c>
      <c r="W161" s="5"/>
      <c r="X161" s="5" t="str">
        <f t="shared" si="37"/>
        <v/>
      </c>
      <c r="Y161" s="16" t="str">
        <f t="shared" si="38"/>
        <v/>
      </c>
    </row>
    <row r="162" spans="1:25">
      <c r="A162">
        <v>1530</v>
      </c>
      <c r="B162">
        <v>0</v>
      </c>
      <c r="C162">
        <v>1981</v>
      </c>
      <c r="D162">
        <f t="shared" si="26"/>
        <v>35</v>
      </c>
      <c r="E162" t="s">
        <v>133</v>
      </c>
      <c r="F162">
        <v>3</v>
      </c>
      <c r="G162">
        <v>3</v>
      </c>
      <c r="H162">
        <v>3</v>
      </c>
      <c r="I162">
        <v>3</v>
      </c>
      <c r="J162">
        <v>4</v>
      </c>
      <c r="K162">
        <v>1</v>
      </c>
      <c r="L162">
        <v>4</v>
      </c>
      <c r="M162" s="12" t="str">
        <f t="shared" si="27"/>
        <v/>
      </c>
      <c r="N162" s="18" t="str">
        <f t="shared" si="28"/>
        <v/>
      </c>
      <c r="O162" s="5" t="str">
        <f t="shared" si="29"/>
        <v/>
      </c>
      <c r="P162" s="5" t="str">
        <f t="shared" si="30"/>
        <v/>
      </c>
      <c r="Q162" s="18" t="str">
        <f t="shared" si="31"/>
        <v/>
      </c>
      <c r="R162" s="17" t="str">
        <f t="shared" si="32"/>
        <v/>
      </c>
      <c r="S162" s="5" t="str">
        <f t="shared" si="33"/>
        <v/>
      </c>
      <c r="T162" s="16" t="str">
        <f t="shared" si="34"/>
        <v/>
      </c>
      <c r="U162" s="17" t="str">
        <f t="shared" si="35"/>
        <v/>
      </c>
      <c r="V162" s="5" t="str">
        <f t="shared" si="36"/>
        <v/>
      </c>
      <c r="W162" s="5"/>
      <c r="X162" s="5" t="str">
        <f t="shared" si="37"/>
        <v/>
      </c>
      <c r="Y162" s="16" t="str">
        <f t="shared" si="38"/>
        <v/>
      </c>
    </row>
    <row r="163" spans="1:25">
      <c r="A163">
        <v>1519</v>
      </c>
      <c r="B163">
        <v>0</v>
      </c>
      <c r="C163">
        <v>1984</v>
      </c>
      <c r="D163">
        <f t="shared" si="26"/>
        <v>32</v>
      </c>
      <c r="E163" t="s">
        <v>46</v>
      </c>
      <c r="G163">
        <v>2</v>
      </c>
      <c r="H163">
        <v>2</v>
      </c>
      <c r="I163">
        <v>3</v>
      </c>
      <c r="J163">
        <v>1</v>
      </c>
      <c r="K163">
        <v>2</v>
      </c>
      <c r="L163">
        <v>2</v>
      </c>
      <c r="M163" s="12" t="str">
        <f t="shared" si="27"/>
        <v/>
      </c>
      <c r="N163" s="18" t="str">
        <f t="shared" si="28"/>
        <v/>
      </c>
      <c r="O163" s="5" t="str">
        <f t="shared" si="29"/>
        <v/>
      </c>
      <c r="P163" s="5" t="str">
        <f t="shared" si="30"/>
        <v/>
      </c>
      <c r="Q163" s="18" t="str">
        <f t="shared" si="31"/>
        <v/>
      </c>
      <c r="R163" s="17" t="str">
        <f t="shared" si="32"/>
        <v/>
      </c>
      <c r="S163" s="5" t="str">
        <f t="shared" si="33"/>
        <v/>
      </c>
      <c r="T163" s="16" t="str">
        <f t="shared" si="34"/>
        <v/>
      </c>
      <c r="U163" s="17" t="str">
        <f t="shared" si="35"/>
        <v/>
      </c>
      <c r="V163" s="5" t="str">
        <f t="shared" si="36"/>
        <v/>
      </c>
      <c r="W163" s="5"/>
      <c r="X163" s="5" t="str">
        <f t="shared" si="37"/>
        <v/>
      </c>
      <c r="Y163" s="16" t="str">
        <f t="shared" si="38"/>
        <v/>
      </c>
    </row>
    <row r="164" spans="1:25">
      <c r="A164">
        <v>1575</v>
      </c>
      <c r="B164">
        <v>1</v>
      </c>
      <c r="C164">
        <v>1988</v>
      </c>
      <c r="D164">
        <f t="shared" si="26"/>
        <v>28</v>
      </c>
      <c r="E164" t="s">
        <v>46</v>
      </c>
      <c r="G164">
        <v>4</v>
      </c>
      <c r="H164">
        <v>3</v>
      </c>
      <c r="I164">
        <v>3</v>
      </c>
      <c r="J164">
        <v>3</v>
      </c>
      <c r="K164">
        <v>1</v>
      </c>
      <c r="L164">
        <v>3</v>
      </c>
      <c r="M164" s="12">
        <f t="shared" si="27"/>
        <v>17</v>
      </c>
      <c r="N164" s="18">
        <f t="shared" si="28"/>
        <v>10</v>
      </c>
      <c r="O164" s="5">
        <f t="shared" si="29"/>
        <v>2.5794306703397596</v>
      </c>
      <c r="P164" s="5">
        <f t="shared" si="30"/>
        <v>61.036877394410702</v>
      </c>
      <c r="Q164" s="18">
        <f t="shared" si="31"/>
        <v>3</v>
      </c>
      <c r="R164" s="17">
        <f t="shared" si="32"/>
        <v>0.5739210284664833</v>
      </c>
      <c r="S164" s="5">
        <f t="shared" si="33"/>
        <v>60.859306069076737</v>
      </c>
      <c r="T164" s="16">
        <f t="shared" si="34"/>
        <v>4</v>
      </c>
      <c r="U164" s="17">
        <f t="shared" si="35"/>
        <v>0.20661157024793353</v>
      </c>
      <c r="V164" s="5">
        <f t="shared" si="36"/>
        <v>46.385279804660904</v>
      </c>
      <c r="W164" s="5"/>
      <c r="X164" s="5">
        <f t="shared" si="37"/>
        <v>289</v>
      </c>
      <c r="Y164" s="16">
        <f t="shared" si="38"/>
        <v>54.914381960609546</v>
      </c>
    </row>
    <row r="165" spans="1:25">
      <c r="A165">
        <v>1583</v>
      </c>
      <c r="B165">
        <v>0</v>
      </c>
      <c r="C165">
        <v>1991</v>
      </c>
      <c r="D165">
        <f t="shared" si="26"/>
        <v>25</v>
      </c>
      <c r="E165" t="s">
        <v>134</v>
      </c>
      <c r="F165">
        <v>2</v>
      </c>
      <c r="G165">
        <v>2</v>
      </c>
      <c r="H165">
        <v>3</v>
      </c>
      <c r="I165">
        <v>2</v>
      </c>
      <c r="J165">
        <v>1</v>
      </c>
      <c r="K165">
        <v>1</v>
      </c>
      <c r="L165">
        <v>3</v>
      </c>
      <c r="M165" s="12" t="str">
        <f t="shared" si="27"/>
        <v/>
      </c>
      <c r="N165" s="18" t="str">
        <f t="shared" si="28"/>
        <v/>
      </c>
      <c r="O165" s="5" t="str">
        <f t="shared" si="29"/>
        <v/>
      </c>
      <c r="P165" s="5" t="str">
        <f t="shared" si="30"/>
        <v/>
      </c>
      <c r="Q165" s="18" t="str">
        <f t="shared" si="31"/>
        <v/>
      </c>
      <c r="R165" s="17" t="str">
        <f t="shared" si="32"/>
        <v/>
      </c>
      <c r="S165" s="5" t="str">
        <f t="shared" si="33"/>
        <v/>
      </c>
      <c r="T165" s="16" t="str">
        <f t="shared" si="34"/>
        <v/>
      </c>
      <c r="U165" s="17" t="str">
        <f t="shared" si="35"/>
        <v/>
      </c>
      <c r="V165" s="5" t="str">
        <f t="shared" si="36"/>
        <v/>
      </c>
      <c r="W165" s="5"/>
      <c r="X165" s="5" t="str">
        <f t="shared" si="37"/>
        <v/>
      </c>
      <c r="Y165" s="16" t="str">
        <f t="shared" si="38"/>
        <v/>
      </c>
    </row>
    <row r="166" spans="1:25">
      <c r="A166">
        <v>1584</v>
      </c>
      <c r="B166">
        <v>0</v>
      </c>
      <c r="C166">
        <v>1991</v>
      </c>
      <c r="D166">
        <f t="shared" si="26"/>
        <v>25</v>
      </c>
      <c r="E166" t="s">
        <v>135</v>
      </c>
      <c r="F166">
        <v>4</v>
      </c>
      <c r="G166">
        <v>2</v>
      </c>
      <c r="H166">
        <v>1</v>
      </c>
      <c r="I166">
        <v>3</v>
      </c>
      <c r="J166">
        <v>3</v>
      </c>
      <c r="K166">
        <v>1</v>
      </c>
      <c r="L166">
        <v>1</v>
      </c>
      <c r="M166" s="12" t="str">
        <f t="shared" si="27"/>
        <v/>
      </c>
      <c r="N166" s="18" t="str">
        <f t="shared" si="28"/>
        <v/>
      </c>
      <c r="O166" s="5" t="str">
        <f t="shared" si="29"/>
        <v/>
      </c>
      <c r="P166" s="5" t="str">
        <f t="shared" si="30"/>
        <v/>
      </c>
      <c r="Q166" s="18" t="str">
        <f t="shared" si="31"/>
        <v/>
      </c>
      <c r="R166" s="17" t="str">
        <f t="shared" si="32"/>
        <v/>
      </c>
      <c r="S166" s="5" t="str">
        <f t="shared" si="33"/>
        <v/>
      </c>
      <c r="T166" s="16" t="str">
        <f t="shared" si="34"/>
        <v/>
      </c>
      <c r="U166" s="17" t="str">
        <f t="shared" si="35"/>
        <v/>
      </c>
      <c r="V166" s="5" t="str">
        <f t="shared" si="36"/>
        <v/>
      </c>
      <c r="W166" s="5"/>
      <c r="X166" s="5" t="str">
        <f t="shared" si="37"/>
        <v/>
      </c>
      <c r="Y166" s="16" t="str">
        <f t="shared" si="38"/>
        <v/>
      </c>
    </row>
    <row r="167" spans="1:25">
      <c r="A167">
        <v>1369</v>
      </c>
      <c r="B167">
        <v>0</v>
      </c>
      <c r="C167">
        <v>1951</v>
      </c>
      <c r="D167">
        <f t="shared" si="26"/>
        <v>65</v>
      </c>
      <c r="E167" t="s">
        <v>136</v>
      </c>
      <c r="F167">
        <v>1</v>
      </c>
      <c r="G167">
        <v>3</v>
      </c>
      <c r="H167">
        <v>1</v>
      </c>
      <c r="I167">
        <v>4</v>
      </c>
      <c r="J167">
        <v>3</v>
      </c>
      <c r="K167">
        <v>1</v>
      </c>
      <c r="L167">
        <v>2</v>
      </c>
      <c r="M167" s="12" t="str">
        <f t="shared" si="27"/>
        <v/>
      </c>
      <c r="N167" s="18" t="str">
        <f t="shared" si="28"/>
        <v/>
      </c>
      <c r="O167" s="5" t="str">
        <f t="shared" si="29"/>
        <v/>
      </c>
      <c r="P167" s="5" t="str">
        <f t="shared" si="30"/>
        <v/>
      </c>
      <c r="Q167" s="18" t="str">
        <f t="shared" si="31"/>
        <v/>
      </c>
      <c r="R167" s="17" t="str">
        <f t="shared" si="32"/>
        <v/>
      </c>
      <c r="S167" s="5" t="str">
        <f t="shared" si="33"/>
        <v/>
      </c>
      <c r="T167" s="16" t="str">
        <f t="shared" si="34"/>
        <v/>
      </c>
      <c r="U167" s="17" t="str">
        <f t="shared" si="35"/>
        <v/>
      </c>
      <c r="V167" s="5" t="str">
        <f t="shared" si="36"/>
        <v/>
      </c>
      <c r="W167" s="5"/>
      <c r="X167" s="5" t="str">
        <f t="shared" si="37"/>
        <v/>
      </c>
      <c r="Y167" s="16" t="str">
        <f t="shared" si="38"/>
        <v/>
      </c>
    </row>
    <row r="168" spans="1:25">
      <c r="A168">
        <v>1637</v>
      </c>
      <c r="B168">
        <v>0</v>
      </c>
      <c r="C168">
        <v>1986</v>
      </c>
      <c r="D168">
        <f t="shared" si="26"/>
        <v>30</v>
      </c>
      <c r="E168" t="s">
        <v>137</v>
      </c>
      <c r="F168">
        <v>1</v>
      </c>
      <c r="G168">
        <v>3</v>
      </c>
      <c r="H168">
        <v>3</v>
      </c>
      <c r="I168">
        <v>3</v>
      </c>
      <c r="J168">
        <v>2</v>
      </c>
      <c r="K168">
        <v>2</v>
      </c>
      <c r="L168">
        <v>3</v>
      </c>
      <c r="M168" s="12" t="str">
        <f t="shared" si="27"/>
        <v/>
      </c>
      <c r="N168" s="18" t="str">
        <f t="shared" si="28"/>
        <v/>
      </c>
      <c r="O168" s="5" t="str">
        <f t="shared" si="29"/>
        <v/>
      </c>
      <c r="P168" s="5" t="str">
        <f t="shared" si="30"/>
        <v/>
      </c>
      <c r="Q168" s="18" t="str">
        <f t="shared" si="31"/>
        <v/>
      </c>
      <c r="R168" s="17" t="str">
        <f t="shared" si="32"/>
        <v/>
      </c>
      <c r="S168" s="5" t="str">
        <f t="shared" si="33"/>
        <v/>
      </c>
      <c r="T168" s="16" t="str">
        <f t="shared" si="34"/>
        <v/>
      </c>
      <c r="U168" s="17" t="str">
        <f t="shared" si="35"/>
        <v/>
      </c>
      <c r="V168" s="5" t="str">
        <f t="shared" si="36"/>
        <v/>
      </c>
      <c r="W168" s="5"/>
      <c r="X168" s="5" t="str">
        <f t="shared" si="37"/>
        <v/>
      </c>
      <c r="Y168" s="16" t="str">
        <f t="shared" si="38"/>
        <v/>
      </c>
    </row>
    <row r="169" spans="1:25">
      <c r="A169">
        <v>1628</v>
      </c>
      <c r="B169">
        <v>0</v>
      </c>
      <c r="C169">
        <v>1989</v>
      </c>
      <c r="D169">
        <f t="shared" si="26"/>
        <v>27</v>
      </c>
      <c r="E169" t="s">
        <v>138</v>
      </c>
      <c r="F169">
        <v>3</v>
      </c>
      <c r="G169">
        <v>2</v>
      </c>
      <c r="H169">
        <v>1</v>
      </c>
      <c r="I169">
        <v>3</v>
      </c>
      <c r="J169">
        <v>2</v>
      </c>
      <c r="K169">
        <v>3</v>
      </c>
      <c r="L169">
        <v>3</v>
      </c>
      <c r="M169" s="12" t="str">
        <f t="shared" si="27"/>
        <v/>
      </c>
      <c r="N169" s="18" t="str">
        <f t="shared" si="28"/>
        <v/>
      </c>
      <c r="O169" s="5" t="str">
        <f t="shared" si="29"/>
        <v/>
      </c>
      <c r="P169" s="5" t="str">
        <f t="shared" si="30"/>
        <v/>
      </c>
      <c r="Q169" s="18" t="str">
        <f t="shared" si="31"/>
        <v/>
      </c>
      <c r="R169" s="17" t="str">
        <f t="shared" si="32"/>
        <v/>
      </c>
      <c r="S169" s="5" t="str">
        <f t="shared" si="33"/>
        <v/>
      </c>
      <c r="T169" s="16" t="str">
        <f t="shared" si="34"/>
        <v/>
      </c>
      <c r="U169" s="17" t="str">
        <f t="shared" si="35"/>
        <v/>
      </c>
      <c r="V169" s="5" t="str">
        <f t="shared" si="36"/>
        <v/>
      </c>
      <c r="W169" s="5"/>
      <c r="X169" s="5" t="str">
        <f t="shared" si="37"/>
        <v/>
      </c>
      <c r="Y169" s="16" t="str">
        <f t="shared" si="38"/>
        <v/>
      </c>
    </row>
    <row r="170" spans="1:25">
      <c r="A170">
        <v>1641</v>
      </c>
      <c r="B170">
        <v>0</v>
      </c>
      <c r="C170">
        <v>1992</v>
      </c>
      <c r="D170">
        <f t="shared" si="26"/>
        <v>24</v>
      </c>
      <c r="E170" t="s">
        <v>139</v>
      </c>
      <c r="F170">
        <v>3</v>
      </c>
      <c r="G170">
        <v>2</v>
      </c>
      <c r="H170">
        <v>1</v>
      </c>
      <c r="I170">
        <v>3</v>
      </c>
      <c r="J170">
        <v>3</v>
      </c>
      <c r="K170">
        <v>2</v>
      </c>
      <c r="L170">
        <v>4</v>
      </c>
      <c r="M170" s="12" t="str">
        <f t="shared" si="27"/>
        <v/>
      </c>
      <c r="N170" s="18" t="str">
        <f t="shared" si="28"/>
        <v/>
      </c>
      <c r="O170" s="5" t="str">
        <f t="shared" si="29"/>
        <v/>
      </c>
      <c r="P170" s="5" t="str">
        <f t="shared" si="30"/>
        <v/>
      </c>
      <c r="Q170" s="18" t="str">
        <f t="shared" si="31"/>
        <v/>
      </c>
      <c r="R170" s="17" t="str">
        <f t="shared" si="32"/>
        <v/>
      </c>
      <c r="S170" s="5" t="str">
        <f t="shared" si="33"/>
        <v/>
      </c>
      <c r="T170" s="16" t="str">
        <f t="shared" si="34"/>
        <v/>
      </c>
      <c r="U170" s="17" t="str">
        <f t="shared" si="35"/>
        <v/>
      </c>
      <c r="V170" s="5" t="str">
        <f t="shared" si="36"/>
        <v/>
      </c>
      <c r="W170" s="5"/>
      <c r="X170" s="5" t="str">
        <f t="shared" si="37"/>
        <v/>
      </c>
      <c r="Y170" s="16" t="str">
        <f t="shared" si="38"/>
        <v/>
      </c>
    </row>
    <row r="171" spans="1:25">
      <c r="A171">
        <v>1555</v>
      </c>
      <c r="B171">
        <v>0</v>
      </c>
      <c r="C171">
        <v>1989</v>
      </c>
      <c r="D171">
        <f t="shared" si="26"/>
        <v>27</v>
      </c>
      <c r="E171" t="s">
        <v>140</v>
      </c>
      <c r="F171">
        <v>2</v>
      </c>
      <c r="G171">
        <v>4</v>
      </c>
      <c r="H171">
        <v>4</v>
      </c>
      <c r="I171">
        <v>4</v>
      </c>
      <c r="J171">
        <v>3</v>
      </c>
      <c r="K171">
        <v>2</v>
      </c>
      <c r="L171">
        <v>3</v>
      </c>
      <c r="M171" s="12" t="str">
        <f t="shared" si="27"/>
        <v/>
      </c>
      <c r="N171" s="18" t="str">
        <f t="shared" si="28"/>
        <v/>
      </c>
      <c r="O171" s="5" t="str">
        <f t="shared" si="29"/>
        <v/>
      </c>
      <c r="P171" s="5" t="str">
        <f t="shared" si="30"/>
        <v/>
      </c>
      <c r="Q171" s="18" t="str">
        <f t="shared" si="31"/>
        <v/>
      </c>
      <c r="R171" s="17" t="str">
        <f t="shared" si="32"/>
        <v/>
      </c>
      <c r="S171" s="5" t="str">
        <f t="shared" si="33"/>
        <v/>
      </c>
      <c r="T171" s="16" t="str">
        <f t="shared" si="34"/>
        <v/>
      </c>
      <c r="U171" s="17" t="str">
        <f t="shared" si="35"/>
        <v/>
      </c>
      <c r="V171" s="5" t="str">
        <f t="shared" si="36"/>
        <v/>
      </c>
      <c r="W171" s="5"/>
      <c r="X171" s="5" t="str">
        <f t="shared" si="37"/>
        <v/>
      </c>
      <c r="Y171" s="16" t="str">
        <f t="shared" si="38"/>
        <v/>
      </c>
    </row>
    <row r="172" spans="1:25">
      <c r="A172">
        <v>24</v>
      </c>
      <c r="B172">
        <v>1</v>
      </c>
      <c r="C172">
        <v>1977</v>
      </c>
      <c r="D172">
        <f t="shared" si="26"/>
        <v>39</v>
      </c>
      <c r="E172" t="s">
        <v>141</v>
      </c>
      <c r="F172">
        <v>1</v>
      </c>
      <c r="G172">
        <v>4</v>
      </c>
      <c r="H172">
        <v>3</v>
      </c>
      <c r="I172">
        <v>2</v>
      </c>
      <c r="J172">
        <v>4</v>
      </c>
      <c r="K172">
        <v>2</v>
      </c>
      <c r="L172">
        <v>2</v>
      </c>
      <c r="M172" s="12" t="str">
        <f t="shared" si="27"/>
        <v/>
      </c>
      <c r="N172" s="18" t="str">
        <f t="shared" si="28"/>
        <v/>
      </c>
      <c r="O172" s="5" t="str">
        <f t="shared" si="29"/>
        <v/>
      </c>
      <c r="P172" s="5" t="str">
        <f t="shared" si="30"/>
        <v/>
      </c>
      <c r="Q172" s="18" t="str">
        <f t="shared" si="31"/>
        <v/>
      </c>
      <c r="R172" s="17" t="str">
        <f t="shared" si="32"/>
        <v/>
      </c>
      <c r="S172" s="5" t="str">
        <f t="shared" si="33"/>
        <v/>
      </c>
      <c r="T172" s="16" t="str">
        <f t="shared" si="34"/>
        <v/>
      </c>
      <c r="U172" s="17" t="str">
        <f t="shared" si="35"/>
        <v/>
      </c>
      <c r="V172" s="5" t="str">
        <f t="shared" si="36"/>
        <v/>
      </c>
      <c r="W172" s="5"/>
      <c r="X172" s="5" t="str">
        <f t="shared" si="37"/>
        <v/>
      </c>
      <c r="Y172" s="16" t="str">
        <f t="shared" si="38"/>
        <v/>
      </c>
    </row>
    <row r="173" spans="1:25">
      <c r="A173">
        <v>1656</v>
      </c>
      <c r="B173">
        <v>1</v>
      </c>
      <c r="C173">
        <v>1988</v>
      </c>
      <c r="D173">
        <f t="shared" si="26"/>
        <v>28</v>
      </c>
      <c r="E173" t="s">
        <v>142</v>
      </c>
      <c r="F173">
        <v>1</v>
      </c>
      <c r="G173">
        <v>3</v>
      </c>
      <c r="H173">
        <v>3</v>
      </c>
      <c r="I173">
        <v>3</v>
      </c>
      <c r="J173">
        <v>3</v>
      </c>
      <c r="K173">
        <v>2</v>
      </c>
      <c r="L173">
        <v>3</v>
      </c>
      <c r="M173" s="12">
        <f t="shared" si="27"/>
        <v>17</v>
      </c>
      <c r="N173" s="18">
        <f t="shared" si="28"/>
        <v>9</v>
      </c>
      <c r="O173" s="5">
        <f t="shared" si="29"/>
        <v>0.36730945821854849</v>
      </c>
      <c r="P173" s="5">
        <f t="shared" si="30"/>
        <v>54.164859394117244</v>
      </c>
      <c r="Q173" s="18">
        <f t="shared" si="31"/>
        <v>3</v>
      </c>
      <c r="R173" s="17">
        <f t="shared" si="32"/>
        <v>0.5739210284664833</v>
      </c>
      <c r="S173" s="5">
        <f t="shared" si="33"/>
        <v>60.859306069076737</v>
      </c>
      <c r="T173" s="16">
        <f t="shared" si="34"/>
        <v>5</v>
      </c>
      <c r="U173" s="17">
        <f t="shared" si="35"/>
        <v>0.29752066115702525</v>
      </c>
      <c r="V173" s="5">
        <f t="shared" si="36"/>
        <v>54.337664234406923</v>
      </c>
      <c r="W173" s="5"/>
      <c r="X173" s="5">
        <f t="shared" si="37"/>
        <v>289</v>
      </c>
      <c r="Y173" s="16">
        <f t="shared" si="38"/>
        <v>54.914381960609546</v>
      </c>
    </row>
    <row r="174" spans="1:25">
      <c r="A174">
        <v>1658</v>
      </c>
      <c r="B174">
        <v>0</v>
      </c>
      <c r="C174">
        <v>1993</v>
      </c>
      <c r="D174">
        <f t="shared" si="26"/>
        <v>23</v>
      </c>
      <c r="E174" t="s">
        <v>143</v>
      </c>
      <c r="F174">
        <v>1</v>
      </c>
      <c r="G174">
        <v>2</v>
      </c>
      <c r="H174">
        <v>3</v>
      </c>
      <c r="I174">
        <v>4</v>
      </c>
      <c r="J174">
        <v>2</v>
      </c>
      <c r="K174">
        <v>2</v>
      </c>
      <c r="L174">
        <v>2</v>
      </c>
      <c r="M174" s="12" t="str">
        <f t="shared" si="27"/>
        <v/>
      </c>
      <c r="N174" s="18" t="str">
        <f t="shared" si="28"/>
        <v/>
      </c>
      <c r="O174" s="5" t="str">
        <f t="shared" si="29"/>
        <v/>
      </c>
      <c r="P174" s="5" t="str">
        <f t="shared" si="30"/>
        <v/>
      </c>
      <c r="Q174" s="18" t="str">
        <f t="shared" si="31"/>
        <v/>
      </c>
      <c r="R174" s="17" t="str">
        <f t="shared" si="32"/>
        <v/>
      </c>
      <c r="S174" s="5" t="str">
        <f t="shared" si="33"/>
        <v/>
      </c>
      <c r="T174" s="16" t="str">
        <f t="shared" si="34"/>
        <v/>
      </c>
      <c r="U174" s="17" t="str">
        <f t="shared" si="35"/>
        <v/>
      </c>
      <c r="V174" s="5" t="str">
        <f t="shared" si="36"/>
        <v/>
      </c>
      <c r="W174" s="5"/>
      <c r="X174" s="5" t="str">
        <f t="shared" si="37"/>
        <v/>
      </c>
      <c r="Y174" s="16" t="str">
        <f t="shared" si="38"/>
        <v/>
      </c>
    </row>
    <row r="175" spans="1:25">
      <c r="A175">
        <v>1587</v>
      </c>
      <c r="B175">
        <v>0</v>
      </c>
      <c r="C175">
        <v>1990</v>
      </c>
      <c r="D175">
        <f t="shared" si="26"/>
        <v>26</v>
      </c>
      <c r="E175" t="s">
        <v>56</v>
      </c>
      <c r="F175">
        <v>3</v>
      </c>
      <c r="G175">
        <v>4</v>
      </c>
      <c r="H175">
        <v>2</v>
      </c>
      <c r="I175">
        <v>2</v>
      </c>
      <c r="J175">
        <v>2</v>
      </c>
      <c r="K175">
        <v>1</v>
      </c>
      <c r="L175">
        <v>3</v>
      </c>
      <c r="M175" s="12" t="str">
        <f t="shared" si="27"/>
        <v/>
      </c>
      <c r="N175" s="18" t="str">
        <f t="shared" si="28"/>
        <v/>
      </c>
      <c r="O175" s="5" t="str">
        <f t="shared" si="29"/>
        <v/>
      </c>
      <c r="P175" s="5" t="str">
        <f t="shared" si="30"/>
        <v/>
      </c>
      <c r="Q175" s="18" t="str">
        <f t="shared" si="31"/>
        <v/>
      </c>
      <c r="R175" s="17" t="str">
        <f t="shared" si="32"/>
        <v/>
      </c>
      <c r="S175" s="5" t="str">
        <f t="shared" si="33"/>
        <v/>
      </c>
      <c r="T175" s="16" t="str">
        <f t="shared" si="34"/>
        <v/>
      </c>
      <c r="U175" s="17" t="str">
        <f t="shared" si="35"/>
        <v/>
      </c>
      <c r="V175" s="5" t="str">
        <f t="shared" si="36"/>
        <v/>
      </c>
      <c r="W175" s="5"/>
      <c r="X175" s="5" t="str">
        <f t="shared" si="37"/>
        <v/>
      </c>
      <c r="Y175" s="16" t="str">
        <f t="shared" si="38"/>
        <v/>
      </c>
    </row>
    <row r="176" spans="1:25">
      <c r="A176">
        <v>1680</v>
      </c>
      <c r="B176">
        <v>0</v>
      </c>
      <c r="C176">
        <v>1992</v>
      </c>
      <c r="D176">
        <f t="shared" si="26"/>
        <v>24</v>
      </c>
      <c r="E176" t="s">
        <v>46</v>
      </c>
      <c r="G176">
        <v>3</v>
      </c>
      <c r="H176">
        <v>2</v>
      </c>
      <c r="I176">
        <v>3</v>
      </c>
      <c r="J176">
        <v>3</v>
      </c>
      <c r="K176">
        <v>3</v>
      </c>
      <c r="L176">
        <v>3</v>
      </c>
      <c r="M176" s="12" t="str">
        <f t="shared" si="27"/>
        <v/>
      </c>
      <c r="N176" s="18" t="str">
        <f t="shared" si="28"/>
        <v/>
      </c>
      <c r="O176" s="5" t="str">
        <f t="shared" si="29"/>
        <v/>
      </c>
      <c r="P176" s="5" t="str">
        <f t="shared" si="30"/>
        <v/>
      </c>
      <c r="Q176" s="18" t="str">
        <f t="shared" si="31"/>
        <v/>
      </c>
      <c r="R176" s="17" t="str">
        <f t="shared" si="32"/>
        <v/>
      </c>
      <c r="S176" s="5" t="str">
        <f t="shared" si="33"/>
        <v/>
      </c>
      <c r="T176" s="16" t="str">
        <f t="shared" si="34"/>
        <v/>
      </c>
      <c r="U176" s="17" t="str">
        <f t="shared" si="35"/>
        <v/>
      </c>
      <c r="V176" s="5" t="str">
        <f t="shared" si="36"/>
        <v/>
      </c>
      <c r="W176" s="5"/>
      <c r="X176" s="5" t="str">
        <f t="shared" si="37"/>
        <v/>
      </c>
      <c r="Y176" s="16" t="str">
        <f t="shared" si="38"/>
        <v/>
      </c>
    </row>
    <row r="177" spans="1:25">
      <c r="A177">
        <v>1740</v>
      </c>
      <c r="B177">
        <v>0</v>
      </c>
      <c r="C177">
        <v>1971</v>
      </c>
      <c r="D177">
        <f t="shared" si="26"/>
        <v>45</v>
      </c>
      <c r="E177" t="s">
        <v>144</v>
      </c>
      <c r="F177">
        <v>2</v>
      </c>
      <c r="G177">
        <v>2</v>
      </c>
      <c r="H177">
        <v>1</v>
      </c>
      <c r="I177">
        <v>3</v>
      </c>
      <c r="J177">
        <v>3</v>
      </c>
      <c r="K177">
        <v>2</v>
      </c>
      <c r="L177">
        <v>2</v>
      </c>
      <c r="M177" s="12" t="str">
        <f t="shared" si="27"/>
        <v/>
      </c>
      <c r="N177" s="18" t="str">
        <f t="shared" si="28"/>
        <v/>
      </c>
      <c r="O177" s="5" t="str">
        <f t="shared" si="29"/>
        <v/>
      </c>
      <c r="P177" s="5" t="str">
        <f t="shared" si="30"/>
        <v/>
      </c>
      <c r="Q177" s="18" t="str">
        <f t="shared" si="31"/>
        <v/>
      </c>
      <c r="R177" s="17" t="str">
        <f t="shared" si="32"/>
        <v/>
      </c>
      <c r="S177" s="5" t="str">
        <f t="shared" si="33"/>
        <v/>
      </c>
      <c r="T177" s="16" t="str">
        <f t="shared" si="34"/>
        <v/>
      </c>
      <c r="U177" s="17" t="str">
        <f t="shared" si="35"/>
        <v/>
      </c>
      <c r="V177" s="5" t="str">
        <f t="shared" si="36"/>
        <v/>
      </c>
      <c r="W177" s="5"/>
      <c r="X177" s="5" t="str">
        <f t="shared" si="37"/>
        <v/>
      </c>
      <c r="Y177" s="16" t="str">
        <f t="shared" si="38"/>
        <v/>
      </c>
    </row>
    <row r="178" spans="1:25">
      <c r="A178">
        <v>1745</v>
      </c>
      <c r="B178">
        <v>0</v>
      </c>
      <c r="C178">
        <v>1974</v>
      </c>
      <c r="D178">
        <f t="shared" si="26"/>
        <v>42</v>
      </c>
      <c r="E178" t="s">
        <v>145</v>
      </c>
      <c r="F178">
        <v>3</v>
      </c>
      <c r="G178">
        <v>3</v>
      </c>
      <c r="H178">
        <v>3</v>
      </c>
      <c r="I178">
        <v>3</v>
      </c>
      <c r="J178">
        <v>2</v>
      </c>
      <c r="K178">
        <v>2</v>
      </c>
      <c r="L178">
        <v>3</v>
      </c>
      <c r="M178" s="12" t="str">
        <f t="shared" si="27"/>
        <v/>
      </c>
      <c r="N178" s="18" t="str">
        <f t="shared" si="28"/>
        <v/>
      </c>
      <c r="O178" s="5" t="str">
        <f t="shared" si="29"/>
        <v/>
      </c>
      <c r="P178" s="5" t="str">
        <f t="shared" si="30"/>
        <v/>
      </c>
      <c r="Q178" s="18" t="str">
        <f t="shared" si="31"/>
        <v/>
      </c>
      <c r="R178" s="17" t="str">
        <f t="shared" si="32"/>
        <v/>
      </c>
      <c r="S178" s="5" t="str">
        <f t="shared" si="33"/>
        <v/>
      </c>
      <c r="T178" s="16" t="str">
        <f t="shared" si="34"/>
        <v/>
      </c>
      <c r="U178" s="17" t="str">
        <f t="shared" si="35"/>
        <v/>
      </c>
      <c r="V178" s="5" t="str">
        <f t="shared" si="36"/>
        <v/>
      </c>
      <c r="W178" s="5"/>
      <c r="X178" s="5" t="str">
        <f t="shared" si="37"/>
        <v/>
      </c>
      <c r="Y178" s="16" t="str">
        <f t="shared" si="38"/>
        <v/>
      </c>
    </row>
    <row r="179" spans="1:25">
      <c r="A179">
        <v>1758</v>
      </c>
      <c r="B179">
        <v>0</v>
      </c>
      <c r="C179">
        <v>1963</v>
      </c>
      <c r="D179">
        <f t="shared" si="26"/>
        <v>53</v>
      </c>
      <c r="E179" t="s">
        <v>146</v>
      </c>
      <c r="F179">
        <v>1</v>
      </c>
      <c r="G179">
        <v>2</v>
      </c>
      <c r="H179">
        <v>2</v>
      </c>
      <c r="I179">
        <v>3</v>
      </c>
      <c r="J179">
        <v>4</v>
      </c>
      <c r="K179">
        <v>2</v>
      </c>
      <c r="L179">
        <v>3</v>
      </c>
      <c r="M179" s="12" t="str">
        <f t="shared" si="27"/>
        <v/>
      </c>
      <c r="N179" s="18" t="str">
        <f t="shared" si="28"/>
        <v/>
      </c>
      <c r="O179" s="5" t="str">
        <f t="shared" si="29"/>
        <v/>
      </c>
      <c r="P179" s="5" t="str">
        <f t="shared" si="30"/>
        <v/>
      </c>
      <c r="Q179" s="18" t="str">
        <f t="shared" si="31"/>
        <v/>
      </c>
      <c r="R179" s="17" t="str">
        <f t="shared" si="32"/>
        <v/>
      </c>
      <c r="S179" s="5" t="str">
        <f t="shared" si="33"/>
        <v/>
      </c>
      <c r="T179" s="16" t="str">
        <f t="shared" si="34"/>
        <v/>
      </c>
      <c r="U179" s="17" t="str">
        <f t="shared" si="35"/>
        <v/>
      </c>
      <c r="V179" s="5" t="str">
        <f t="shared" si="36"/>
        <v/>
      </c>
      <c r="W179" s="5"/>
      <c r="X179" s="5" t="str">
        <f t="shared" si="37"/>
        <v/>
      </c>
      <c r="Y179" s="16" t="str">
        <f t="shared" si="38"/>
        <v/>
      </c>
    </row>
    <row r="180" spans="1:25">
      <c r="A180">
        <v>1760</v>
      </c>
      <c r="B180">
        <v>0</v>
      </c>
      <c r="C180">
        <v>1973</v>
      </c>
      <c r="D180">
        <f t="shared" si="26"/>
        <v>43</v>
      </c>
      <c r="E180" t="s">
        <v>147</v>
      </c>
      <c r="F180">
        <v>1</v>
      </c>
      <c r="G180">
        <v>3</v>
      </c>
      <c r="H180">
        <v>2</v>
      </c>
      <c r="I180">
        <v>3</v>
      </c>
      <c r="J180">
        <v>3</v>
      </c>
      <c r="K180">
        <v>3</v>
      </c>
      <c r="L180">
        <v>2</v>
      </c>
      <c r="M180" s="12" t="str">
        <f t="shared" si="27"/>
        <v/>
      </c>
      <c r="N180" s="18" t="str">
        <f t="shared" si="28"/>
        <v/>
      </c>
      <c r="O180" s="5" t="str">
        <f t="shared" si="29"/>
        <v/>
      </c>
      <c r="P180" s="5" t="str">
        <f t="shared" si="30"/>
        <v/>
      </c>
      <c r="Q180" s="18" t="str">
        <f t="shared" si="31"/>
        <v/>
      </c>
      <c r="R180" s="17" t="str">
        <f t="shared" si="32"/>
        <v/>
      </c>
      <c r="S180" s="5" t="str">
        <f t="shared" si="33"/>
        <v/>
      </c>
      <c r="T180" s="16" t="str">
        <f t="shared" si="34"/>
        <v/>
      </c>
      <c r="U180" s="17" t="str">
        <f t="shared" si="35"/>
        <v/>
      </c>
      <c r="V180" s="5" t="str">
        <f t="shared" si="36"/>
        <v/>
      </c>
      <c r="W180" s="5"/>
      <c r="X180" s="5" t="str">
        <f t="shared" si="37"/>
        <v/>
      </c>
      <c r="Y180" s="16" t="str">
        <f t="shared" si="38"/>
        <v/>
      </c>
    </row>
    <row r="181" spans="1:25">
      <c r="A181">
        <v>1759</v>
      </c>
      <c r="B181">
        <v>1</v>
      </c>
      <c r="C181">
        <v>1991</v>
      </c>
      <c r="D181">
        <f t="shared" si="26"/>
        <v>25</v>
      </c>
      <c r="E181" t="s">
        <v>148</v>
      </c>
      <c r="F181">
        <v>4</v>
      </c>
      <c r="G181">
        <v>3</v>
      </c>
      <c r="H181">
        <v>4</v>
      </c>
      <c r="I181">
        <v>1</v>
      </c>
      <c r="J181">
        <v>4</v>
      </c>
      <c r="K181">
        <v>2</v>
      </c>
      <c r="L181">
        <v>1</v>
      </c>
      <c r="M181" s="12">
        <f t="shared" si="27"/>
        <v>15</v>
      </c>
      <c r="N181" s="18">
        <f t="shared" si="28"/>
        <v>8</v>
      </c>
      <c r="O181" s="5">
        <f t="shared" si="29"/>
        <v>0.15518824609733742</v>
      </c>
      <c r="P181" s="5">
        <f t="shared" si="30"/>
        <v>47.292841393823785</v>
      </c>
      <c r="Q181" s="18">
        <f t="shared" si="31"/>
        <v>1</v>
      </c>
      <c r="R181" s="17">
        <f t="shared" si="32"/>
        <v>1.5436179981634521</v>
      </c>
      <c r="S181" s="5">
        <f t="shared" si="33"/>
        <v>32.190738046714159</v>
      </c>
      <c r="T181" s="16">
        <f t="shared" si="34"/>
        <v>6</v>
      </c>
      <c r="U181" s="17">
        <f t="shared" si="35"/>
        <v>2.3884297520661169</v>
      </c>
      <c r="V181" s="5">
        <f t="shared" si="36"/>
        <v>62.290048664152941</v>
      </c>
      <c r="W181" s="5"/>
      <c r="X181" s="5">
        <f t="shared" si="37"/>
        <v>225</v>
      </c>
      <c r="Y181" s="16">
        <f t="shared" si="38"/>
        <v>49.765981811399541</v>
      </c>
    </row>
    <row r="182" spans="1:25">
      <c r="A182">
        <v>1769</v>
      </c>
      <c r="B182">
        <v>0</v>
      </c>
      <c r="C182">
        <v>1994</v>
      </c>
      <c r="D182">
        <f t="shared" si="26"/>
        <v>22</v>
      </c>
      <c r="E182" t="s">
        <v>46</v>
      </c>
      <c r="G182">
        <v>3</v>
      </c>
      <c r="H182">
        <v>4</v>
      </c>
      <c r="I182">
        <v>4</v>
      </c>
      <c r="J182">
        <v>3</v>
      </c>
      <c r="K182">
        <v>2</v>
      </c>
      <c r="L182">
        <v>4</v>
      </c>
      <c r="M182" s="12" t="str">
        <f t="shared" si="27"/>
        <v/>
      </c>
      <c r="N182" s="18" t="str">
        <f t="shared" si="28"/>
        <v/>
      </c>
      <c r="O182" s="5" t="str">
        <f t="shared" si="29"/>
        <v/>
      </c>
      <c r="P182" s="5" t="str">
        <f t="shared" si="30"/>
        <v/>
      </c>
      <c r="Q182" s="18" t="str">
        <f t="shared" si="31"/>
        <v/>
      </c>
      <c r="R182" s="17" t="str">
        <f t="shared" si="32"/>
        <v/>
      </c>
      <c r="S182" s="5" t="str">
        <f t="shared" si="33"/>
        <v/>
      </c>
      <c r="T182" s="16" t="str">
        <f t="shared" si="34"/>
        <v/>
      </c>
      <c r="U182" s="17" t="str">
        <f t="shared" si="35"/>
        <v/>
      </c>
      <c r="V182" s="5" t="str">
        <f t="shared" si="36"/>
        <v/>
      </c>
      <c r="W182" s="5"/>
      <c r="X182" s="5" t="str">
        <f t="shared" si="37"/>
        <v/>
      </c>
      <c r="Y182" s="16" t="str">
        <f t="shared" si="38"/>
        <v/>
      </c>
    </row>
    <row r="183" spans="1:25">
      <c r="A183">
        <v>14</v>
      </c>
      <c r="B183">
        <v>0</v>
      </c>
      <c r="C183">
        <v>1975</v>
      </c>
      <c r="D183">
        <f t="shared" si="26"/>
        <v>41</v>
      </c>
      <c r="E183" t="s">
        <v>149</v>
      </c>
      <c r="F183">
        <v>1</v>
      </c>
      <c r="G183">
        <v>3</v>
      </c>
      <c r="H183">
        <v>2</v>
      </c>
      <c r="I183">
        <v>1</v>
      </c>
      <c r="J183">
        <v>3</v>
      </c>
      <c r="K183">
        <v>2</v>
      </c>
      <c r="L183">
        <v>2</v>
      </c>
      <c r="M183" s="12" t="str">
        <f t="shared" si="27"/>
        <v/>
      </c>
      <c r="N183" s="18" t="str">
        <f t="shared" si="28"/>
        <v/>
      </c>
      <c r="O183" s="5" t="str">
        <f t="shared" si="29"/>
        <v/>
      </c>
      <c r="P183" s="5" t="str">
        <f t="shared" si="30"/>
        <v/>
      </c>
      <c r="Q183" s="18" t="str">
        <f t="shared" si="31"/>
        <v/>
      </c>
      <c r="R183" s="17" t="str">
        <f t="shared" si="32"/>
        <v/>
      </c>
      <c r="S183" s="5" t="str">
        <f t="shared" si="33"/>
        <v/>
      </c>
      <c r="T183" s="16" t="str">
        <f t="shared" si="34"/>
        <v/>
      </c>
      <c r="U183" s="17" t="str">
        <f t="shared" si="35"/>
        <v/>
      </c>
      <c r="V183" s="5" t="str">
        <f t="shared" si="36"/>
        <v/>
      </c>
      <c r="W183" s="5"/>
      <c r="X183" s="5" t="str">
        <f t="shared" si="37"/>
        <v/>
      </c>
      <c r="Y183" s="16" t="str">
        <f t="shared" si="38"/>
        <v/>
      </c>
    </row>
    <row r="184" spans="1:25">
      <c r="A184">
        <v>1784</v>
      </c>
      <c r="B184">
        <v>0</v>
      </c>
      <c r="C184">
        <v>1991</v>
      </c>
      <c r="D184">
        <f t="shared" si="26"/>
        <v>25</v>
      </c>
      <c r="E184" t="s">
        <v>150</v>
      </c>
      <c r="F184">
        <v>3</v>
      </c>
      <c r="G184">
        <v>1</v>
      </c>
      <c r="H184">
        <v>4</v>
      </c>
      <c r="I184">
        <v>4</v>
      </c>
      <c r="J184">
        <v>2</v>
      </c>
      <c r="K184">
        <v>1</v>
      </c>
      <c r="L184">
        <v>2</v>
      </c>
      <c r="M184" s="12" t="str">
        <f t="shared" si="27"/>
        <v/>
      </c>
      <c r="N184" s="18" t="str">
        <f t="shared" si="28"/>
        <v/>
      </c>
      <c r="O184" s="5" t="str">
        <f t="shared" si="29"/>
        <v/>
      </c>
      <c r="P184" s="5" t="str">
        <f t="shared" si="30"/>
        <v/>
      </c>
      <c r="Q184" s="18" t="str">
        <f t="shared" si="31"/>
        <v/>
      </c>
      <c r="R184" s="17" t="str">
        <f t="shared" si="32"/>
        <v/>
      </c>
      <c r="S184" s="5" t="str">
        <f t="shared" si="33"/>
        <v/>
      </c>
      <c r="T184" s="16" t="str">
        <f t="shared" si="34"/>
        <v/>
      </c>
      <c r="U184" s="17" t="str">
        <f t="shared" si="35"/>
        <v/>
      </c>
      <c r="V184" s="5" t="str">
        <f t="shared" si="36"/>
        <v/>
      </c>
      <c r="W184" s="5"/>
      <c r="X184" s="5" t="str">
        <f t="shared" si="37"/>
        <v/>
      </c>
      <c r="Y184" s="16" t="str">
        <f t="shared" si="38"/>
        <v/>
      </c>
    </row>
    <row r="185" spans="1:25">
      <c r="A185">
        <v>1778</v>
      </c>
      <c r="B185">
        <v>0</v>
      </c>
      <c r="C185">
        <v>1978</v>
      </c>
      <c r="D185">
        <f t="shared" si="26"/>
        <v>38</v>
      </c>
      <c r="E185" t="s">
        <v>46</v>
      </c>
      <c r="G185">
        <v>4</v>
      </c>
      <c r="H185">
        <v>1</v>
      </c>
      <c r="I185">
        <v>2</v>
      </c>
      <c r="J185">
        <v>4</v>
      </c>
      <c r="K185">
        <v>3</v>
      </c>
      <c r="L185">
        <v>4</v>
      </c>
      <c r="M185" s="12" t="str">
        <f t="shared" si="27"/>
        <v/>
      </c>
      <c r="N185" s="18" t="str">
        <f t="shared" si="28"/>
        <v/>
      </c>
      <c r="O185" s="5" t="str">
        <f t="shared" si="29"/>
        <v/>
      </c>
      <c r="P185" s="5" t="str">
        <f t="shared" si="30"/>
        <v/>
      </c>
      <c r="Q185" s="18" t="str">
        <f t="shared" si="31"/>
        <v/>
      </c>
      <c r="R185" s="17" t="str">
        <f t="shared" si="32"/>
        <v/>
      </c>
      <c r="S185" s="5" t="str">
        <f t="shared" si="33"/>
        <v/>
      </c>
      <c r="T185" s="16" t="str">
        <f t="shared" si="34"/>
        <v/>
      </c>
      <c r="U185" s="17" t="str">
        <f t="shared" si="35"/>
        <v/>
      </c>
      <c r="V185" s="5" t="str">
        <f t="shared" si="36"/>
        <v/>
      </c>
      <c r="W185" s="5"/>
      <c r="X185" s="5" t="str">
        <f t="shared" si="37"/>
        <v/>
      </c>
      <c r="Y185" s="16" t="str">
        <f t="shared" si="38"/>
        <v/>
      </c>
    </row>
    <row r="186" spans="1:25">
      <c r="A186">
        <v>1800</v>
      </c>
      <c r="B186">
        <v>0</v>
      </c>
      <c r="C186">
        <v>1990</v>
      </c>
      <c r="D186">
        <f t="shared" si="26"/>
        <v>26</v>
      </c>
      <c r="E186" t="s">
        <v>151</v>
      </c>
      <c r="F186">
        <v>1</v>
      </c>
      <c r="G186">
        <v>2</v>
      </c>
      <c r="H186">
        <v>1</v>
      </c>
      <c r="I186">
        <v>2</v>
      </c>
      <c r="J186">
        <v>1</v>
      </c>
      <c r="K186">
        <v>1</v>
      </c>
      <c r="L186">
        <v>3</v>
      </c>
      <c r="M186" s="12" t="str">
        <f t="shared" si="27"/>
        <v/>
      </c>
      <c r="N186" s="18" t="str">
        <f t="shared" si="28"/>
        <v/>
      </c>
      <c r="O186" s="5" t="str">
        <f t="shared" si="29"/>
        <v/>
      </c>
      <c r="P186" s="5" t="str">
        <f t="shared" si="30"/>
        <v/>
      </c>
      <c r="Q186" s="18" t="str">
        <f t="shared" si="31"/>
        <v/>
      </c>
      <c r="R186" s="17" t="str">
        <f t="shared" si="32"/>
        <v/>
      </c>
      <c r="S186" s="5" t="str">
        <f t="shared" si="33"/>
        <v/>
      </c>
      <c r="T186" s="16" t="str">
        <f t="shared" si="34"/>
        <v/>
      </c>
      <c r="U186" s="17" t="str">
        <f t="shared" si="35"/>
        <v/>
      </c>
      <c r="V186" s="5" t="str">
        <f t="shared" si="36"/>
        <v/>
      </c>
      <c r="W186" s="5"/>
      <c r="X186" s="5" t="str">
        <f t="shared" si="37"/>
        <v/>
      </c>
      <c r="Y186" s="16" t="str">
        <f t="shared" si="38"/>
        <v/>
      </c>
    </row>
    <row r="187" spans="1:25">
      <c r="A187">
        <v>1829</v>
      </c>
      <c r="B187">
        <v>1</v>
      </c>
      <c r="C187">
        <v>1964</v>
      </c>
      <c r="D187">
        <f t="shared" si="26"/>
        <v>52</v>
      </c>
      <c r="E187" t="s">
        <v>152</v>
      </c>
      <c r="G187">
        <v>3</v>
      </c>
      <c r="H187">
        <v>2</v>
      </c>
      <c r="I187">
        <v>2</v>
      </c>
      <c r="J187">
        <v>2</v>
      </c>
      <c r="K187">
        <v>1</v>
      </c>
      <c r="L187">
        <v>3</v>
      </c>
      <c r="M187" s="12" t="str">
        <f t="shared" si="27"/>
        <v/>
      </c>
      <c r="N187" s="18" t="str">
        <f t="shared" si="28"/>
        <v/>
      </c>
      <c r="O187" s="5" t="str">
        <f t="shared" si="29"/>
        <v/>
      </c>
      <c r="P187" s="5" t="str">
        <f t="shared" si="30"/>
        <v/>
      </c>
      <c r="Q187" s="18" t="str">
        <f t="shared" si="31"/>
        <v/>
      </c>
      <c r="R187" s="17" t="str">
        <f t="shared" si="32"/>
        <v/>
      </c>
      <c r="S187" s="5" t="str">
        <f t="shared" si="33"/>
        <v/>
      </c>
      <c r="T187" s="16" t="str">
        <f t="shared" si="34"/>
        <v/>
      </c>
      <c r="U187" s="17" t="str">
        <f t="shared" si="35"/>
        <v/>
      </c>
      <c r="V187" s="5" t="str">
        <f t="shared" si="36"/>
        <v/>
      </c>
      <c r="W187" s="5"/>
      <c r="X187" s="5" t="str">
        <f t="shared" si="37"/>
        <v/>
      </c>
      <c r="Y187" s="16" t="str">
        <f t="shared" si="38"/>
        <v/>
      </c>
    </row>
    <row r="188" spans="1:25">
      <c r="A188">
        <v>1788</v>
      </c>
      <c r="B188">
        <v>1</v>
      </c>
      <c r="C188">
        <v>1950</v>
      </c>
      <c r="D188">
        <f t="shared" si="26"/>
        <v>66</v>
      </c>
      <c r="E188" t="s">
        <v>153</v>
      </c>
      <c r="F188">
        <v>1</v>
      </c>
      <c r="G188">
        <v>3</v>
      </c>
      <c r="H188">
        <v>2</v>
      </c>
      <c r="I188">
        <v>2</v>
      </c>
      <c r="J188">
        <v>2</v>
      </c>
      <c r="K188">
        <v>2</v>
      </c>
      <c r="L188">
        <v>3</v>
      </c>
      <c r="M188" s="12" t="str">
        <f t="shared" si="27"/>
        <v/>
      </c>
      <c r="N188" s="18" t="str">
        <f t="shared" si="28"/>
        <v/>
      </c>
      <c r="O188" s="5" t="str">
        <f t="shared" si="29"/>
        <v/>
      </c>
      <c r="P188" s="5" t="str">
        <f t="shared" si="30"/>
        <v/>
      </c>
      <c r="Q188" s="18" t="str">
        <f t="shared" si="31"/>
        <v/>
      </c>
      <c r="R188" s="17" t="str">
        <f t="shared" si="32"/>
        <v/>
      </c>
      <c r="S188" s="5" t="str">
        <f t="shared" si="33"/>
        <v/>
      </c>
      <c r="T188" s="16" t="str">
        <f t="shared" si="34"/>
        <v/>
      </c>
      <c r="U188" s="17" t="str">
        <f t="shared" si="35"/>
        <v/>
      </c>
      <c r="V188" s="5" t="str">
        <f t="shared" si="36"/>
        <v/>
      </c>
      <c r="W188" s="5"/>
      <c r="X188" s="5" t="str">
        <f t="shared" si="37"/>
        <v/>
      </c>
      <c r="Y188" s="16" t="str">
        <f t="shared" si="38"/>
        <v/>
      </c>
    </row>
    <row r="189" spans="1:25">
      <c r="A189">
        <v>1785</v>
      </c>
      <c r="B189">
        <v>0</v>
      </c>
      <c r="C189">
        <v>1987</v>
      </c>
      <c r="D189">
        <f t="shared" si="26"/>
        <v>29</v>
      </c>
      <c r="E189" t="s">
        <v>46</v>
      </c>
      <c r="G189">
        <v>3</v>
      </c>
      <c r="H189">
        <v>3</v>
      </c>
      <c r="I189">
        <v>2</v>
      </c>
      <c r="J189">
        <v>2</v>
      </c>
      <c r="K189">
        <v>2</v>
      </c>
      <c r="L189">
        <v>3</v>
      </c>
      <c r="M189" s="12" t="str">
        <f t="shared" si="27"/>
        <v/>
      </c>
      <c r="N189" s="18" t="str">
        <f t="shared" si="28"/>
        <v/>
      </c>
      <c r="O189" s="5" t="str">
        <f t="shared" si="29"/>
        <v/>
      </c>
      <c r="P189" s="5" t="str">
        <f t="shared" si="30"/>
        <v/>
      </c>
      <c r="Q189" s="18" t="str">
        <f t="shared" si="31"/>
        <v/>
      </c>
      <c r="R189" s="17" t="str">
        <f t="shared" si="32"/>
        <v/>
      </c>
      <c r="S189" s="5" t="str">
        <f t="shared" si="33"/>
        <v/>
      </c>
      <c r="T189" s="16" t="str">
        <f t="shared" si="34"/>
        <v/>
      </c>
      <c r="U189" s="17" t="str">
        <f t="shared" si="35"/>
        <v/>
      </c>
      <c r="V189" s="5" t="str">
        <f t="shared" si="36"/>
        <v/>
      </c>
      <c r="W189" s="5"/>
      <c r="X189" s="5" t="str">
        <f t="shared" si="37"/>
        <v/>
      </c>
      <c r="Y189" s="16" t="str">
        <f t="shared" si="38"/>
        <v/>
      </c>
    </row>
    <row r="190" spans="1:25">
      <c r="A190">
        <v>1849</v>
      </c>
      <c r="B190">
        <v>1</v>
      </c>
      <c r="C190">
        <v>1995</v>
      </c>
      <c r="D190">
        <f t="shared" si="26"/>
        <v>21</v>
      </c>
      <c r="E190" t="s">
        <v>46</v>
      </c>
      <c r="G190">
        <v>3</v>
      </c>
      <c r="H190">
        <v>3</v>
      </c>
      <c r="I190">
        <v>3</v>
      </c>
      <c r="J190">
        <v>2</v>
      </c>
      <c r="K190">
        <v>1</v>
      </c>
      <c r="L190">
        <v>3</v>
      </c>
      <c r="M190" s="12">
        <f t="shared" si="27"/>
        <v>15</v>
      </c>
      <c r="N190" s="18">
        <f t="shared" si="28"/>
        <v>9</v>
      </c>
      <c r="O190" s="5">
        <f t="shared" si="29"/>
        <v>0.36730945821854849</v>
      </c>
      <c r="P190" s="5">
        <f t="shared" si="30"/>
        <v>54.164859394117244</v>
      </c>
      <c r="Q190" s="18">
        <f t="shared" si="31"/>
        <v>3</v>
      </c>
      <c r="R190" s="17">
        <f t="shared" si="32"/>
        <v>0.5739210284664833</v>
      </c>
      <c r="S190" s="5">
        <f t="shared" si="33"/>
        <v>60.859306069076737</v>
      </c>
      <c r="T190" s="16">
        <f t="shared" si="34"/>
        <v>3</v>
      </c>
      <c r="U190" s="17">
        <f t="shared" si="35"/>
        <v>2.1157024793388417</v>
      </c>
      <c r="V190" s="5">
        <f t="shared" si="36"/>
        <v>38.432895374914885</v>
      </c>
      <c r="W190" s="5"/>
      <c r="X190" s="5">
        <f t="shared" si="37"/>
        <v>225</v>
      </c>
      <c r="Y190" s="16">
        <f t="shared" si="38"/>
        <v>49.765981811399541</v>
      </c>
    </row>
    <row r="191" spans="1:25">
      <c r="A191">
        <v>1853</v>
      </c>
      <c r="B191">
        <v>0</v>
      </c>
      <c r="C191">
        <v>1992</v>
      </c>
      <c r="D191">
        <f t="shared" si="26"/>
        <v>24</v>
      </c>
      <c r="E191" t="s">
        <v>125</v>
      </c>
      <c r="F191">
        <v>1</v>
      </c>
      <c r="G191">
        <v>3</v>
      </c>
      <c r="H191">
        <v>1</v>
      </c>
      <c r="I191">
        <v>3</v>
      </c>
      <c r="J191">
        <v>4</v>
      </c>
      <c r="K191">
        <v>4</v>
      </c>
      <c r="L191">
        <v>2</v>
      </c>
      <c r="M191" s="12" t="str">
        <f t="shared" si="27"/>
        <v/>
      </c>
      <c r="N191" s="18" t="str">
        <f t="shared" si="28"/>
        <v/>
      </c>
      <c r="O191" s="5" t="str">
        <f t="shared" si="29"/>
        <v/>
      </c>
      <c r="P191" s="5" t="str">
        <f t="shared" si="30"/>
        <v/>
      </c>
      <c r="Q191" s="18" t="str">
        <f t="shared" si="31"/>
        <v/>
      </c>
      <c r="R191" s="17" t="str">
        <f t="shared" si="32"/>
        <v/>
      </c>
      <c r="S191" s="5" t="str">
        <f t="shared" si="33"/>
        <v/>
      </c>
      <c r="T191" s="16" t="str">
        <f t="shared" si="34"/>
        <v/>
      </c>
      <c r="U191" s="17" t="str">
        <f t="shared" si="35"/>
        <v/>
      </c>
      <c r="V191" s="5" t="str">
        <f t="shared" si="36"/>
        <v/>
      </c>
      <c r="W191" s="5"/>
      <c r="X191" s="5" t="str">
        <f t="shared" si="37"/>
        <v/>
      </c>
      <c r="Y191" s="16" t="str">
        <f t="shared" si="38"/>
        <v/>
      </c>
    </row>
    <row r="192" spans="1:25">
      <c r="A192">
        <v>1860</v>
      </c>
      <c r="B192">
        <v>0</v>
      </c>
      <c r="C192">
        <v>1993</v>
      </c>
      <c r="D192">
        <f t="shared" si="26"/>
        <v>23</v>
      </c>
      <c r="E192" t="s">
        <v>46</v>
      </c>
      <c r="G192">
        <v>3</v>
      </c>
      <c r="H192">
        <v>2</v>
      </c>
      <c r="I192">
        <v>2</v>
      </c>
      <c r="J192">
        <v>2</v>
      </c>
      <c r="K192">
        <v>2</v>
      </c>
      <c r="L192">
        <v>3</v>
      </c>
      <c r="M192" s="12" t="str">
        <f t="shared" si="27"/>
        <v/>
      </c>
      <c r="N192" s="18" t="str">
        <f t="shared" si="28"/>
        <v/>
      </c>
      <c r="O192" s="5" t="str">
        <f t="shared" si="29"/>
        <v/>
      </c>
      <c r="P192" s="5" t="str">
        <f t="shared" si="30"/>
        <v/>
      </c>
      <c r="Q192" s="18" t="str">
        <f t="shared" si="31"/>
        <v/>
      </c>
      <c r="R192" s="17" t="str">
        <f t="shared" si="32"/>
        <v/>
      </c>
      <c r="S192" s="5" t="str">
        <f t="shared" si="33"/>
        <v/>
      </c>
      <c r="T192" s="16" t="str">
        <f t="shared" si="34"/>
        <v/>
      </c>
      <c r="U192" s="17" t="str">
        <f t="shared" si="35"/>
        <v/>
      </c>
      <c r="V192" s="5" t="str">
        <f t="shared" si="36"/>
        <v/>
      </c>
      <c r="W192" s="5"/>
      <c r="X192" s="5" t="str">
        <f t="shared" si="37"/>
        <v/>
      </c>
      <c r="Y192" s="16" t="str">
        <f t="shared" si="38"/>
        <v/>
      </c>
    </row>
    <row r="193" spans="1:25">
      <c r="A193">
        <v>1868</v>
      </c>
      <c r="B193">
        <v>1</v>
      </c>
      <c r="C193">
        <v>1991</v>
      </c>
      <c r="D193">
        <f t="shared" si="26"/>
        <v>25</v>
      </c>
      <c r="E193" t="s">
        <v>46</v>
      </c>
      <c r="G193">
        <v>3</v>
      </c>
      <c r="H193">
        <v>2</v>
      </c>
      <c r="I193">
        <v>3</v>
      </c>
      <c r="J193">
        <v>2</v>
      </c>
      <c r="K193">
        <v>2</v>
      </c>
      <c r="L193">
        <v>2</v>
      </c>
      <c r="M193" s="12">
        <f t="shared" si="27"/>
        <v>14</v>
      </c>
      <c r="N193" s="18">
        <f t="shared" si="28"/>
        <v>7</v>
      </c>
      <c r="O193" s="5">
        <f t="shared" si="29"/>
        <v>1.9430670339761265</v>
      </c>
      <c r="P193" s="5">
        <f t="shared" si="30"/>
        <v>40.420823393530327</v>
      </c>
      <c r="Q193" s="18">
        <f t="shared" si="31"/>
        <v>3</v>
      </c>
      <c r="R193" s="17">
        <f t="shared" si="32"/>
        <v>0.5739210284664833</v>
      </c>
      <c r="S193" s="5">
        <f t="shared" si="33"/>
        <v>60.859306069076737</v>
      </c>
      <c r="T193" s="16">
        <f t="shared" si="34"/>
        <v>4</v>
      </c>
      <c r="U193" s="17">
        <f t="shared" si="35"/>
        <v>0.20661157024793353</v>
      </c>
      <c r="V193" s="5">
        <f t="shared" si="36"/>
        <v>46.385279804660904</v>
      </c>
      <c r="W193" s="5"/>
      <c r="X193" s="5">
        <f t="shared" si="37"/>
        <v>196</v>
      </c>
      <c r="Y193" s="16">
        <f t="shared" si="38"/>
        <v>47.191781736794546</v>
      </c>
    </row>
    <row r="194" spans="1:25">
      <c r="A194">
        <v>1869</v>
      </c>
      <c r="B194">
        <v>0</v>
      </c>
      <c r="C194">
        <v>1988</v>
      </c>
      <c r="D194">
        <f t="shared" si="26"/>
        <v>28</v>
      </c>
      <c r="E194" t="s">
        <v>154</v>
      </c>
      <c r="F194">
        <v>1</v>
      </c>
      <c r="G194">
        <v>3</v>
      </c>
      <c r="H194">
        <v>2</v>
      </c>
      <c r="I194">
        <v>4</v>
      </c>
      <c r="J194">
        <v>4</v>
      </c>
      <c r="K194">
        <v>1</v>
      </c>
      <c r="L194">
        <v>3</v>
      </c>
      <c r="M194" s="12" t="str">
        <f t="shared" si="27"/>
        <v/>
      </c>
      <c r="N194" s="18" t="str">
        <f t="shared" si="28"/>
        <v/>
      </c>
      <c r="O194" s="5" t="str">
        <f t="shared" si="29"/>
        <v/>
      </c>
      <c r="P194" s="5" t="str">
        <f t="shared" si="30"/>
        <v/>
      </c>
      <c r="Q194" s="18" t="str">
        <f t="shared" si="31"/>
        <v/>
      </c>
      <c r="R194" s="17" t="str">
        <f t="shared" si="32"/>
        <v/>
      </c>
      <c r="S194" s="5" t="str">
        <f t="shared" si="33"/>
        <v/>
      </c>
      <c r="T194" s="16" t="str">
        <f t="shared" si="34"/>
        <v/>
      </c>
      <c r="U194" s="17" t="str">
        <f t="shared" si="35"/>
        <v/>
      </c>
      <c r="V194" s="5" t="str">
        <f t="shared" si="36"/>
        <v/>
      </c>
      <c r="W194" s="5"/>
      <c r="X194" s="5" t="str">
        <f t="shared" si="37"/>
        <v/>
      </c>
      <c r="Y194" s="16" t="str">
        <f t="shared" si="38"/>
        <v/>
      </c>
    </row>
    <row r="195" spans="1:25">
      <c r="A195">
        <v>1883</v>
      </c>
      <c r="B195">
        <v>0</v>
      </c>
      <c r="C195">
        <v>1995</v>
      </c>
      <c r="D195">
        <f t="shared" si="26"/>
        <v>21</v>
      </c>
      <c r="E195" t="s">
        <v>155</v>
      </c>
      <c r="F195">
        <v>1</v>
      </c>
      <c r="G195">
        <v>3</v>
      </c>
      <c r="H195">
        <v>2</v>
      </c>
      <c r="I195">
        <v>3</v>
      </c>
      <c r="J195">
        <v>1</v>
      </c>
      <c r="K195">
        <v>2</v>
      </c>
      <c r="L195">
        <v>2</v>
      </c>
      <c r="M195" s="12" t="str">
        <f t="shared" si="27"/>
        <v/>
      </c>
      <c r="N195" s="18" t="str">
        <f t="shared" si="28"/>
        <v/>
      </c>
      <c r="O195" s="5" t="str">
        <f t="shared" si="29"/>
        <v/>
      </c>
      <c r="P195" s="5" t="str">
        <f t="shared" si="30"/>
        <v/>
      </c>
      <c r="Q195" s="18" t="str">
        <f t="shared" si="31"/>
        <v/>
      </c>
      <c r="R195" s="17" t="str">
        <f t="shared" si="32"/>
        <v/>
      </c>
      <c r="S195" s="5" t="str">
        <f t="shared" si="33"/>
        <v/>
      </c>
      <c r="T195" s="16" t="str">
        <f t="shared" si="34"/>
        <v/>
      </c>
      <c r="U195" s="17" t="str">
        <f t="shared" si="35"/>
        <v/>
      </c>
      <c r="V195" s="5" t="str">
        <f t="shared" si="36"/>
        <v/>
      </c>
      <c r="W195" s="5"/>
      <c r="X195" s="5" t="str">
        <f t="shared" si="37"/>
        <v/>
      </c>
      <c r="Y195" s="16" t="str">
        <f t="shared" si="38"/>
        <v/>
      </c>
    </row>
    <row r="196" spans="1:25">
      <c r="A196">
        <v>1895</v>
      </c>
      <c r="B196">
        <v>0</v>
      </c>
      <c r="C196">
        <v>1995</v>
      </c>
      <c r="D196">
        <f t="shared" si="26"/>
        <v>21</v>
      </c>
      <c r="E196" t="s">
        <v>156</v>
      </c>
      <c r="F196">
        <v>3</v>
      </c>
      <c r="G196">
        <v>3</v>
      </c>
      <c r="H196">
        <v>4</v>
      </c>
      <c r="I196">
        <v>1</v>
      </c>
      <c r="J196">
        <v>1</v>
      </c>
      <c r="K196">
        <v>1</v>
      </c>
      <c r="L196">
        <v>3</v>
      </c>
      <c r="M196" s="12" t="str">
        <f t="shared" si="27"/>
        <v/>
      </c>
      <c r="N196" s="18" t="str">
        <f t="shared" si="28"/>
        <v/>
      </c>
      <c r="O196" s="5" t="str">
        <f t="shared" si="29"/>
        <v/>
      </c>
      <c r="P196" s="5" t="str">
        <f t="shared" si="30"/>
        <v/>
      </c>
      <c r="Q196" s="18" t="str">
        <f t="shared" si="31"/>
        <v/>
      </c>
      <c r="R196" s="17" t="str">
        <f t="shared" si="32"/>
        <v/>
      </c>
      <c r="S196" s="5" t="str">
        <f t="shared" si="33"/>
        <v/>
      </c>
      <c r="T196" s="16" t="str">
        <f t="shared" si="34"/>
        <v/>
      </c>
      <c r="U196" s="17" t="str">
        <f t="shared" si="35"/>
        <v/>
      </c>
      <c r="V196" s="5" t="str">
        <f t="shared" si="36"/>
        <v/>
      </c>
      <c r="W196" s="5"/>
      <c r="X196" s="5" t="str">
        <f t="shared" si="37"/>
        <v/>
      </c>
      <c r="Y196" s="16" t="str">
        <f t="shared" si="38"/>
        <v/>
      </c>
    </row>
    <row r="197" spans="1:25">
      <c r="A197">
        <v>1859</v>
      </c>
      <c r="B197">
        <v>0</v>
      </c>
      <c r="C197">
        <v>1988</v>
      </c>
      <c r="D197">
        <f t="shared" si="26"/>
        <v>28</v>
      </c>
      <c r="E197" t="s">
        <v>157</v>
      </c>
      <c r="F197">
        <v>2</v>
      </c>
      <c r="G197">
        <v>4</v>
      </c>
      <c r="H197">
        <v>3</v>
      </c>
      <c r="I197">
        <v>3</v>
      </c>
      <c r="J197">
        <v>3</v>
      </c>
      <c r="K197">
        <v>2</v>
      </c>
      <c r="L197">
        <v>3</v>
      </c>
      <c r="M197" s="12" t="str">
        <f t="shared" si="27"/>
        <v/>
      </c>
      <c r="N197" s="18" t="str">
        <f t="shared" si="28"/>
        <v/>
      </c>
      <c r="O197" s="5" t="str">
        <f t="shared" si="29"/>
        <v/>
      </c>
      <c r="P197" s="5" t="str">
        <f t="shared" si="30"/>
        <v/>
      </c>
      <c r="Q197" s="18" t="str">
        <f t="shared" si="31"/>
        <v/>
      </c>
      <c r="R197" s="17" t="str">
        <f t="shared" si="32"/>
        <v/>
      </c>
      <c r="S197" s="5" t="str">
        <f t="shared" si="33"/>
        <v/>
      </c>
      <c r="T197" s="16" t="str">
        <f t="shared" si="34"/>
        <v/>
      </c>
      <c r="U197" s="17" t="str">
        <f t="shared" si="35"/>
        <v/>
      </c>
      <c r="V197" s="5" t="str">
        <f t="shared" si="36"/>
        <v/>
      </c>
      <c r="W197" s="5"/>
      <c r="X197" s="5" t="str">
        <f t="shared" si="37"/>
        <v/>
      </c>
      <c r="Y197" s="16" t="str">
        <f t="shared" si="38"/>
        <v/>
      </c>
    </row>
    <row r="198" spans="1:25">
      <c r="A198">
        <v>307</v>
      </c>
      <c r="B198">
        <v>0</v>
      </c>
      <c r="C198">
        <v>1992</v>
      </c>
      <c r="D198">
        <f t="shared" si="26"/>
        <v>24</v>
      </c>
      <c r="E198" t="s">
        <v>56</v>
      </c>
      <c r="F198">
        <v>3</v>
      </c>
      <c r="G198">
        <v>3</v>
      </c>
      <c r="H198">
        <v>3</v>
      </c>
      <c r="I198">
        <v>2</v>
      </c>
      <c r="J198">
        <v>3</v>
      </c>
      <c r="K198">
        <v>2</v>
      </c>
      <c r="L198">
        <v>3</v>
      </c>
      <c r="M198" s="12" t="str">
        <f t="shared" si="27"/>
        <v/>
      </c>
      <c r="N198" s="18" t="str">
        <f t="shared" si="28"/>
        <v/>
      </c>
      <c r="O198" s="5" t="str">
        <f t="shared" si="29"/>
        <v/>
      </c>
      <c r="P198" s="5" t="str">
        <f t="shared" si="30"/>
        <v/>
      </c>
      <c r="Q198" s="18" t="str">
        <f t="shared" si="31"/>
        <v/>
      </c>
      <c r="R198" s="17" t="str">
        <f t="shared" si="32"/>
        <v/>
      </c>
      <c r="S198" s="5" t="str">
        <f t="shared" si="33"/>
        <v/>
      </c>
      <c r="T198" s="16" t="str">
        <f t="shared" si="34"/>
        <v/>
      </c>
      <c r="U198" s="17" t="str">
        <f t="shared" si="35"/>
        <v/>
      </c>
      <c r="V198" s="5" t="str">
        <f t="shared" si="36"/>
        <v/>
      </c>
      <c r="W198" s="5"/>
      <c r="X198" s="5" t="str">
        <f t="shared" si="37"/>
        <v/>
      </c>
      <c r="Y198" s="16" t="str">
        <f t="shared" si="38"/>
        <v/>
      </c>
    </row>
    <row r="199" spans="1:25">
      <c r="A199">
        <v>1965</v>
      </c>
      <c r="B199">
        <v>0</v>
      </c>
      <c r="C199">
        <v>1996</v>
      </c>
      <c r="D199">
        <f t="shared" si="26"/>
        <v>20</v>
      </c>
      <c r="E199" t="s">
        <v>46</v>
      </c>
      <c r="G199">
        <v>3</v>
      </c>
      <c r="H199">
        <v>2</v>
      </c>
      <c r="I199">
        <v>3</v>
      </c>
      <c r="J199">
        <v>2</v>
      </c>
      <c r="K199">
        <v>2</v>
      </c>
      <c r="L199">
        <v>2</v>
      </c>
      <c r="M199" s="12" t="str">
        <f t="shared" si="27"/>
        <v/>
      </c>
      <c r="N199" s="18" t="str">
        <f t="shared" si="28"/>
        <v/>
      </c>
      <c r="O199" s="5" t="str">
        <f t="shared" si="29"/>
        <v/>
      </c>
      <c r="P199" s="5" t="str">
        <f t="shared" si="30"/>
        <v/>
      </c>
      <c r="Q199" s="18" t="str">
        <f t="shared" si="31"/>
        <v/>
      </c>
      <c r="R199" s="17" t="str">
        <f t="shared" si="32"/>
        <v/>
      </c>
      <c r="S199" s="5" t="str">
        <f t="shared" si="33"/>
        <v/>
      </c>
      <c r="T199" s="16" t="str">
        <f t="shared" si="34"/>
        <v/>
      </c>
      <c r="U199" s="17" t="str">
        <f t="shared" si="35"/>
        <v/>
      </c>
      <c r="V199" s="5" t="str">
        <f t="shared" si="36"/>
        <v/>
      </c>
      <c r="W199" s="5"/>
      <c r="X199" s="5" t="str">
        <f t="shared" si="37"/>
        <v/>
      </c>
      <c r="Y199" s="16" t="str">
        <f t="shared" si="38"/>
        <v/>
      </c>
    </row>
    <row r="200" spans="1:25">
      <c r="A200">
        <v>1964</v>
      </c>
      <c r="B200">
        <v>0</v>
      </c>
      <c r="C200">
        <v>1992</v>
      </c>
      <c r="D200">
        <f t="shared" si="26"/>
        <v>24</v>
      </c>
      <c r="E200" t="s">
        <v>158</v>
      </c>
      <c r="F200">
        <v>3</v>
      </c>
      <c r="G200">
        <v>3</v>
      </c>
      <c r="H200">
        <v>1</v>
      </c>
      <c r="I200">
        <v>3</v>
      </c>
      <c r="J200">
        <v>2</v>
      </c>
      <c r="K200">
        <v>2</v>
      </c>
      <c r="L200">
        <v>3</v>
      </c>
      <c r="M200" s="12" t="str">
        <f t="shared" si="27"/>
        <v/>
      </c>
      <c r="N200" s="18" t="str">
        <f t="shared" si="28"/>
        <v/>
      </c>
      <c r="O200" s="5" t="str">
        <f t="shared" si="29"/>
        <v/>
      </c>
      <c r="P200" s="5" t="str">
        <f t="shared" si="30"/>
        <v/>
      </c>
      <c r="Q200" s="18" t="str">
        <f t="shared" si="31"/>
        <v/>
      </c>
      <c r="R200" s="17" t="str">
        <f t="shared" si="32"/>
        <v/>
      </c>
      <c r="S200" s="5" t="str">
        <f t="shared" si="33"/>
        <v/>
      </c>
      <c r="T200" s="16" t="str">
        <f t="shared" si="34"/>
        <v/>
      </c>
      <c r="U200" s="17" t="str">
        <f t="shared" si="35"/>
        <v/>
      </c>
      <c r="V200" s="5" t="str">
        <f t="shared" si="36"/>
        <v/>
      </c>
      <c r="W200" s="5"/>
      <c r="X200" s="5" t="str">
        <f t="shared" si="37"/>
        <v/>
      </c>
      <c r="Y200" s="16" t="str">
        <f t="shared" si="38"/>
        <v/>
      </c>
    </row>
    <row r="201" spans="1:25">
      <c r="A201">
        <v>2023</v>
      </c>
      <c r="B201">
        <v>0</v>
      </c>
      <c r="C201">
        <v>1967</v>
      </c>
      <c r="D201">
        <f t="shared" si="26"/>
        <v>49</v>
      </c>
      <c r="E201" t="s">
        <v>159</v>
      </c>
      <c r="F201">
        <v>3</v>
      </c>
      <c r="G201">
        <v>3</v>
      </c>
      <c r="H201">
        <v>2</v>
      </c>
      <c r="I201">
        <v>2</v>
      </c>
      <c r="J201">
        <v>4</v>
      </c>
      <c r="K201">
        <v>2</v>
      </c>
      <c r="L201">
        <v>2</v>
      </c>
      <c r="M201" s="12" t="str">
        <f t="shared" si="27"/>
        <v/>
      </c>
      <c r="N201" s="18" t="str">
        <f t="shared" si="28"/>
        <v/>
      </c>
      <c r="O201" s="5" t="str">
        <f t="shared" si="29"/>
        <v/>
      </c>
      <c r="P201" s="5" t="str">
        <f t="shared" si="30"/>
        <v/>
      </c>
      <c r="Q201" s="18" t="str">
        <f t="shared" si="31"/>
        <v/>
      </c>
      <c r="R201" s="17" t="str">
        <f t="shared" si="32"/>
        <v/>
      </c>
      <c r="S201" s="5" t="str">
        <f t="shared" si="33"/>
        <v/>
      </c>
      <c r="T201" s="16" t="str">
        <f t="shared" si="34"/>
        <v/>
      </c>
      <c r="U201" s="17" t="str">
        <f t="shared" si="35"/>
        <v/>
      </c>
      <c r="V201" s="5" t="str">
        <f t="shared" si="36"/>
        <v/>
      </c>
      <c r="W201" s="5"/>
      <c r="X201" s="5" t="str">
        <f t="shared" si="37"/>
        <v/>
      </c>
      <c r="Y201" s="16" t="str">
        <f t="shared" si="38"/>
        <v/>
      </c>
    </row>
    <row r="202" spans="1:25">
      <c r="A202">
        <v>2026</v>
      </c>
      <c r="B202">
        <v>1</v>
      </c>
      <c r="C202">
        <v>1978</v>
      </c>
      <c r="D202">
        <f t="shared" si="26"/>
        <v>38</v>
      </c>
      <c r="E202" t="s">
        <v>125</v>
      </c>
      <c r="F202">
        <v>1</v>
      </c>
      <c r="G202">
        <v>3</v>
      </c>
      <c r="H202">
        <v>2</v>
      </c>
      <c r="I202">
        <v>3</v>
      </c>
      <c r="J202">
        <v>3</v>
      </c>
      <c r="K202">
        <v>3</v>
      </c>
      <c r="L202">
        <v>3</v>
      </c>
      <c r="M202" s="12" t="str">
        <f t="shared" si="27"/>
        <v/>
      </c>
      <c r="N202" s="18" t="str">
        <f t="shared" si="28"/>
        <v/>
      </c>
      <c r="O202" s="5" t="str">
        <f t="shared" si="29"/>
        <v/>
      </c>
      <c r="P202" s="5" t="str">
        <f t="shared" si="30"/>
        <v/>
      </c>
      <c r="Q202" s="18" t="str">
        <f t="shared" si="31"/>
        <v/>
      </c>
      <c r="R202" s="17" t="str">
        <f t="shared" si="32"/>
        <v/>
      </c>
      <c r="S202" s="5" t="str">
        <f t="shared" si="33"/>
        <v/>
      </c>
      <c r="T202" s="16" t="str">
        <f t="shared" si="34"/>
        <v/>
      </c>
      <c r="U202" s="17" t="str">
        <f t="shared" si="35"/>
        <v/>
      </c>
      <c r="V202" s="5" t="str">
        <f t="shared" si="36"/>
        <v/>
      </c>
      <c r="W202" s="5"/>
      <c r="X202" s="5" t="str">
        <f t="shared" si="37"/>
        <v/>
      </c>
      <c r="Y202" s="16" t="str">
        <f t="shared" si="38"/>
        <v/>
      </c>
    </row>
    <row r="203" spans="1:25">
      <c r="A203">
        <v>2036</v>
      </c>
      <c r="B203">
        <v>1</v>
      </c>
      <c r="C203">
        <v>1995</v>
      </c>
      <c r="D203">
        <f t="shared" si="26"/>
        <v>21</v>
      </c>
      <c r="E203" t="s">
        <v>160</v>
      </c>
      <c r="F203">
        <v>1</v>
      </c>
      <c r="G203">
        <v>4</v>
      </c>
      <c r="H203">
        <v>4</v>
      </c>
      <c r="I203">
        <v>2</v>
      </c>
      <c r="J203">
        <v>2</v>
      </c>
      <c r="K203">
        <v>1</v>
      </c>
      <c r="L203">
        <v>3</v>
      </c>
      <c r="M203" s="12">
        <f t="shared" si="27"/>
        <v>16</v>
      </c>
      <c r="N203" s="18">
        <f t="shared" si="28"/>
        <v>11</v>
      </c>
      <c r="O203" s="5">
        <f t="shared" si="29"/>
        <v>6.7915518824609702</v>
      </c>
      <c r="P203" s="5">
        <f t="shared" si="30"/>
        <v>67.90889539470416</v>
      </c>
      <c r="Q203" s="18">
        <f t="shared" si="31"/>
        <v>2</v>
      </c>
      <c r="R203" s="17">
        <f t="shared" si="32"/>
        <v>5.8769513314967756E-2</v>
      </c>
      <c r="S203" s="5">
        <f t="shared" si="33"/>
        <v>46.525022057895448</v>
      </c>
      <c r="T203" s="16">
        <f t="shared" si="34"/>
        <v>3</v>
      </c>
      <c r="U203" s="17">
        <f t="shared" si="35"/>
        <v>2.1157024793388417</v>
      </c>
      <c r="V203" s="5">
        <f t="shared" si="36"/>
        <v>38.432895374914885</v>
      </c>
      <c r="W203" s="5"/>
      <c r="X203" s="5">
        <f t="shared" si="37"/>
        <v>256</v>
      </c>
      <c r="Y203" s="16">
        <f t="shared" si="38"/>
        <v>52.340181886004544</v>
      </c>
    </row>
    <row r="204" spans="1:25">
      <c r="A204">
        <v>2049</v>
      </c>
      <c r="B204">
        <v>1</v>
      </c>
      <c r="C204">
        <v>1991</v>
      </c>
      <c r="D204">
        <f t="shared" si="26"/>
        <v>25</v>
      </c>
      <c r="E204" t="s">
        <v>161</v>
      </c>
      <c r="F204">
        <v>1</v>
      </c>
      <c r="G204">
        <v>4</v>
      </c>
      <c r="H204">
        <v>3</v>
      </c>
      <c r="I204">
        <v>2</v>
      </c>
      <c r="J204">
        <v>3</v>
      </c>
      <c r="K204">
        <v>2</v>
      </c>
      <c r="L204">
        <v>2</v>
      </c>
      <c r="M204" s="12">
        <f t="shared" si="27"/>
        <v>16</v>
      </c>
      <c r="N204" s="18">
        <f t="shared" si="28"/>
        <v>9</v>
      </c>
      <c r="O204" s="5">
        <f t="shared" si="29"/>
        <v>0.36730945821854849</v>
      </c>
      <c r="P204" s="5">
        <f t="shared" si="30"/>
        <v>54.164859394117244</v>
      </c>
      <c r="Q204" s="18">
        <f t="shared" si="31"/>
        <v>2</v>
      </c>
      <c r="R204" s="17">
        <f t="shared" si="32"/>
        <v>5.8769513314967756E-2</v>
      </c>
      <c r="S204" s="5">
        <f t="shared" si="33"/>
        <v>46.525022057895448</v>
      </c>
      <c r="T204" s="16">
        <f t="shared" si="34"/>
        <v>5</v>
      </c>
      <c r="U204" s="17">
        <f t="shared" si="35"/>
        <v>0.29752066115702525</v>
      </c>
      <c r="V204" s="5">
        <f t="shared" si="36"/>
        <v>54.337664234406923</v>
      </c>
      <c r="W204" s="5"/>
      <c r="X204" s="5">
        <f t="shared" si="37"/>
        <v>256</v>
      </c>
      <c r="Y204" s="16">
        <f t="shared" si="38"/>
        <v>52.340181886004544</v>
      </c>
    </row>
    <row r="205" spans="1:25">
      <c r="A205">
        <v>2056</v>
      </c>
      <c r="B205">
        <v>0</v>
      </c>
      <c r="C205">
        <v>1995</v>
      </c>
      <c r="D205">
        <f t="shared" si="26"/>
        <v>21</v>
      </c>
      <c r="E205" t="s">
        <v>46</v>
      </c>
      <c r="G205">
        <v>4</v>
      </c>
      <c r="H205">
        <v>4</v>
      </c>
      <c r="I205">
        <v>2</v>
      </c>
      <c r="J205">
        <v>3</v>
      </c>
      <c r="K205">
        <v>1</v>
      </c>
      <c r="L205">
        <v>4</v>
      </c>
      <c r="M205" s="12" t="str">
        <f t="shared" si="27"/>
        <v/>
      </c>
      <c r="N205" s="18" t="str">
        <f t="shared" si="28"/>
        <v/>
      </c>
      <c r="O205" s="5" t="str">
        <f t="shared" si="29"/>
        <v/>
      </c>
      <c r="P205" s="5" t="str">
        <f t="shared" si="30"/>
        <v/>
      </c>
      <c r="Q205" s="18" t="str">
        <f t="shared" si="31"/>
        <v/>
      </c>
      <c r="R205" s="17" t="str">
        <f t="shared" si="32"/>
        <v/>
      </c>
      <c r="S205" s="5" t="str">
        <f t="shared" si="33"/>
        <v/>
      </c>
      <c r="T205" s="16" t="str">
        <f t="shared" si="34"/>
        <v/>
      </c>
      <c r="U205" s="17" t="str">
        <f t="shared" si="35"/>
        <v/>
      </c>
      <c r="V205" s="5" t="str">
        <f t="shared" si="36"/>
        <v/>
      </c>
      <c r="W205" s="5"/>
      <c r="X205" s="5" t="str">
        <f t="shared" si="37"/>
        <v/>
      </c>
      <c r="Y205" s="16" t="str">
        <f t="shared" si="38"/>
        <v/>
      </c>
    </row>
    <row r="206" spans="1:25">
      <c r="A206">
        <v>2060</v>
      </c>
      <c r="B206">
        <v>0</v>
      </c>
      <c r="C206">
        <v>1994</v>
      </c>
      <c r="D206">
        <f t="shared" si="26"/>
        <v>22</v>
      </c>
      <c r="E206" t="s">
        <v>162</v>
      </c>
      <c r="F206">
        <v>3</v>
      </c>
      <c r="G206">
        <v>3</v>
      </c>
      <c r="H206">
        <v>3</v>
      </c>
      <c r="I206">
        <v>3</v>
      </c>
      <c r="J206">
        <v>3</v>
      </c>
      <c r="K206">
        <v>3</v>
      </c>
      <c r="L206">
        <v>3</v>
      </c>
      <c r="M206" s="12" t="str">
        <f t="shared" si="27"/>
        <v/>
      </c>
      <c r="N206" s="18" t="str">
        <f t="shared" si="28"/>
        <v/>
      </c>
      <c r="O206" s="5" t="str">
        <f t="shared" si="29"/>
        <v/>
      </c>
      <c r="P206" s="5" t="str">
        <f t="shared" si="30"/>
        <v/>
      </c>
      <c r="Q206" s="18" t="str">
        <f t="shared" si="31"/>
        <v/>
      </c>
      <c r="R206" s="17" t="str">
        <f t="shared" si="32"/>
        <v/>
      </c>
      <c r="S206" s="5" t="str">
        <f t="shared" si="33"/>
        <v/>
      </c>
      <c r="T206" s="16" t="str">
        <f t="shared" si="34"/>
        <v/>
      </c>
      <c r="U206" s="17" t="str">
        <f t="shared" si="35"/>
        <v/>
      </c>
      <c r="V206" s="5" t="str">
        <f t="shared" si="36"/>
        <v/>
      </c>
      <c r="W206" s="5"/>
      <c r="X206" s="5" t="str">
        <f t="shared" si="37"/>
        <v/>
      </c>
      <c r="Y206" s="16" t="str">
        <f t="shared" si="38"/>
        <v/>
      </c>
    </row>
    <row r="207" spans="1:25">
      <c r="A207">
        <v>1723</v>
      </c>
      <c r="B207">
        <v>0</v>
      </c>
      <c r="C207">
        <v>1993</v>
      </c>
      <c r="D207">
        <f t="shared" si="26"/>
        <v>23</v>
      </c>
      <c r="E207" t="s">
        <v>163</v>
      </c>
      <c r="F207">
        <v>3</v>
      </c>
      <c r="G207">
        <v>3</v>
      </c>
      <c r="H207">
        <v>3</v>
      </c>
      <c r="I207">
        <v>2</v>
      </c>
      <c r="J207">
        <v>3</v>
      </c>
      <c r="K207">
        <v>2</v>
      </c>
      <c r="L207">
        <v>4</v>
      </c>
      <c r="M207" s="12" t="str">
        <f t="shared" si="27"/>
        <v/>
      </c>
      <c r="N207" s="18" t="str">
        <f t="shared" si="28"/>
        <v/>
      </c>
      <c r="O207" s="5" t="str">
        <f t="shared" si="29"/>
        <v/>
      </c>
      <c r="P207" s="5" t="str">
        <f t="shared" si="30"/>
        <v/>
      </c>
      <c r="Q207" s="18" t="str">
        <f t="shared" si="31"/>
        <v/>
      </c>
      <c r="R207" s="17" t="str">
        <f t="shared" si="32"/>
        <v/>
      </c>
      <c r="S207" s="5" t="str">
        <f t="shared" si="33"/>
        <v/>
      </c>
      <c r="T207" s="16" t="str">
        <f t="shared" si="34"/>
        <v/>
      </c>
      <c r="U207" s="17" t="str">
        <f t="shared" si="35"/>
        <v/>
      </c>
      <c r="V207" s="5" t="str">
        <f t="shared" si="36"/>
        <v/>
      </c>
      <c r="W207" s="5"/>
      <c r="X207" s="5" t="str">
        <f t="shared" si="37"/>
        <v/>
      </c>
      <c r="Y207" s="16" t="str">
        <f t="shared" si="38"/>
        <v/>
      </c>
    </row>
    <row r="208" spans="1:25">
      <c r="A208">
        <v>2085</v>
      </c>
      <c r="B208">
        <v>0</v>
      </c>
      <c r="C208">
        <v>1992</v>
      </c>
      <c r="D208">
        <f t="shared" si="26"/>
        <v>24</v>
      </c>
      <c r="E208" t="s">
        <v>46</v>
      </c>
      <c r="G208">
        <v>4</v>
      </c>
      <c r="H208">
        <v>4</v>
      </c>
      <c r="I208">
        <v>4</v>
      </c>
      <c r="J208">
        <v>1</v>
      </c>
      <c r="K208">
        <v>1</v>
      </c>
      <c r="L208">
        <v>3</v>
      </c>
      <c r="M208" s="12" t="str">
        <f t="shared" si="27"/>
        <v/>
      </c>
      <c r="N208" s="18" t="str">
        <f t="shared" si="28"/>
        <v/>
      </c>
      <c r="O208" s="5" t="str">
        <f t="shared" si="29"/>
        <v/>
      </c>
      <c r="P208" s="5" t="str">
        <f t="shared" si="30"/>
        <v/>
      </c>
      <c r="Q208" s="18" t="str">
        <f t="shared" si="31"/>
        <v/>
      </c>
      <c r="R208" s="17" t="str">
        <f t="shared" si="32"/>
        <v/>
      </c>
      <c r="S208" s="5" t="str">
        <f t="shared" si="33"/>
        <v/>
      </c>
      <c r="T208" s="16" t="str">
        <f t="shared" si="34"/>
        <v/>
      </c>
      <c r="U208" s="17" t="str">
        <f t="shared" si="35"/>
        <v/>
      </c>
      <c r="V208" s="5" t="str">
        <f t="shared" si="36"/>
        <v/>
      </c>
      <c r="W208" s="5"/>
      <c r="X208" s="5" t="str">
        <f t="shared" si="37"/>
        <v/>
      </c>
      <c r="Y208" s="16" t="str">
        <f t="shared" si="38"/>
        <v/>
      </c>
    </row>
    <row r="209" spans="1:25">
      <c r="A209">
        <v>2094</v>
      </c>
      <c r="B209">
        <v>1</v>
      </c>
      <c r="C209">
        <v>1992</v>
      </c>
      <c r="D209">
        <f t="shared" si="26"/>
        <v>24</v>
      </c>
      <c r="E209" t="s">
        <v>46</v>
      </c>
      <c r="G209">
        <v>3</v>
      </c>
      <c r="H209">
        <v>3</v>
      </c>
      <c r="I209">
        <v>2</v>
      </c>
      <c r="J209">
        <v>4</v>
      </c>
      <c r="K209">
        <v>1</v>
      </c>
      <c r="L209">
        <v>3</v>
      </c>
      <c r="M209" s="12">
        <f t="shared" si="27"/>
        <v>16</v>
      </c>
      <c r="N209" s="18">
        <f t="shared" si="28"/>
        <v>9</v>
      </c>
      <c r="O209" s="5">
        <f t="shared" si="29"/>
        <v>0.36730945821854849</v>
      </c>
      <c r="P209" s="5">
        <f t="shared" si="30"/>
        <v>54.164859394117244</v>
      </c>
      <c r="Q209" s="18">
        <f t="shared" si="31"/>
        <v>2</v>
      </c>
      <c r="R209" s="17">
        <f t="shared" si="32"/>
        <v>5.8769513314967756E-2</v>
      </c>
      <c r="S209" s="5">
        <f t="shared" si="33"/>
        <v>46.525022057895448</v>
      </c>
      <c r="T209" s="16">
        <f t="shared" si="34"/>
        <v>5</v>
      </c>
      <c r="U209" s="17">
        <f t="shared" si="35"/>
        <v>0.29752066115702525</v>
      </c>
      <c r="V209" s="5">
        <f t="shared" si="36"/>
        <v>54.337664234406923</v>
      </c>
      <c r="W209" s="5"/>
      <c r="X209" s="5">
        <f t="shared" si="37"/>
        <v>256</v>
      </c>
      <c r="Y209" s="16">
        <f t="shared" si="38"/>
        <v>52.340181886004544</v>
      </c>
    </row>
    <row r="210" spans="1:25">
      <c r="A210">
        <v>2104</v>
      </c>
      <c r="B210">
        <v>0</v>
      </c>
      <c r="C210">
        <v>1991</v>
      </c>
      <c r="D210">
        <f t="shared" si="26"/>
        <v>25</v>
      </c>
      <c r="E210" t="s">
        <v>46</v>
      </c>
      <c r="G210">
        <v>3</v>
      </c>
      <c r="H210">
        <v>3</v>
      </c>
      <c r="I210">
        <v>3</v>
      </c>
      <c r="J210">
        <v>2</v>
      </c>
      <c r="K210">
        <v>2</v>
      </c>
      <c r="L210">
        <v>2</v>
      </c>
      <c r="M210" s="12" t="str">
        <f t="shared" si="27"/>
        <v/>
      </c>
      <c r="N210" s="18" t="str">
        <f t="shared" si="28"/>
        <v/>
      </c>
      <c r="O210" s="5" t="str">
        <f t="shared" si="29"/>
        <v/>
      </c>
      <c r="P210" s="5" t="str">
        <f t="shared" si="30"/>
        <v/>
      </c>
      <c r="Q210" s="18" t="str">
        <f t="shared" si="31"/>
        <v/>
      </c>
      <c r="R210" s="17" t="str">
        <f t="shared" si="32"/>
        <v/>
      </c>
      <c r="S210" s="5" t="str">
        <f t="shared" si="33"/>
        <v/>
      </c>
      <c r="T210" s="16" t="str">
        <f t="shared" si="34"/>
        <v/>
      </c>
      <c r="U210" s="17" t="str">
        <f t="shared" si="35"/>
        <v/>
      </c>
      <c r="V210" s="5" t="str">
        <f t="shared" si="36"/>
        <v/>
      </c>
      <c r="W210" s="5"/>
      <c r="X210" s="5" t="str">
        <f t="shared" si="37"/>
        <v/>
      </c>
      <c r="Y210" s="16" t="str">
        <f t="shared" si="38"/>
        <v/>
      </c>
    </row>
    <row r="211" spans="1:25">
      <c r="A211">
        <v>2125</v>
      </c>
      <c r="B211">
        <v>0</v>
      </c>
      <c r="C211">
        <v>1989</v>
      </c>
      <c r="D211">
        <f t="shared" si="26"/>
        <v>27</v>
      </c>
      <c r="E211" t="s">
        <v>46</v>
      </c>
      <c r="G211">
        <v>3</v>
      </c>
      <c r="H211">
        <v>4</v>
      </c>
      <c r="I211">
        <v>4</v>
      </c>
      <c r="J211">
        <v>4</v>
      </c>
      <c r="K211">
        <v>1</v>
      </c>
      <c r="L211">
        <v>4</v>
      </c>
      <c r="M211" s="12" t="str">
        <f t="shared" si="27"/>
        <v/>
      </c>
      <c r="N211" s="18" t="str">
        <f t="shared" si="28"/>
        <v/>
      </c>
      <c r="O211" s="5" t="str">
        <f t="shared" si="29"/>
        <v/>
      </c>
      <c r="P211" s="5" t="str">
        <f t="shared" si="30"/>
        <v/>
      </c>
      <c r="Q211" s="18" t="str">
        <f t="shared" si="31"/>
        <v/>
      </c>
      <c r="R211" s="17" t="str">
        <f t="shared" si="32"/>
        <v/>
      </c>
      <c r="S211" s="5" t="str">
        <f t="shared" si="33"/>
        <v/>
      </c>
      <c r="T211" s="16" t="str">
        <f t="shared" si="34"/>
        <v/>
      </c>
      <c r="U211" s="17" t="str">
        <f t="shared" si="35"/>
        <v/>
      </c>
      <c r="V211" s="5" t="str">
        <f t="shared" si="36"/>
        <v/>
      </c>
      <c r="W211" s="5"/>
      <c r="X211" s="5" t="str">
        <f t="shared" si="37"/>
        <v/>
      </c>
      <c r="Y211" s="16" t="str">
        <f t="shared" si="38"/>
        <v/>
      </c>
    </row>
    <row r="212" spans="1:25">
      <c r="A212">
        <v>2127</v>
      </c>
      <c r="B212">
        <v>0</v>
      </c>
      <c r="C212">
        <v>1991</v>
      </c>
      <c r="D212">
        <f t="shared" ref="D212:D275" si="39">2016-C212</f>
        <v>25</v>
      </c>
      <c r="E212" t="s">
        <v>164</v>
      </c>
      <c r="F212">
        <v>3</v>
      </c>
      <c r="G212">
        <v>3</v>
      </c>
      <c r="H212">
        <v>3</v>
      </c>
      <c r="I212">
        <v>2</v>
      </c>
      <c r="J212">
        <v>3</v>
      </c>
      <c r="K212">
        <v>2</v>
      </c>
      <c r="L212">
        <v>2</v>
      </c>
      <c r="M212" s="12" t="str">
        <f t="shared" ref="M212:M275" si="40">IF(AND(B212=1,D212&gt;17,D212&lt;30),SUM(G212:L212),"")</f>
        <v/>
      </c>
      <c r="N212" s="18" t="str">
        <f t="shared" ref="N212:N275" si="41">IF(AND(B212=1,D212&gt;17,D212&lt;30),G212++H212+L212,"")</f>
        <v/>
      </c>
      <c r="O212" s="5" t="str">
        <f t="shared" ref="O212:O275" si="42">IF(AND(B212=1,D212&gt;17,D212&lt;30),POWER(N212-T$10,2),"")</f>
        <v/>
      </c>
      <c r="P212" s="5" t="str">
        <f t="shared" ref="P212:P275" si="43">IF(AND(B212=1,D212&gt;17,D212&lt;30),(((N212-T$10)/T$11)*10+50),"")</f>
        <v/>
      </c>
      <c r="Q212" s="18" t="str">
        <f t="shared" ref="Q212:Q275" si="44">IF(AND(B212=1,D212&gt;17,D212&lt;30),I212,"")</f>
        <v/>
      </c>
      <c r="R212" s="17" t="str">
        <f t="shared" ref="R212:R275" si="45">IF(AND(B212=1,D212&gt;17,D212&lt;30),POWER(Q212-T$13,2),"")</f>
        <v/>
      </c>
      <c r="S212" s="5" t="str">
        <f t="shared" ref="S212:S275" si="46">IF(AND(B212=1,D212&gt;17,D212&lt;30),((Q212-T$13)/T$14)*10+50,"")</f>
        <v/>
      </c>
      <c r="T212" s="16" t="str">
        <f t="shared" ref="T212:T275" si="47">IF(AND(B212=1,D212&gt;17,D212&lt;30),J212+K212,"")</f>
        <v/>
      </c>
      <c r="U212" s="17" t="str">
        <f t="shared" ref="U212:U275" si="48">IF(AND(B212=1,D212&gt;17,D212&lt;30),POWER(T212-T$16,2),"")</f>
        <v/>
      </c>
      <c r="V212" s="5" t="str">
        <f t="shared" ref="V212:V275" si="49">IF(AND(B212=1,D212&gt;17,D212&lt;30),((T212-T$16)/T$17)*10+50,"")</f>
        <v/>
      </c>
      <c r="W212" s="5"/>
      <c r="X212" s="5" t="str">
        <f t="shared" ref="X212:X275" si="50">IF(AND(B212=1,D212&gt;17,D212&lt;30),POWER((M212-C$318),2),"")</f>
        <v/>
      </c>
      <c r="Y212" s="16" t="str">
        <f t="shared" ref="Y212:Y275" si="51">IF(AND(B212=1,D212&gt;17,D212&lt;30),((M212-W$10)/W$11)*10+50,"")</f>
        <v/>
      </c>
    </row>
    <row r="213" spans="1:25">
      <c r="A213">
        <v>2150</v>
      </c>
      <c r="B213">
        <v>0</v>
      </c>
      <c r="C213">
        <v>1991</v>
      </c>
      <c r="D213">
        <f t="shared" si="39"/>
        <v>25</v>
      </c>
      <c r="E213" t="s">
        <v>165</v>
      </c>
      <c r="F213">
        <v>2</v>
      </c>
      <c r="G213">
        <v>3</v>
      </c>
      <c r="H213">
        <v>1</v>
      </c>
      <c r="I213">
        <v>1</v>
      </c>
      <c r="J213">
        <v>1</v>
      </c>
      <c r="K213">
        <v>1</v>
      </c>
      <c r="L213">
        <v>4</v>
      </c>
      <c r="M213" s="12" t="str">
        <f t="shared" si="40"/>
        <v/>
      </c>
      <c r="N213" s="18" t="str">
        <f t="shared" si="41"/>
        <v/>
      </c>
      <c r="O213" s="5" t="str">
        <f t="shared" si="42"/>
        <v/>
      </c>
      <c r="P213" s="5" t="str">
        <f t="shared" si="43"/>
        <v/>
      </c>
      <c r="Q213" s="18" t="str">
        <f t="shared" si="44"/>
        <v/>
      </c>
      <c r="R213" s="17" t="str">
        <f t="shared" si="45"/>
        <v/>
      </c>
      <c r="S213" s="5" t="str">
        <f t="shared" si="46"/>
        <v/>
      </c>
      <c r="T213" s="16" t="str">
        <f t="shared" si="47"/>
        <v/>
      </c>
      <c r="U213" s="17" t="str">
        <f t="shared" si="48"/>
        <v/>
      </c>
      <c r="V213" s="5" t="str">
        <f t="shared" si="49"/>
        <v/>
      </c>
      <c r="W213" s="5"/>
      <c r="X213" s="5" t="str">
        <f t="shared" si="50"/>
        <v/>
      </c>
      <c r="Y213" s="16" t="str">
        <f t="shared" si="51"/>
        <v/>
      </c>
    </row>
    <row r="214" spans="1:25">
      <c r="A214">
        <v>2144</v>
      </c>
      <c r="B214">
        <v>0</v>
      </c>
      <c r="C214">
        <v>1989</v>
      </c>
      <c r="D214">
        <f t="shared" si="39"/>
        <v>27</v>
      </c>
      <c r="E214" t="s">
        <v>166</v>
      </c>
      <c r="F214">
        <v>4</v>
      </c>
      <c r="G214">
        <v>3</v>
      </c>
      <c r="H214">
        <v>2</v>
      </c>
      <c r="I214">
        <v>3</v>
      </c>
      <c r="J214">
        <v>2</v>
      </c>
      <c r="K214">
        <v>2</v>
      </c>
      <c r="L214">
        <v>4</v>
      </c>
      <c r="M214" s="12" t="str">
        <f t="shared" si="40"/>
        <v/>
      </c>
      <c r="N214" s="18" t="str">
        <f t="shared" si="41"/>
        <v/>
      </c>
      <c r="O214" s="5" t="str">
        <f t="shared" si="42"/>
        <v/>
      </c>
      <c r="P214" s="5" t="str">
        <f t="shared" si="43"/>
        <v/>
      </c>
      <c r="Q214" s="18" t="str">
        <f t="shared" si="44"/>
        <v/>
      </c>
      <c r="R214" s="17" t="str">
        <f t="shared" si="45"/>
        <v/>
      </c>
      <c r="S214" s="5" t="str">
        <f t="shared" si="46"/>
        <v/>
      </c>
      <c r="T214" s="16" t="str">
        <f t="shared" si="47"/>
        <v/>
      </c>
      <c r="U214" s="17" t="str">
        <f t="shared" si="48"/>
        <v/>
      </c>
      <c r="V214" s="5" t="str">
        <f t="shared" si="49"/>
        <v/>
      </c>
      <c r="W214" s="5"/>
      <c r="X214" s="5" t="str">
        <f t="shared" si="50"/>
        <v/>
      </c>
      <c r="Y214" s="16" t="str">
        <f t="shared" si="51"/>
        <v/>
      </c>
    </row>
    <row r="215" spans="1:25">
      <c r="A215">
        <v>2152</v>
      </c>
      <c r="B215">
        <v>0</v>
      </c>
      <c r="C215">
        <v>1986</v>
      </c>
      <c r="D215">
        <f t="shared" si="39"/>
        <v>30</v>
      </c>
      <c r="E215" t="s">
        <v>46</v>
      </c>
      <c r="G215">
        <v>3</v>
      </c>
      <c r="H215">
        <v>3</v>
      </c>
      <c r="I215">
        <v>3</v>
      </c>
      <c r="J215">
        <v>3</v>
      </c>
      <c r="K215">
        <v>2</v>
      </c>
      <c r="L215">
        <v>2</v>
      </c>
      <c r="M215" s="12" t="str">
        <f t="shared" si="40"/>
        <v/>
      </c>
      <c r="N215" s="18" t="str">
        <f t="shared" si="41"/>
        <v/>
      </c>
      <c r="O215" s="5" t="str">
        <f t="shared" si="42"/>
        <v/>
      </c>
      <c r="P215" s="5" t="str">
        <f t="shared" si="43"/>
        <v/>
      </c>
      <c r="Q215" s="18" t="str">
        <f t="shared" si="44"/>
        <v/>
      </c>
      <c r="R215" s="17" t="str">
        <f t="shared" si="45"/>
        <v/>
      </c>
      <c r="S215" s="5" t="str">
        <f t="shared" si="46"/>
        <v/>
      </c>
      <c r="T215" s="16" t="str">
        <f t="shared" si="47"/>
        <v/>
      </c>
      <c r="U215" s="17" t="str">
        <f t="shared" si="48"/>
        <v/>
      </c>
      <c r="V215" s="5" t="str">
        <f t="shared" si="49"/>
        <v/>
      </c>
      <c r="W215" s="5"/>
      <c r="X215" s="5" t="str">
        <f t="shared" si="50"/>
        <v/>
      </c>
      <c r="Y215" s="16" t="str">
        <f t="shared" si="51"/>
        <v/>
      </c>
    </row>
    <row r="216" spans="1:25">
      <c r="A216">
        <v>2162</v>
      </c>
      <c r="B216">
        <v>0</v>
      </c>
      <c r="C216">
        <v>1983</v>
      </c>
      <c r="D216">
        <f t="shared" si="39"/>
        <v>33</v>
      </c>
      <c r="E216" t="s">
        <v>167</v>
      </c>
      <c r="F216">
        <v>4</v>
      </c>
      <c r="G216">
        <v>2</v>
      </c>
      <c r="H216">
        <v>2</v>
      </c>
      <c r="I216">
        <v>2</v>
      </c>
      <c r="J216">
        <v>2</v>
      </c>
      <c r="K216">
        <v>2</v>
      </c>
      <c r="L216">
        <v>3</v>
      </c>
      <c r="M216" s="12" t="str">
        <f t="shared" si="40"/>
        <v/>
      </c>
      <c r="N216" s="18" t="str">
        <f t="shared" si="41"/>
        <v/>
      </c>
      <c r="O216" s="5" t="str">
        <f t="shared" si="42"/>
        <v/>
      </c>
      <c r="P216" s="5" t="str">
        <f t="shared" si="43"/>
        <v/>
      </c>
      <c r="Q216" s="18" t="str">
        <f t="shared" si="44"/>
        <v/>
      </c>
      <c r="R216" s="17" t="str">
        <f t="shared" si="45"/>
        <v/>
      </c>
      <c r="S216" s="5" t="str">
        <f t="shared" si="46"/>
        <v/>
      </c>
      <c r="T216" s="16" t="str">
        <f t="shared" si="47"/>
        <v/>
      </c>
      <c r="U216" s="17" t="str">
        <f t="shared" si="48"/>
        <v/>
      </c>
      <c r="V216" s="5" t="str">
        <f t="shared" si="49"/>
        <v/>
      </c>
      <c r="W216" s="5"/>
      <c r="X216" s="5" t="str">
        <f t="shared" si="50"/>
        <v/>
      </c>
      <c r="Y216" s="16" t="str">
        <f t="shared" si="51"/>
        <v/>
      </c>
    </row>
    <row r="217" spans="1:25">
      <c r="A217">
        <v>2165</v>
      </c>
      <c r="B217">
        <v>0</v>
      </c>
      <c r="C217">
        <v>1989</v>
      </c>
      <c r="D217">
        <f t="shared" si="39"/>
        <v>27</v>
      </c>
      <c r="E217" t="s">
        <v>168</v>
      </c>
      <c r="F217">
        <v>4</v>
      </c>
      <c r="G217">
        <v>1</v>
      </c>
      <c r="H217">
        <v>1</v>
      </c>
      <c r="I217">
        <v>4</v>
      </c>
      <c r="J217">
        <v>2</v>
      </c>
      <c r="K217">
        <v>1</v>
      </c>
      <c r="L217">
        <v>2</v>
      </c>
      <c r="M217" s="12" t="str">
        <f t="shared" si="40"/>
        <v/>
      </c>
      <c r="N217" s="18" t="str">
        <f t="shared" si="41"/>
        <v/>
      </c>
      <c r="O217" s="5" t="str">
        <f t="shared" si="42"/>
        <v/>
      </c>
      <c r="P217" s="5" t="str">
        <f t="shared" si="43"/>
        <v/>
      </c>
      <c r="Q217" s="18" t="str">
        <f t="shared" si="44"/>
        <v/>
      </c>
      <c r="R217" s="17" t="str">
        <f t="shared" si="45"/>
        <v/>
      </c>
      <c r="S217" s="5" t="str">
        <f t="shared" si="46"/>
        <v/>
      </c>
      <c r="T217" s="16" t="str">
        <f t="shared" si="47"/>
        <v/>
      </c>
      <c r="U217" s="17" t="str">
        <f t="shared" si="48"/>
        <v/>
      </c>
      <c r="V217" s="5" t="str">
        <f t="shared" si="49"/>
        <v/>
      </c>
      <c r="W217" s="5"/>
      <c r="X217" s="5" t="str">
        <f t="shared" si="50"/>
        <v/>
      </c>
      <c r="Y217" s="16" t="str">
        <f t="shared" si="51"/>
        <v/>
      </c>
    </row>
    <row r="218" spans="1:25">
      <c r="A218">
        <v>2178</v>
      </c>
      <c r="B218">
        <v>0</v>
      </c>
      <c r="C218">
        <v>1987</v>
      </c>
      <c r="D218">
        <f t="shared" si="39"/>
        <v>29</v>
      </c>
      <c r="E218" t="s">
        <v>169</v>
      </c>
      <c r="F218">
        <v>1</v>
      </c>
      <c r="G218">
        <v>3</v>
      </c>
      <c r="H218">
        <v>3</v>
      </c>
      <c r="I218">
        <v>2</v>
      </c>
      <c r="J218">
        <v>4</v>
      </c>
      <c r="K218">
        <v>2</v>
      </c>
      <c r="L218">
        <v>2</v>
      </c>
      <c r="M218" s="12" t="str">
        <f t="shared" si="40"/>
        <v/>
      </c>
      <c r="N218" s="18" t="str">
        <f t="shared" si="41"/>
        <v/>
      </c>
      <c r="O218" s="5" t="str">
        <f t="shared" si="42"/>
        <v/>
      </c>
      <c r="P218" s="5" t="str">
        <f t="shared" si="43"/>
        <v/>
      </c>
      <c r="Q218" s="18" t="str">
        <f t="shared" si="44"/>
        <v/>
      </c>
      <c r="R218" s="17" t="str">
        <f t="shared" si="45"/>
        <v/>
      </c>
      <c r="S218" s="5" t="str">
        <f t="shared" si="46"/>
        <v/>
      </c>
      <c r="T218" s="16" t="str">
        <f t="shared" si="47"/>
        <v/>
      </c>
      <c r="U218" s="17" t="str">
        <f t="shared" si="48"/>
        <v/>
      </c>
      <c r="V218" s="5" t="str">
        <f t="shared" si="49"/>
        <v/>
      </c>
      <c r="W218" s="5"/>
      <c r="X218" s="5" t="str">
        <f t="shared" si="50"/>
        <v/>
      </c>
      <c r="Y218" s="16" t="str">
        <f t="shared" si="51"/>
        <v/>
      </c>
    </row>
    <row r="219" spans="1:25">
      <c r="A219">
        <v>2186</v>
      </c>
      <c r="B219">
        <v>0</v>
      </c>
      <c r="C219">
        <v>1996</v>
      </c>
      <c r="D219">
        <f t="shared" si="39"/>
        <v>20</v>
      </c>
      <c r="E219" t="s">
        <v>170</v>
      </c>
      <c r="F219">
        <v>4</v>
      </c>
      <c r="G219">
        <v>3</v>
      </c>
      <c r="H219">
        <v>2</v>
      </c>
      <c r="I219">
        <v>2</v>
      </c>
      <c r="J219">
        <v>2</v>
      </c>
      <c r="K219">
        <v>2</v>
      </c>
      <c r="L219">
        <v>3</v>
      </c>
      <c r="M219" s="12" t="str">
        <f t="shared" si="40"/>
        <v/>
      </c>
      <c r="N219" s="18" t="str">
        <f t="shared" si="41"/>
        <v/>
      </c>
      <c r="O219" s="5" t="str">
        <f t="shared" si="42"/>
        <v/>
      </c>
      <c r="P219" s="5" t="str">
        <f t="shared" si="43"/>
        <v/>
      </c>
      <c r="Q219" s="18" t="str">
        <f t="shared" si="44"/>
        <v/>
      </c>
      <c r="R219" s="17" t="str">
        <f t="shared" si="45"/>
        <v/>
      </c>
      <c r="S219" s="5" t="str">
        <f t="shared" si="46"/>
        <v/>
      </c>
      <c r="T219" s="16" t="str">
        <f t="shared" si="47"/>
        <v/>
      </c>
      <c r="U219" s="17" t="str">
        <f t="shared" si="48"/>
        <v/>
      </c>
      <c r="V219" s="5" t="str">
        <f t="shared" si="49"/>
        <v/>
      </c>
      <c r="W219" s="5"/>
      <c r="X219" s="5" t="str">
        <f t="shared" si="50"/>
        <v/>
      </c>
      <c r="Y219" s="16" t="str">
        <f t="shared" si="51"/>
        <v/>
      </c>
    </row>
    <row r="220" spans="1:25">
      <c r="A220">
        <v>2189</v>
      </c>
      <c r="B220">
        <v>0</v>
      </c>
      <c r="C220">
        <v>1990</v>
      </c>
      <c r="D220">
        <f t="shared" si="39"/>
        <v>26</v>
      </c>
      <c r="E220" t="s">
        <v>171</v>
      </c>
      <c r="F220">
        <v>4</v>
      </c>
      <c r="G220">
        <v>3</v>
      </c>
      <c r="H220">
        <v>4</v>
      </c>
      <c r="I220">
        <v>2</v>
      </c>
      <c r="J220">
        <v>2</v>
      </c>
      <c r="K220">
        <v>2</v>
      </c>
      <c r="L220">
        <v>3</v>
      </c>
      <c r="M220" s="12" t="str">
        <f t="shared" si="40"/>
        <v/>
      </c>
      <c r="N220" s="18" t="str">
        <f t="shared" si="41"/>
        <v/>
      </c>
      <c r="O220" s="5" t="str">
        <f t="shared" si="42"/>
        <v/>
      </c>
      <c r="P220" s="5" t="str">
        <f t="shared" si="43"/>
        <v/>
      </c>
      <c r="Q220" s="18" t="str">
        <f t="shared" si="44"/>
        <v/>
      </c>
      <c r="R220" s="17" t="str">
        <f t="shared" si="45"/>
        <v/>
      </c>
      <c r="S220" s="5" t="str">
        <f t="shared" si="46"/>
        <v/>
      </c>
      <c r="T220" s="16" t="str">
        <f t="shared" si="47"/>
        <v/>
      </c>
      <c r="U220" s="17" t="str">
        <f t="shared" si="48"/>
        <v/>
      </c>
      <c r="V220" s="5" t="str">
        <f t="shared" si="49"/>
        <v/>
      </c>
      <c r="W220" s="5"/>
      <c r="X220" s="5" t="str">
        <f t="shared" si="50"/>
        <v/>
      </c>
      <c r="Y220" s="16" t="str">
        <f t="shared" si="51"/>
        <v/>
      </c>
    </row>
    <row r="221" spans="1:25">
      <c r="A221">
        <v>2190</v>
      </c>
      <c r="B221">
        <v>0</v>
      </c>
      <c r="C221">
        <v>1991</v>
      </c>
      <c r="D221">
        <f t="shared" si="39"/>
        <v>25</v>
      </c>
      <c r="E221" t="s">
        <v>172</v>
      </c>
      <c r="F221">
        <v>3</v>
      </c>
      <c r="G221">
        <v>3</v>
      </c>
      <c r="H221">
        <v>3</v>
      </c>
      <c r="I221">
        <v>3</v>
      </c>
      <c r="J221">
        <v>3</v>
      </c>
      <c r="K221">
        <v>2</v>
      </c>
      <c r="L221">
        <v>3</v>
      </c>
      <c r="M221" s="12" t="str">
        <f t="shared" si="40"/>
        <v/>
      </c>
      <c r="N221" s="18" t="str">
        <f t="shared" si="41"/>
        <v/>
      </c>
      <c r="O221" s="5" t="str">
        <f t="shared" si="42"/>
        <v/>
      </c>
      <c r="P221" s="5" t="str">
        <f t="shared" si="43"/>
        <v/>
      </c>
      <c r="Q221" s="18" t="str">
        <f t="shared" si="44"/>
        <v/>
      </c>
      <c r="R221" s="17" t="str">
        <f t="shared" si="45"/>
        <v/>
      </c>
      <c r="S221" s="5" t="str">
        <f t="shared" si="46"/>
        <v/>
      </c>
      <c r="T221" s="16" t="str">
        <f t="shared" si="47"/>
        <v/>
      </c>
      <c r="U221" s="17" t="str">
        <f t="shared" si="48"/>
        <v/>
      </c>
      <c r="V221" s="5" t="str">
        <f t="shared" si="49"/>
        <v/>
      </c>
      <c r="W221" s="5"/>
      <c r="X221" s="5" t="str">
        <f t="shared" si="50"/>
        <v/>
      </c>
      <c r="Y221" s="16" t="str">
        <f t="shared" si="51"/>
        <v/>
      </c>
    </row>
    <row r="222" spans="1:25">
      <c r="A222">
        <v>2202</v>
      </c>
      <c r="B222">
        <v>0</v>
      </c>
      <c r="C222">
        <v>1990</v>
      </c>
      <c r="D222">
        <f t="shared" si="39"/>
        <v>26</v>
      </c>
      <c r="E222" t="s">
        <v>173</v>
      </c>
      <c r="F222">
        <v>3</v>
      </c>
      <c r="G222">
        <v>2</v>
      </c>
      <c r="H222">
        <v>1</v>
      </c>
      <c r="I222">
        <v>1</v>
      </c>
      <c r="J222">
        <v>1</v>
      </c>
      <c r="K222">
        <v>2</v>
      </c>
      <c r="L222">
        <v>2</v>
      </c>
      <c r="M222" s="12" t="str">
        <f t="shared" si="40"/>
        <v/>
      </c>
      <c r="N222" s="18" t="str">
        <f t="shared" si="41"/>
        <v/>
      </c>
      <c r="O222" s="5" t="str">
        <f t="shared" si="42"/>
        <v/>
      </c>
      <c r="P222" s="5" t="str">
        <f t="shared" si="43"/>
        <v/>
      </c>
      <c r="Q222" s="18" t="str">
        <f t="shared" si="44"/>
        <v/>
      </c>
      <c r="R222" s="17" t="str">
        <f t="shared" si="45"/>
        <v/>
      </c>
      <c r="S222" s="5" t="str">
        <f t="shared" si="46"/>
        <v/>
      </c>
      <c r="T222" s="16" t="str">
        <f t="shared" si="47"/>
        <v/>
      </c>
      <c r="U222" s="17" t="str">
        <f t="shared" si="48"/>
        <v/>
      </c>
      <c r="V222" s="5" t="str">
        <f t="shared" si="49"/>
        <v/>
      </c>
      <c r="W222" s="5"/>
      <c r="X222" s="5" t="str">
        <f t="shared" si="50"/>
        <v/>
      </c>
      <c r="Y222" s="16" t="str">
        <f t="shared" si="51"/>
        <v/>
      </c>
    </row>
    <row r="223" spans="1:25">
      <c r="A223">
        <v>2204</v>
      </c>
      <c r="B223">
        <v>0</v>
      </c>
      <c r="C223">
        <v>1992</v>
      </c>
      <c r="D223">
        <f t="shared" si="39"/>
        <v>24</v>
      </c>
      <c r="E223" t="s">
        <v>174</v>
      </c>
      <c r="F223">
        <v>3</v>
      </c>
      <c r="G223">
        <v>4</v>
      </c>
      <c r="H223">
        <v>2</v>
      </c>
      <c r="I223">
        <v>3</v>
      </c>
      <c r="J223">
        <v>3</v>
      </c>
      <c r="K223">
        <v>2</v>
      </c>
      <c r="L223">
        <v>4</v>
      </c>
      <c r="M223" s="12" t="str">
        <f t="shared" si="40"/>
        <v/>
      </c>
      <c r="N223" s="18" t="str">
        <f t="shared" si="41"/>
        <v/>
      </c>
      <c r="O223" s="5" t="str">
        <f t="shared" si="42"/>
        <v/>
      </c>
      <c r="P223" s="5" t="str">
        <f t="shared" si="43"/>
        <v/>
      </c>
      <c r="Q223" s="18" t="str">
        <f t="shared" si="44"/>
        <v/>
      </c>
      <c r="R223" s="17" t="str">
        <f t="shared" si="45"/>
        <v/>
      </c>
      <c r="S223" s="5" t="str">
        <f t="shared" si="46"/>
        <v/>
      </c>
      <c r="T223" s="16" t="str">
        <f t="shared" si="47"/>
        <v/>
      </c>
      <c r="U223" s="17" t="str">
        <f t="shared" si="48"/>
        <v/>
      </c>
      <c r="V223" s="5" t="str">
        <f t="shared" si="49"/>
        <v/>
      </c>
      <c r="W223" s="5"/>
      <c r="X223" s="5" t="str">
        <f t="shared" si="50"/>
        <v/>
      </c>
      <c r="Y223" s="16" t="str">
        <f t="shared" si="51"/>
        <v/>
      </c>
    </row>
    <row r="224" spans="1:25">
      <c r="A224">
        <v>2205</v>
      </c>
      <c r="B224">
        <v>0</v>
      </c>
      <c r="C224">
        <v>1961</v>
      </c>
      <c r="D224">
        <f t="shared" si="39"/>
        <v>55</v>
      </c>
      <c r="E224" t="s">
        <v>175</v>
      </c>
      <c r="F224">
        <v>3</v>
      </c>
      <c r="G224">
        <v>3</v>
      </c>
      <c r="H224">
        <v>2</v>
      </c>
      <c r="I224">
        <v>2</v>
      </c>
      <c r="J224">
        <v>2</v>
      </c>
      <c r="K224">
        <v>2</v>
      </c>
      <c r="L224">
        <v>2</v>
      </c>
      <c r="M224" s="12" t="str">
        <f t="shared" si="40"/>
        <v/>
      </c>
      <c r="N224" s="18" t="str">
        <f t="shared" si="41"/>
        <v/>
      </c>
      <c r="O224" s="5" t="str">
        <f t="shared" si="42"/>
        <v/>
      </c>
      <c r="P224" s="5" t="str">
        <f t="shared" si="43"/>
        <v/>
      </c>
      <c r="Q224" s="18" t="str">
        <f t="shared" si="44"/>
        <v/>
      </c>
      <c r="R224" s="17" t="str">
        <f t="shared" si="45"/>
        <v/>
      </c>
      <c r="S224" s="5" t="str">
        <f t="shared" si="46"/>
        <v/>
      </c>
      <c r="T224" s="16" t="str">
        <f t="shared" si="47"/>
        <v/>
      </c>
      <c r="U224" s="17" t="str">
        <f t="shared" si="48"/>
        <v/>
      </c>
      <c r="V224" s="5" t="str">
        <f t="shared" si="49"/>
        <v/>
      </c>
      <c r="W224" s="5"/>
      <c r="X224" s="5" t="str">
        <f t="shared" si="50"/>
        <v/>
      </c>
      <c r="Y224" s="16" t="str">
        <f t="shared" si="51"/>
        <v/>
      </c>
    </row>
    <row r="225" spans="1:25">
      <c r="A225">
        <v>2207</v>
      </c>
      <c r="B225">
        <v>1</v>
      </c>
      <c r="C225">
        <v>1991</v>
      </c>
      <c r="D225">
        <f t="shared" si="39"/>
        <v>25</v>
      </c>
      <c r="E225" t="s">
        <v>176</v>
      </c>
      <c r="F225">
        <v>3</v>
      </c>
      <c r="G225">
        <v>4</v>
      </c>
      <c r="H225">
        <v>4</v>
      </c>
      <c r="I225">
        <v>3</v>
      </c>
      <c r="J225">
        <v>1</v>
      </c>
      <c r="K225">
        <v>1</v>
      </c>
      <c r="L225">
        <v>3</v>
      </c>
      <c r="M225" s="12">
        <f t="shared" si="40"/>
        <v>16</v>
      </c>
      <c r="N225" s="18">
        <f t="shared" si="41"/>
        <v>11</v>
      </c>
      <c r="O225" s="5">
        <f t="shared" si="42"/>
        <v>6.7915518824609702</v>
      </c>
      <c r="P225" s="5">
        <f t="shared" si="43"/>
        <v>67.90889539470416</v>
      </c>
      <c r="Q225" s="18">
        <f t="shared" si="44"/>
        <v>3</v>
      </c>
      <c r="R225" s="17">
        <f t="shared" si="45"/>
        <v>0.5739210284664833</v>
      </c>
      <c r="S225" s="5">
        <f t="shared" si="46"/>
        <v>60.859306069076737</v>
      </c>
      <c r="T225" s="16">
        <f t="shared" si="47"/>
        <v>2</v>
      </c>
      <c r="U225" s="17">
        <f t="shared" si="48"/>
        <v>6.0247933884297504</v>
      </c>
      <c r="V225" s="5">
        <f t="shared" si="49"/>
        <v>30.480510945168866</v>
      </c>
      <c r="W225" s="5"/>
      <c r="X225" s="5">
        <f t="shared" si="50"/>
        <v>256</v>
      </c>
      <c r="Y225" s="16">
        <f t="shared" si="51"/>
        <v>52.340181886004544</v>
      </c>
    </row>
    <row r="226" spans="1:25">
      <c r="A226">
        <v>2211</v>
      </c>
      <c r="B226">
        <v>0</v>
      </c>
      <c r="C226">
        <v>1991</v>
      </c>
      <c r="D226">
        <f t="shared" si="39"/>
        <v>25</v>
      </c>
      <c r="E226" t="s">
        <v>177</v>
      </c>
      <c r="F226">
        <v>3</v>
      </c>
      <c r="G226">
        <v>2</v>
      </c>
      <c r="H226">
        <v>3</v>
      </c>
      <c r="I226">
        <v>2</v>
      </c>
      <c r="J226">
        <v>2</v>
      </c>
      <c r="K226">
        <v>2</v>
      </c>
      <c r="L226">
        <v>2</v>
      </c>
      <c r="M226" s="12" t="str">
        <f t="shared" si="40"/>
        <v/>
      </c>
      <c r="N226" s="18" t="str">
        <f t="shared" si="41"/>
        <v/>
      </c>
      <c r="O226" s="5" t="str">
        <f t="shared" si="42"/>
        <v/>
      </c>
      <c r="P226" s="5" t="str">
        <f t="shared" si="43"/>
        <v/>
      </c>
      <c r="Q226" s="18" t="str">
        <f t="shared" si="44"/>
        <v/>
      </c>
      <c r="R226" s="17" t="str">
        <f t="shared" si="45"/>
        <v/>
      </c>
      <c r="S226" s="5" t="str">
        <f t="shared" si="46"/>
        <v/>
      </c>
      <c r="T226" s="16" t="str">
        <f t="shared" si="47"/>
        <v/>
      </c>
      <c r="U226" s="17" t="str">
        <f t="shared" si="48"/>
        <v/>
      </c>
      <c r="V226" s="5" t="str">
        <f t="shared" si="49"/>
        <v/>
      </c>
      <c r="W226" s="5"/>
      <c r="X226" s="5" t="str">
        <f t="shared" si="50"/>
        <v/>
      </c>
      <c r="Y226" s="16" t="str">
        <f t="shared" si="51"/>
        <v/>
      </c>
    </row>
    <row r="227" spans="1:25">
      <c r="A227">
        <v>2215</v>
      </c>
      <c r="B227">
        <v>1</v>
      </c>
      <c r="C227">
        <v>1985</v>
      </c>
      <c r="D227">
        <f t="shared" si="39"/>
        <v>31</v>
      </c>
      <c r="E227" t="s">
        <v>178</v>
      </c>
      <c r="F227">
        <v>2</v>
      </c>
      <c r="G227">
        <v>3</v>
      </c>
      <c r="H227">
        <v>3</v>
      </c>
      <c r="I227">
        <v>3</v>
      </c>
      <c r="J227">
        <v>2</v>
      </c>
      <c r="K227">
        <v>2</v>
      </c>
      <c r="L227">
        <v>2</v>
      </c>
      <c r="M227" s="12" t="str">
        <f t="shared" si="40"/>
        <v/>
      </c>
      <c r="N227" s="18" t="str">
        <f t="shared" si="41"/>
        <v/>
      </c>
      <c r="O227" s="5" t="str">
        <f t="shared" si="42"/>
        <v/>
      </c>
      <c r="P227" s="5" t="str">
        <f t="shared" si="43"/>
        <v/>
      </c>
      <c r="Q227" s="18" t="str">
        <f t="shared" si="44"/>
        <v/>
      </c>
      <c r="R227" s="17" t="str">
        <f t="shared" si="45"/>
        <v/>
      </c>
      <c r="S227" s="5" t="str">
        <f t="shared" si="46"/>
        <v/>
      </c>
      <c r="T227" s="16" t="str">
        <f t="shared" si="47"/>
        <v/>
      </c>
      <c r="U227" s="17" t="str">
        <f t="shared" si="48"/>
        <v/>
      </c>
      <c r="V227" s="5" t="str">
        <f t="shared" si="49"/>
        <v/>
      </c>
      <c r="W227" s="5"/>
      <c r="X227" s="5" t="str">
        <f t="shared" si="50"/>
        <v/>
      </c>
      <c r="Y227" s="16" t="str">
        <f t="shared" si="51"/>
        <v/>
      </c>
    </row>
    <row r="228" spans="1:25">
      <c r="A228">
        <v>2220</v>
      </c>
      <c r="B228">
        <v>0</v>
      </c>
      <c r="C228">
        <v>1991</v>
      </c>
      <c r="D228">
        <f t="shared" si="39"/>
        <v>25</v>
      </c>
      <c r="E228" t="s">
        <v>46</v>
      </c>
      <c r="G228">
        <v>3</v>
      </c>
      <c r="H228">
        <v>4</v>
      </c>
      <c r="I228">
        <v>3</v>
      </c>
      <c r="J228">
        <v>2</v>
      </c>
      <c r="K228">
        <v>2</v>
      </c>
      <c r="L228">
        <v>3</v>
      </c>
      <c r="M228" s="12" t="str">
        <f t="shared" si="40"/>
        <v/>
      </c>
      <c r="N228" s="18" t="str">
        <f t="shared" si="41"/>
        <v/>
      </c>
      <c r="O228" s="5" t="str">
        <f t="shared" si="42"/>
        <v/>
      </c>
      <c r="P228" s="5" t="str">
        <f t="shared" si="43"/>
        <v/>
      </c>
      <c r="Q228" s="18" t="str">
        <f t="shared" si="44"/>
        <v/>
      </c>
      <c r="R228" s="17" t="str">
        <f t="shared" si="45"/>
        <v/>
      </c>
      <c r="S228" s="5" t="str">
        <f t="shared" si="46"/>
        <v/>
      </c>
      <c r="T228" s="16" t="str">
        <f t="shared" si="47"/>
        <v/>
      </c>
      <c r="U228" s="17" t="str">
        <f t="shared" si="48"/>
        <v/>
      </c>
      <c r="V228" s="5" t="str">
        <f t="shared" si="49"/>
        <v/>
      </c>
      <c r="W228" s="5"/>
      <c r="X228" s="5" t="str">
        <f t="shared" si="50"/>
        <v/>
      </c>
      <c r="Y228" s="16" t="str">
        <f t="shared" si="51"/>
        <v/>
      </c>
    </row>
    <row r="229" spans="1:25">
      <c r="A229">
        <v>2247</v>
      </c>
      <c r="B229">
        <v>1</v>
      </c>
      <c r="C229">
        <v>1983</v>
      </c>
      <c r="D229">
        <f t="shared" si="39"/>
        <v>33</v>
      </c>
      <c r="E229" t="s">
        <v>179</v>
      </c>
      <c r="F229">
        <v>1</v>
      </c>
      <c r="G229">
        <v>3</v>
      </c>
      <c r="H229">
        <v>2</v>
      </c>
      <c r="I229">
        <v>2</v>
      </c>
      <c r="J229">
        <v>4</v>
      </c>
      <c r="K229">
        <v>2</v>
      </c>
      <c r="L229">
        <v>3</v>
      </c>
      <c r="M229" s="12" t="str">
        <f t="shared" si="40"/>
        <v/>
      </c>
      <c r="N229" s="18" t="str">
        <f t="shared" si="41"/>
        <v/>
      </c>
      <c r="O229" s="5" t="str">
        <f t="shared" si="42"/>
        <v/>
      </c>
      <c r="P229" s="5" t="str">
        <f t="shared" si="43"/>
        <v/>
      </c>
      <c r="Q229" s="18" t="str">
        <f t="shared" si="44"/>
        <v/>
      </c>
      <c r="R229" s="17" t="str">
        <f t="shared" si="45"/>
        <v/>
      </c>
      <c r="S229" s="5" t="str">
        <f t="shared" si="46"/>
        <v/>
      </c>
      <c r="T229" s="16" t="str">
        <f t="shared" si="47"/>
        <v/>
      </c>
      <c r="U229" s="17" t="str">
        <f t="shared" si="48"/>
        <v/>
      </c>
      <c r="V229" s="5" t="str">
        <f t="shared" si="49"/>
        <v/>
      </c>
      <c r="W229" s="5"/>
      <c r="X229" s="5" t="str">
        <f t="shared" si="50"/>
        <v/>
      </c>
      <c r="Y229" s="16" t="str">
        <f t="shared" si="51"/>
        <v/>
      </c>
    </row>
    <row r="230" spans="1:25">
      <c r="A230">
        <v>2248</v>
      </c>
      <c r="B230">
        <v>0</v>
      </c>
      <c r="C230">
        <v>1990</v>
      </c>
      <c r="D230">
        <f t="shared" si="39"/>
        <v>26</v>
      </c>
      <c r="E230" t="s">
        <v>46</v>
      </c>
      <c r="G230">
        <v>4</v>
      </c>
      <c r="H230">
        <v>3</v>
      </c>
      <c r="I230">
        <v>3</v>
      </c>
      <c r="J230">
        <v>2</v>
      </c>
      <c r="K230">
        <v>2</v>
      </c>
      <c r="L230">
        <v>3</v>
      </c>
      <c r="M230" s="12" t="str">
        <f t="shared" si="40"/>
        <v/>
      </c>
      <c r="N230" s="18" t="str">
        <f t="shared" si="41"/>
        <v/>
      </c>
      <c r="O230" s="5" t="str">
        <f t="shared" si="42"/>
        <v/>
      </c>
      <c r="P230" s="5" t="str">
        <f t="shared" si="43"/>
        <v/>
      </c>
      <c r="Q230" s="18" t="str">
        <f t="shared" si="44"/>
        <v/>
      </c>
      <c r="R230" s="17" t="str">
        <f t="shared" si="45"/>
        <v/>
      </c>
      <c r="S230" s="5" t="str">
        <f t="shared" si="46"/>
        <v/>
      </c>
      <c r="T230" s="16" t="str">
        <f t="shared" si="47"/>
        <v/>
      </c>
      <c r="U230" s="17" t="str">
        <f t="shared" si="48"/>
        <v/>
      </c>
      <c r="V230" s="5" t="str">
        <f t="shared" si="49"/>
        <v/>
      </c>
      <c r="W230" s="5"/>
      <c r="X230" s="5" t="str">
        <f t="shared" si="50"/>
        <v/>
      </c>
      <c r="Y230" s="16" t="str">
        <f t="shared" si="51"/>
        <v/>
      </c>
    </row>
    <row r="231" spans="1:25">
      <c r="A231">
        <v>2262</v>
      </c>
      <c r="B231">
        <v>1</v>
      </c>
      <c r="C231">
        <v>1946</v>
      </c>
      <c r="D231">
        <f t="shared" si="39"/>
        <v>70</v>
      </c>
      <c r="E231" t="s">
        <v>180</v>
      </c>
      <c r="F231">
        <v>1</v>
      </c>
      <c r="G231">
        <v>2</v>
      </c>
      <c r="H231">
        <v>2</v>
      </c>
      <c r="I231">
        <v>3</v>
      </c>
      <c r="J231">
        <v>2</v>
      </c>
      <c r="K231">
        <v>2</v>
      </c>
      <c r="L231">
        <v>3</v>
      </c>
      <c r="M231" s="12" t="str">
        <f t="shared" si="40"/>
        <v/>
      </c>
      <c r="N231" s="18" t="str">
        <f t="shared" si="41"/>
        <v/>
      </c>
      <c r="O231" s="5" t="str">
        <f t="shared" si="42"/>
        <v/>
      </c>
      <c r="P231" s="5" t="str">
        <f t="shared" si="43"/>
        <v/>
      </c>
      <c r="Q231" s="18" t="str">
        <f t="shared" si="44"/>
        <v/>
      </c>
      <c r="R231" s="17" t="str">
        <f t="shared" si="45"/>
        <v/>
      </c>
      <c r="S231" s="5" t="str">
        <f t="shared" si="46"/>
        <v/>
      </c>
      <c r="T231" s="16" t="str">
        <f t="shared" si="47"/>
        <v/>
      </c>
      <c r="U231" s="17" t="str">
        <f t="shared" si="48"/>
        <v/>
      </c>
      <c r="V231" s="5" t="str">
        <f t="shared" si="49"/>
        <v/>
      </c>
      <c r="W231" s="5"/>
      <c r="X231" s="5" t="str">
        <f t="shared" si="50"/>
        <v/>
      </c>
      <c r="Y231" s="16" t="str">
        <f t="shared" si="51"/>
        <v/>
      </c>
    </row>
    <row r="232" spans="1:25">
      <c r="A232">
        <v>2271</v>
      </c>
      <c r="B232">
        <v>1</v>
      </c>
      <c r="C232">
        <v>1989</v>
      </c>
      <c r="D232">
        <f t="shared" si="39"/>
        <v>27</v>
      </c>
      <c r="E232" t="s">
        <v>46</v>
      </c>
      <c r="G232">
        <v>3</v>
      </c>
      <c r="H232">
        <v>2</v>
      </c>
      <c r="I232">
        <v>2</v>
      </c>
      <c r="J232">
        <v>1</v>
      </c>
      <c r="K232">
        <v>2</v>
      </c>
      <c r="L232">
        <v>3</v>
      </c>
      <c r="M232" s="12">
        <f t="shared" si="40"/>
        <v>13</v>
      </c>
      <c r="N232" s="18">
        <f t="shared" si="41"/>
        <v>8</v>
      </c>
      <c r="O232" s="5">
        <f t="shared" si="42"/>
        <v>0.15518824609733742</v>
      </c>
      <c r="P232" s="5">
        <f t="shared" si="43"/>
        <v>47.292841393823785</v>
      </c>
      <c r="Q232" s="18">
        <f t="shared" si="44"/>
        <v>2</v>
      </c>
      <c r="R232" s="17">
        <f t="shared" si="45"/>
        <v>5.8769513314967756E-2</v>
      </c>
      <c r="S232" s="5">
        <f t="shared" si="46"/>
        <v>46.525022057895448</v>
      </c>
      <c r="T232" s="16">
        <f t="shared" si="47"/>
        <v>3</v>
      </c>
      <c r="U232" s="17">
        <f t="shared" si="48"/>
        <v>2.1157024793388417</v>
      </c>
      <c r="V232" s="5">
        <f t="shared" si="49"/>
        <v>38.432895374914885</v>
      </c>
      <c r="W232" s="5"/>
      <c r="X232" s="5">
        <f t="shared" si="50"/>
        <v>169</v>
      </c>
      <c r="Y232" s="16">
        <f t="shared" si="51"/>
        <v>44.617581662189544</v>
      </c>
    </row>
    <row r="233" spans="1:25">
      <c r="A233">
        <v>2273</v>
      </c>
      <c r="B233">
        <v>0</v>
      </c>
      <c r="C233">
        <v>1947</v>
      </c>
      <c r="D233">
        <f t="shared" si="39"/>
        <v>69</v>
      </c>
      <c r="E233" t="s">
        <v>181</v>
      </c>
      <c r="F233">
        <v>2</v>
      </c>
      <c r="G233">
        <v>2</v>
      </c>
      <c r="H233">
        <v>1</v>
      </c>
      <c r="I233">
        <v>4</v>
      </c>
      <c r="J233">
        <v>3</v>
      </c>
      <c r="K233">
        <v>2</v>
      </c>
      <c r="L233">
        <v>2</v>
      </c>
      <c r="M233" s="12" t="str">
        <f t="shared" si="40"/>
        <v/>
      </c>
      <c r="N233" s="18" t="str">
        <f t="shared" si="41"/>
        <v/>
      </c>
      <c r="O233" s="5" t="str">
        <f t="shared" si="42"/>
        <v/>
      </c>
      <c r="P233" s="5" t="str">
        <f t="shared" si="43"/>
        <v/>
      </c>
      <c r="Q233" s="18" t="str">
        <f t="shared" si="44"/>
        <v/>
      </c>
      <c r="R233" s="17" t="str">
        <f t="shared" si="45"/>
        <v/>
      </c>
      <c r="S233" s="5" t="str">
        <f t="shared" si="46"/>
        <v/>
      </c>
      <c r="T233" s="16" t="str">
        <f t="shared" si="47"/>
        <v/>
      </c>
      <c r="U233" s="17" t="str">
        <f t="shared" si="48"/>
        <v/>
      </c>
      <c r="V233" s="5" t="str">
        <f t="shared" si="49"/>
        <v/>
      </c>
      <c r="W233" s="5"/>
      <c r="X233" s="5" t="str">
        <f t="shared" si="50"/>
        <v/>
      </c>
      <c r="Y233" s="16" t="str">
        <f t="shared" si="51"/>
        <v/>
      </c>
    </row>
    <row r="234" spans="1:25">
      <c r="A234">
        <v>2284</v>
      </c>
      <c r="B234">
        <v>0</v>
      </c>
      <c r="C234">
        <v>1992</v>
      </c>
      <c r="D234">
        <f t="shared" si="39"/>
        <v>24</v>
      </c>
      <c r="E234" t="s">
        <v>46</v>
      </c>
      <c r="G234">
        <v>3</v>
      </c>
      <c r="H234">
        <v>1</v>
      </c>
      <c r="I234">
        <v>3</v>
      </c>
      <c r="J234">
        <v>2</v>
      </c>
      <c r="K234">
        <v>1</v>
      </c>
      <c r="L234">
        <v>3</v>
      </c>
      <c r="M234" s="12" t="str">
        <f t="shared" si="40"/>
        <v/>
      </c>
      <c r="N234" s="18" t="str">
        <f t="shared" si="41"/>
        <v/>
      </c>
      <c r="O234" s="5" t="str">
        <f t="shared" si="42"/>
        <v/>
      </c>
      <c r="P234" s="5" t="str">
        <f t="shared" si="43"/>
        <v/>
      </c>
      <c r="Q234" s="18" t="str">
        <f t="shared" si="44"/>
        <v/>
      </c>
      <c r="R234" s="17" t="str">
        <f t="shared" si="45"/>
        <v/>
      </c>
      <c r="S234" s="5" t="str">
        <f t="shared" si="46"/>
        <v/>
      </c>
      <c r="T234" s="16" t="str">
        <f t="shared" si="47"/>
        <v/>
      </c>
      <c r="U234" s="17" t="str">
        <f t="shared" si="48"/>
        <v/>
      </c>
      <c r="V234" s="5" t="str">
        <f t="shared" si="49"/>
        <v/>
      </c>
      <c r="W234" s="5"/>
      <c r="X234" s="5" t="str">
        <f t="shared" si="50"/>
        <v/>
      </c>
      <c r="Y234" s="16" t="str">
        <f t="shared" si="51"/>
        <v/>
      </c>
    </row>
    <row r="235" spans="1:25">
      <c r="A235">
        <v>2287</v>
      </c>
      <c r="B235">
        <v>0</v>
      </c>
      <c r="C235">
        <v>1993</v>
      </c>
      <c r="D235">
        <f t="shared" si="39"/>
        <v>23</v>
      </c>
      <c r="E235" t="s">
        <v>182</v>
      </c>
      <c r="F235">
        <v>3</v>
      </c>
      <c r="G235">
        <v>3</v>
      </c>
      <c r="H235">
        <v>4</v>
      </c>
      <c r="I235">
        <v>3</v>
      </c>
      <c r="J235">
        <v>3</v>
      </c>
      <c r="K235">
        <v>1</v>
      </c>
      <c r="L235">
        <v>4</v>
      </c>
      <c r="M235" s="12" t="str">
        <f t="shared" si="40"/>
        <v/>
      </c>
      <c r="N235" s="18" t="str">
        <f t="shared" si="41"/>
        <v/>
      </c>
      <c r="O235" s="5" t="str">
        <f t="shared" si="42"/>
        <v/>
      </c>
      <c r="P235" s="5" t="str">
        <f t="shared" si="43"/>
        <v/>
      </c>
      <c r="Q235" s="18" t="str">
        <f t="shared" si="44"/>
        <v/>
      </c>
      <c r="R235" s="17" t="str">
        <f t="shared" si="45"/>
        <v/>
      </c>
      <c r="S235" s="5" t="str">
        <f t="shared" si="46"/>
        <v/>
      </c>
      <c r="T235" s="16" t="str">
        <f t="shared" si="47"/>
        <v/>
      </c>
      <c r="U235" s="17" t="str">
        <f t="shared" si="48"/>
        <v/>
      </c>
      <c r="V235" s="5" t="str">
        <f t="shared" si="49"/>
        <v/>
      </c>
      <c r="W235" s="5"/>
      <c r="X235" s="5" t="str">
        <f t="shared" si="50"/>
        <v/>
      </c>
      <c r="Y235" s="16" t="str">
        <f t="shared" si="51"/>
        <v/>
      </c>
    </row>
    <row r="236" spans="1:25">
      <c r="A236">
        <v>2298</v>
      </c>
      <c r="B236">
        <v>0</v>
      </c>
      <c r="C236">
        <v>1986</v>
      </c>
      <c r="D236">
        <f t="shared" si="39"/>
        <v>30</v>
      </c>
      <c r="E236" t="s">
        <v>183</v>
      </c>
      <c r="F236">
        <v>3</v>
      </c>
      <c r="G236">
        <v>3</v>
      </c>
      <c r="H236">
        <v>4</v>
      </c>
      <c r="I236">
        <v>3</v>
      </c>
      <c r="J236">
        <v>1</v>
      </c>
      <c r="K236">
        <v>1</v>
      </c>
      <c r="L236">
        <v>2</v>
      </c>
      <c r="M236" s="12" t="str">
        <f t="shared" si="40"/>
        <v/>
      </c>
      <c r="N236" s="18" t="str">
        <f t="shared" si="41"/>
        <v/>
      </c>
      <c r="O236" s="5" t="str">
        <f t="shared" si="42"/>
        <v/>
      </c>
      <c r="P236" s="5" t="str">
        <f t="shared" si="43"/>
        <v/>
      </c>
      <c r="Q236" s="18" t="str">
        <f t="shared" si="44"/>
        <v/>
      </c>
      <c r="R236" s="17" t="str">
        <f t="shared" si="45"/>
        <v/>
      </c>
      <c r="S236" s="5" t="str">
        <f t="shared" si="46"/>
        <v/>
      </c>
      <c r="T236" s="16" t="str">
        <f t="shared" si="47"/>
        <v/>
      </c>
      <c r="U236" s="17" t="str">
        <f t="shared" si="48"/>
        <v/>
      </c>
      <c r="V236" s="5" t="str">
        <f t="shared" si="49"/>
        <v/>
      </c>
      <c r="W236" s="5"/>
      <c r="X236" s="5" t="str">
        <f t="shared" si="50"/>
        <v/>
      </c>
      <c r="Y236" s="16" t="str">
        <f t="shared" si="51"/>
        <v/>
      </c>
    </row>
    <row r="237" spans="1:25">
      <c r="A237">
        <v>2301</v>
      </c>
      <c r="B237">
        <v>0</v>
      </c>
      <c r="C237">
        <v>1996</v>
      </c>
      <c r="D237">
        <f t="shared" si="39"/>
        <v>20</v>
      </c>
      <c r="E237" t="s">
        <v>46</v>
      </c>
      <c r="G237">
        <v>2</v>
      </c>
      <c r="H237">
        <v>1</v>
      </c>
      <c r="I237">
        <v>3</v>
      </c>
      <c r="J237">
        <v>3</v>
      </c>
      <c r="K237">
        <v>2</v>
      </c>
      <c r="L237">
        <v>3</v>
      </c>
      <c r="M237" s="12" t="str">
        <f t="shared" si="40"/>
        <v/>
      </c>
      <c r="N237" s="18" t="str">
        <f t="shared" si="41"/>
        <v/>
      </c>
      <c r="O237" s="5" t="str">
        <f t="shared" si="42"/>
        <v/>
      </c>
      <c r="P237" s="5" t="str">
        <f t="shared" si="43"/>
        <v/>
      </c>
      <c r="Q237" s="18" t="str">
        <f t="shared" si="44"/>
        <v/>
      </c>
      <c r="R237" s="17" t="str">
        <f t="shared" si="45"/>
        <v/>
      </c>
      <c r="S237" s="5" t="str">
        <f t="shared" si="46"/>
        <v/>
      </c>
      <c r="T237" s="16" t="str">
        <f t="shared" si="47"/>
        <v/>
      </c>
      <c r="U237" s="17" t="str">
        <f t="shared" si="48"/>
        <v/>
      </c>
      <c r="V237" s="5" t="str">
        <f t="shared" si="49"/>
        <v/>
      </c>
      <c r="W237" s="5"/>
      <c r="X237" s="5" t="str">
        <f t="shared" si="50"/>
        <v/>
      </c>
      <c r="Y237" s="16" t="str">
        <f t="shared" si="51"/>
        <v/>
      </c>
    </row>
    <row r="238" spans="1:25">
      <c r="A238">
        <v>2296</v>
      </c>
      <c r="B238">
        <v>0</v>
      </c>
      <c r="C238">
        <v>1984</v>
      </c>
      <c r="D238">
        <f t="shared" si="39"/>
        <v>32</v>
      </c>
      <c r="E238" t="s">
        <v>184</v>
      </c>
      <c r="F238">
        <v>3</v>
      </c>
      <c r="G238">
        <v>3</v>
      </c>
      <c r="H238">
        <v>1</v>
      </c>
      <c r="I238">
        <v>3</v>
      </c>
      <c r="J238">
        <v>3</v>
      </c>
      <c r="K238">
        <v>2</v>
      </c>
      <c r="L238">
        <v>3</v>
      </c>
      <c r="M238" s="12" t="str">
        <f t="shared" si="40"/>
        <v/>
      </c>
      <c r="N238" s="18" t="str">
        <f t="shared" si="41"/>
        <v/>
      </c>
      <c r="O238" s="5" t="str">
        <f t="shared" si="42"/>
        <v/>
      </c>
      <c r="P238" s="5" t="str">
        <f t="shared" si="43"/>
        <v/>
      </c>
      <c r="Q238" s="18" t="str">
        <f t="shared" si="44"/>
        <v/>
      </c>
      <c r="R238" s="17" t="str">
        <f t="shared" si="45"/>
        <v/>
      </c>
      <c r="S238" s="5" t="str">
        <f t="shared" si="46"/>
        <v/>
      </c>
      <c r="T238" s="16" t="str">
        <f t="shared" si="47"/>
        <v/>
      </c>
      <c r="U238" s="17" t="str">
        <f t="shared" si="48"/>
        <v/>
      </c>
      <c r="V238" s="5" t="str">
        <f t="shared" si="49"/>
        <v/>
      </c>
      <c r="W238" s="5"/>
      <c r="X238" s="5" t="str">
        <f t="shared" si="50"/>
        <v/>
      </c>
      <c r="Y238" s="16" t="str">
        <f t="shared" si="51"/>
        <v/>
      </c>
    </row>
    <row r="239" spans="1:25">
      <c r="A239">
        <v>2316</v>
      </c>
      <c r="B239">
        <v>0</v>
      </c>
      <c r="C239">
        <v>1993</v>
      </c>
      <c r="D239">
        <f t="shared" si="39"/>
        <v>23</v>
      </c>
      <c r="E239" t="s">
        <v>125</v>
      </c>
      <c r="F239">
        <v>1</v>
      </c>
      <c r="G239">
        <v>3</v>
      </c>
      <c r="H239">
        <v>2</v>
      </c>
      <c r="I239">
        <v>3</v>
      </c>
      <c r="J239">
        <v>3</v>
      </c>
      <c r="K239">
        <v>2</v>
      </c>
      <c r="L239">
        <v>3</v>
      </c>
      <c r="M239" s="12" t="str">
        <f t="shared" si="40"/>
        <v/>
      </c>
      <c r="N239" s="18" t="str">
        <f t="shared" si="41"/>
        <v/>
      </c>
      <c r="O239" s="5" t="str">
        <f t="shared" si="42"/>
        <v/>
      </c>
      <c r="P239" s="5" t="str">
        <f t="shared" si="43"/>
        <v/>
      </c>
      <c r="Q239" s="18" t="str">
        <f t="shared" si="44"/>
        <v/>
      </c>
      <c r="R239" s="17" t="str">
        <f t="shared" si="45"/>
        <v/>
      </c>
      <c r="S239" s="5" t="str">
        <f t="shared" si="46"/>
        <v/>
      </c>
      <c r="T239" s="16" t="str">
        <f t="shared" si="47"/>
        <v/>
      </c>
      <c r="U239" s="17" t="str">
        <f t="shared" si="48"/>
        <v/>
      </c>
      <c r="V239" s="5" t="str">
        <f t="shared" si="49"/>
        <v/>
      </c>
      <c r="W239" s="5"/>
      <c r="X239" s="5" t="str">
        <f t="shared" si="50"/>
        <v/>
      </c>
      <c r="Y239" s="16" t="str">
        <f t="shared" si="51"/>
        <v/>
      </c>
    </row>
    <row r="240" spans="1:25">
      <c r="A240">
        <v>2315</v>
      </c>
      <c r="B240">
        <v>0</v>
      </c>
      <c r="C240">
        <v>1987</v>
      </c>
      <c r="D240">
        <f t="shared" si="39"/>
        <v>29</v>
      </c>
      <c r="E240" t="s">
        <v>185</v>
      </c>
      <c r="F240">
        <v>1</v>
      </c>
      <c r="G240">
        <v>2</v>
      </c>
      <c r="H240">
        <v>2</v>
      </c>
      <c r="I240">
        <v>3</v>
      </c>
      <c r="J240">
        <v>2</v>
      </c>
      <c r="K240">
        <v>1</v>
      </c>
      <c r="L240">
        <v>3</v>
      </c>
      <c r="M240" s="12" t="str">
        <f t="shared" si="40"/>
        <v/>
      </c>
      <c r="N240" s="18" t="str">
        <f t="shared" si="41"/>
        <v/>
      </c>
      <c r="O240" s="5" t="str">
        <f t="shared" si="42"/>
        <v/>
      </c>
      <c r="P240" s="5" t="str">
        <f t="shared" si="43"/>
        <v/>
      </c>
      <c r="Q240" s="18" t="str">
        <f t="shared" si="44"/>
        <v/>
      </c>
      <c r="R240" s="17" t="str">
        <f t="shared" si="45"/>
        <v/>
      </c>
      <c r="S240" s="5" t="str">
        <f t="shared" si="46"/>
        <v/>
      </c>
      <c r="T240" s="16" t="str">
        <f t="shared" si="47"/>
        <v/>
      </c>
      <c r="U240" s="17" t="str">
        <f t="shared" si="48"/>
        <v/>
      </c>
      <c r="V240" s="5" t="str">
        <f t="shared" si="49"/>
        <v/>
      </c>
      <c r="W240" s="5"/>
      <c r="X240" s="5" t="str">
        <f t="shared" si="50"/>
        <v/>
      </c>
      <c r="Y240" s="16" t="str">
        <f t="shared" si="51"/>
        <v/>
      </c>
    </row>
    <row r="241" spans="1:25">
      <c r="A241">
        <v>2320</v>
      </c>
      <c r="B241">
        <v>0</v>
      </c>
      <c r="C241">
        <v>1973</v>
      </c>
      <c r="D241">
        <f t="shared" si="39"/>
        <v>43</v>
      </c>
      <c r="E241" t="s">
        <v>186</v>
      </c>
      <c r="F241">
        <v>3</v>
      </c>
      <c r="G241">
        <v>2</v>
      </c>
      <c r="H241">
        <v>3</v>
      </c>
      <c r="I241">
        <v>2</v>
      </c>
      <c r="J241">
        <v>3</v>
      </c>
      <c r="K241">
        <v>2</v>
      </c>
      <c r="L241">
        <v>2</v>
      </c>
      <c r="M241" s="12" t="str">
        <f t="shared" si="40"/>
        <v/>
      </c>
      <c r="N241" s="18" t="str">
        <f t="shared" si="41"/>
        <v/>
      </c>
      <c r="O241" s="5" t="str">
        <f t="shared" si="42"/>
        <v/>
      </c>
      <c r="P241" s="5" t="str">
        <f t="shared" si="43"/>
        <v/>
      </c>
      <c r="Q241" s="18" t="str">
        <f t="shared" si="44"/>
        <v/>
      </c>
      <c r="R241" s="17" t="str">
        <f t="shared" si="45"/>
        <v/>
      </c>
      <c r="S241" s="5" t="str">
        <f t="shared" si="46"/>
        <v/>
      </c>
      <c r="T241" s="16" t="str">
        <f t="shared" si="47"/>
        <v/>
      </c>
      <c r="U241" s="17" t="str">
        <f t="shared" si="48"/>
        <v/>
      </c>
      <c r="V241" s="5" t="str">
        <f t="shared" si="49"/>
        <v/>
      </c>
      <c r="W241" s="5"/>
      <c r="X241" s="5" t="str">
        <f t="shared" si="50"/>
        <v/>
      </c>
      <c r="Y241" s="16" t="str">
        <f t="shared" si="51"/>
        <v/>
      </c>
    </row>
    <row r="242" spans="1:25">
      <c r="A242">
        <v>2322</v>
      </c>
      <c r="B242">
        <v>0</v>
      </c>
      <c r="C242">
        <v>1991</v>
      </c>
      <c r="D242">
        <f t="shared" si="39"/>
        <v>25</v>
      </c>
      <c r="E242" t="s">
        <v>46</v>
      </c>
      <c r="G242">
        <v>3</v>
      </c>
      <c r="H242">
        <v>3</v>
      </c>
      <c r="I242">
        <v>3</v>
      </c>
      <c r="J242">
        <v>3</v>
      </c>
      <c r="K242">
        <v>2</v>
      </c>
      <c r="L242">
        <v>2</v>
      </c>
      <c r="M242" s="12" t="str">
        <f t="shared" si="40"/>
        <v/>
      </c>
      <c r="N242" s="18" t="str">
        <f t="shared" si="41"/>
        <v/>
      </c>
      <c r="O242" s="5" t="str">
        <f t="shared" si="42"/>
        <v/>
      </c>
      <c r="P242" s="5" t="str">
        <f t="shared" si="43"/>
        <v/>
      </c>
      <c r="Q242" s="18" t="str">
        <f t="shared" si="44"/>
        <v/>
      </c>
      <c r="R242" s="17" t="str">
        <f t="shared" si="45"/>
        <v/>
      </c>
      <c r="S242" s="5" t="str">
        <f t="shared" si="46"/>
        <v/>
      </c>
      <c r="T242" s="16" t="str">
        <f t="shared" si="47"/>
        <v/>
      </c>
      <c r="U242" s="17" t="str">
        <f t="shared" si="48"/>
        <v/>
      </c>
      <c r="V242" s="5" t="str">
        <f t="shared" si="49"/>
        <v/>
      </c>
      <c r="W242" s="5"/>
      <c r="X242" s="5" t="str">
        <f t="shared" si="50"/>
        <v/>
      </c>
      <c r="Y242" s="16" t="str">
        <f t="shared" si="51"/>
        <v/>
      </c>
    </row>
    <row r="243" spans="1:25">
      <c r="A243">
        <v>2333</v>
      </c>
      <c r="B243">
        <v>0</v>
      </c>
      <c r="C243">
        <v>1993</v>
      </c>
      <c r="D243">
        <f t="shared" si="39"/>
        <v>23</v>
      </c>
      <c r="E243" t="s">
        <v>187</v>
      </c>
      <c r="F243">
        <v>1</v>
      </c>
      <c r="G243">
        <v>2</v>
      </c>
      <c r="H243">
        <v>1</v>
      </c>
      <c r="I243">
        <v>3</v>
      </c>
      <c r="J243">
        <v>2</v>
      </c>
      <c r="K243">
        <v>2</v>
      </c>
      <c r="L243">
        <v>3</v>
      </c>
      <c r="M243" s="12" t="str">
        <f t="shared" si="40"/>
        <v/>
      </c>
      <c r="N243" s="18" t="str">
        <f t="shared" si="41"/>
        <v/>
      </c>
      <c r="O243" s="5" t="str">
        <f t="shared" si="42"/>
        <v/>
      </c>
      <c r="P243" s="5" t="str">
        <f t="shared" si="43"/>
        <v/>
      </c>
      <c r="Q243" s="18" t="str">
        <f t="shared" si="44"/>
        <v/>
      </c>
      <c r="R243" s="17" t="str">
        <f t="shared" si="45"/>
        <v/>
      </c>
      <c r="S243" s="5" t="str">
        <f t="shared" si="46"/>
        <v/>
      </c>
      <c r="T243" s="16" t="str">
        <f t="shared" si="47"/>
        <v/>
      </c>
      <c r="U243" s="17" t="str">
        <f t="shared" si="48"/>
        <v/>
      </c>
      <c r="V243" s="5" t="str">
        <f t="shared" si="49"/>
        <v/>
      </c>
      <c r="W243" s="5"/>
      <c r="X243" s="5" t="str">
        <f t="shared" si="50"/>
        <v/>
      </c>
      <c r="Y243" s="16" t="str">
        <f t="shared" si="51"/>
        <v/>
      </c>
    </row>
    <row r="244" spans="1:25">
      <c r="A244">
        <v>2339</v>
      </c>
      <c r="B244">
        <v>0</v>
      </c>
      <c r="C244">
        <v>1980</v>
      </c>
      <c r="D244">
        <f t="shared" si="39"/>
        <v>36</v>
      </c>
      <c r="E244" t="s">
        <v>188</v>
      </c>
      <c r="F244">
        <v>4</v>
      </c>
      <c r="G244">
        <v>3</v>
      </c>
      <c r="H244">
        <v>1</v>
      </c>
      <c r="I244">
        <v>3</v>
      </c>
      <c r="J244">
        <v>2</v>
      </c>
      <c r="K244">
        <v>2</v>
      </c>
      <c r="L244">
        <v>2</v>
      </c>
      <c r="M244" s="12" t="str">
        <f t="shared" si="40"/>
        <v/>
      </c>
      <c r="N244" s="18" t="str">
        <f t="shared" si="41"/>
        <v/>
      </c>
      <c r="O244" s="5" t="str">
        <f t="shared" si="42"/>
        <v/>
      </c>
      <c r="P244" s="5" t="str">
        <f t="shared" si="43"/>
        <v/>
      </c>
      <c r="Q244" s="18" t="str">
        <f t="shared" si="44"/>
        <v/>
      </c>
      <c r="R244" s="17" t="str">
        <f t="shared" si="45"/>
        <v/>
      </c>
      <c r="S244" s="5" t="str">
        <f t="shared" si="46"/>
        <v/>
      </c>
      <c r="T244" s="16" t="str">
        <f t="shared" si="47"/>
        <v/>
      </c>
      <c r="U244" s="17" t="str">
        <f t="shared" si="48"/>
        <v/>
      </c>
      <c r="V244" s="5" t="str">
        <f t="shared" si="49"/>
        <v/>
      </c>
      <c r="W244" s="5"/>
      <c r="X244" s="5" t="str">
        <f t="shared" si="50"/>
        <v/>
      </c>
      <c r="Y244" s="16" t="str">
        <f t="shared" si="51"/>
        <v/>
      </c>
    </row>
    <row r="245" spans="1:25">
      <c r="A245">
        <v>2340</v>
      </c>
      <c r="B245">
        <v>0</v>
      </c>
      <c r="C245">
        <v>1990</v>
      </c>
      <c r="D245">
        <f t="shared" si="39"/>
        <v>26</v>
      </c>
      <c r="E245" t="s">
        <v>189</v>
      </c>
      <c r="F245">
        <v>2</v>
      </c>
      <c r="G245">
        <v>4</v>
      </c>
      <c r="H245">
        <v>3</v>
      </c>
      <c r="I245">
        <v>2</v>
      </c>
      <c r="J245">
        <v>3</v>
      </c>
      <c r="K245">
        <v>1</v>
      </c>
      <c r="L245">
        <v>1</v>
      </c>
      <c r="M245" s="12" t="str">
        <f t="shared" si="40"/>
        <v/>
      </c>
      <c r="N245" s="18" t="str">
        <f t="shared" si="41"/>
        <v/>
      </c>
      <c r="O245" s="5" t="str">
        <f t="shared" si="42"/>
        <v/>
      </c>
      <c r="P245" s="5" t="str">
        <f t="shared" si="43"/>
        <v/>
      </c>
      <c r="Q245" s="18" t="str">
        <f t="shared" si="44"/>
        <v/>
      </c>
      <c r="R245" s="17" t="str">
        <f t="shared" si="45"/>
        <v/>
      </c>
      <c r="S245" s="5" t="str">
        <f t="shared" si="46"/>
        <v/>
      </c>
      <c r="T245" s="16" t="str">
        <f t="shared" si="47"/>
        <v/>
      </c>
      <c r="U245" s="17" t="str">
        <f t="shared" si="48"/>
        <v/>
      </c>
      <c r="V245" s="5" t="str">
        <f t="shared" si="49"/>
        <v/>
      </c>
      <c r="W245" s="5"/>
      <c r="X245" s="5" t="str">
        <f t="shared" si="50"/>
        <v/>
      </c>
      <c r="Y245" s="16" t="str">
        <f t="shared" si="51"/>
        <v/>
      </c>
    </row>
    <row r="246" spans="1:25">
      <c r="A246">
        <v>2366</v>
      </c>
      <c r="B246">
        <v>0</v>
      </c>
      <c r="C246">
        <v>1985</v>
      </c>
      <c r="D246">
        <f t="shared" si="39"/>
        <v>31</v>
      </c>
      <c r="E246" t="s">
        <v>190</v>
      </c>
      <c r="F246">
        <v>4</v>
      </c>
      <c r="G246">
        <v>3</v>
      </c>
      <c r="H246">
        <v>3</v>
      </c>
      <c r="I246">
        <v>3</v>
      </c>
      <c r="J246">
        <v>2</v>
      </c>
      <c r="K246">
        <v>2</v>
      </c>
      <c r="L246">
        <v>2</v>
      </c>
      <c r="M246" s="12" t="str">
        <f t="shared" si="40"/>
        <v/>
      </c>
      <c r="N246" s="18" t="str">
        <f t="shared" si="41"/>
        <v/>
      </c>
      <c r="O246" s="5" t="str">
        <f t="shared" si="42"/>
        <v/>
      </c>
      <c r="P246" s="5" t="str">
        <f t="shared" si="43"/>
        <v/>
      </c>
      <c r="Q246" s="18" t="str">
        <f t="shared" si="44"/>
        <v/>
      </c>
      <c r="R246" s="17" t="str">
        <f t="shared" si="45"/>
        <v/>
      </c>
      <c r="S246" s="5" t="str">
        <f t="shared" si="46"/>
        <v/>
      </c>
      <c r="T246" s="16" t="str">
        <f t="shared" si="47"/>
        <v/>
      </c>
      <c r="U246" s="17" t="str">
        <f t="shared" si="48"/>
        <v/>
      </c>
      <c r="V246" s="5" t="str">
        <f t="shared" si="49"/>
        <v/>
      </c>
      <c r="W246" s="5"/>
      <c r="X246" s="5" t="str">
        <f t="shared" si="50"/>
        <v/>
      </c>
      <c r="Y246" s="16" t="str">
        <f t="shared" si="51"/>
        <v/>
      </c>
    </row>
    <row r="247" spans="1:25">
      <c r="A247">
        <v>2367</v>
      </c>
      <c r="B247">
        <v>0</v>
      </c>
      <c r="C247">
        <v>1992</v>
      </c>
      <c r="D247">
        <f t="shared" si="39"/>
        <v>24</v>
      </c>
      <c r="E247" t="s">
        <v>46</v>
      </c>
      <c r="G247">
        <v>3</v>
      </c>
      <c r="H247">
        <v>3</v>
      </c>
      <c r="I247">
        <v>3</v>
      </c>
      <c r="J247">
        <v>4</v>
      </c>
      <c r="K247">
        <v>3</v>
      </c>
      <c r="L247">
        <v>3</v>
      </c>
      <c r="M247" s="12" t="str">
        <f t="shared" si="40"/>
        <v/>
      </c>
      <c r="N247" s="18" t="str">
        <f t="shared" si="41"/>
        <v/>
      </c>
      <c r="O247" s="5" t="str">
        <f t="shared" si="42"/>
        <v/>
      </c>
      <c r="P247" s="5" t="str">
        <f t="shared" si="43"/>
        <v/>
      </c>
      <c r="Q247" s="18" t="str">
        <f t="shared" si="44"/>
        <v/>
      </c>
      <c r="R247" s="17" t="str">
        <f t="shared" si="45"/>
        <v/>
      </c>
      <c r="S247" s="5" t="str">
        <f t="shared" si="46"/>
        <v/>
      </c>
      <c r="T247" s="16" t="str">
        <f t="shared" si="47"/>
        <v/>
      </c>
      <c r="U247" s="17" t="str">
        <f t="shared" si="48"/>
        <v/>
      </c>
      <c r="V247" s="5" t="str">
        <f t="shared" si="49"/>
        <v/>
      </c>
      <c r="W247" s="5"/>
      <c r="X247" s="5" t="str">
        <f t="shared" si="50"/>
        <v/>
      </c>
      <c r="Y247" s="16" t="str">
        <f t="shared" si="51"/>
        <v/>
      </c>
    </row>
    <row r="248" spans="1:25">
      <c r="A248">
        <v>2375</v>
      </c>
      <c r="B248">
        <v>0</v>
      </c>
      <c r="C248">
        <v>1987</v>
      </c>
      <c r="D248">
        <f t="shared" si="39"/>
        <v>29</v>
      </c>
      <c r="E248" t="s">
        <v>191</v>
      </c>
      <c r="F248">
        <v>3</v>
      </c>
      <c r="G248">
        <v>4</v>
      </c>
      <c r="H248">
        <v>3</v>
      </c>
      <c r="I248">
        <v>2</v>
      </c>
      <c r="J248">
        <v>1</v>
      </c>
      <c r="K248">
        <v>2</v>
      </c>
      <c r="L248">
        <v>2</v>
      </c>
      <c r="M248" s="12" t="str">
        <f t="shared" si="40"/>
        <v/>
      </c>
      <c r="N248" s="18" t="str">
        <f t="shared" si="41"/>
        <v/>
      </c>
      <c r="O248" s="5" t="str">
        <f t="shared" si="42"/>
        <v/>
      </c>
      <c r="P248" s="5" t="str">
        <f t="shared" si="43"/>
        <v/>
      </c>
      <c r="Q248" s="18" t="str">
        <f t="shared" si="44"/>
        <v/>
      </c>
      <c r="R248" s="17" t="str">
        <f t="shared" si="45"/>
        <v/>
      </c>
      <c r="S248" s="5" t="str">
        <f t="shared" si="46"/>
        <v/>
      </c>
      <c r="T248" s="16" t="str">
        <f t="shared" si="47"/>
        <v/>
      </c>
      <c r="U248" s="17" t="str">
        <f t="shared" si="48"/>
        <v/>
      </c>
      <c r="V248" s="5" t="str">
        <f t="shared" si="49"/>
        <v/>
      </c>
      <c r="W248" s="5"/>
      <c r="X248" s="5" t="str">
        <f t="shared" si="50"/>
        <v/>
      </c>
      <c r="Y248" s="16" t="str">
        <f t="shared" si="51"/>
        <v/>
      </c>
    </row>
    <row r="249" spans="1:25">
      <c r="A249">
        <v>2370</v>
      </c>
      <c r="B249">
        <v>0</v>
      </c>
      <c r="C249">
        <v>1992</v>
      </c>
      <c r="D249">
        <f t="shared" si="39"/>
        <v>24</v>
      </c>
      <c r="E249" t="s">
        <v>192</v>
      </c>
      <c r="F249">
        <v>2</v>
      </c>
      <c r="G249">
        <v>4</v>
      </c>
      <c r="H249">
        <v>2</v>
      </c>
      <c r="I249">
        <v>3</v>
      </c>
      <c r="J249">
        <v>2</v>
      </c>
      <c r="K249">
        <v>1</v>
      </c>
      <c r="L249">
        <v>3</v>
      </c>
      <c r="M249" s="12" t="str">
        <f t="shared" si="40"/>
        <v/>
      </c>
      <c r="N249" s="18" t="str">
        <f t="shared" si="41"/>
        <v/>
      </c>
      <c r="O249" s="5" t="str">
        <f t="shared" si="42"/>
        <v/>
      </c>
      <c r="P249" s="5" t="str">
        <f t="shared" si="43"/>
        <v/>
      </c>
      <c r="Q249" s="18" t="str">
        <f t="shared" si="44"/>
        <v/>
      </c>
      <c r="R249" s="17" t="str">
        <f t="shared" si="45"/>
        <v/>
      </c>
      <c r="S249" s="5" t="str">
        <f t="shared" si="46"/>
        <v/>
      </c>
      <c r="T249" s="16" t="str">
        <f t="shared" si="47"/>
        <v/>
      </c>
      <c r="U249" s="17" t="str">
        <f t="shared" si="48"/>
        <v/>
      </c>
      <c r="V249" s="5" t="str">
        <f t="shared" si="49"/>
        <v/>
      </c>
      <c r="W249" s="5"/>
      <c r="X249" s="5" t="str">
        <f t="shared" si="50"/>
        <v/>
      </c>
      <c r="Y249" s="16" t="str">
        <f t="shared" si="51"/>
        <v/>
      </c>
    </row>
    <row r="250" spans="1:25">
      <c r="A250">
        <v>2386</v>
      </c>
      <c r="B250">
        <v>0</v>
      </c>
      <c r="C250">
        <v>1987</v>
      </c>
      <c r="D250">
        <f t="shared" si="39"/>
        <v>29</v>
      </c>
      <c r="E250" t="s">
        <v>193</v>
      </c>
      <c r="F250">
        <v>1</v>
      </c>
      <c r="G250">
        <v>3</v>
      </c>
      <c r="H250">
        <v>1</v>
      </c>
      <c r="I250">
        <v>3</v>
      </c>
      <c r="J250">
        <v>3</v>
      </c>
      <c r="K250">
        <v>2</v>
      </c>
      <c r="L250">
        <v>2</v>
      </c>
      <c r="M250" s="12" t="str">
        <f t="shared" si="40"/>
        <v/>
      </c>
      <c r="N250" s="18" t="str">
        <f t="shared" si="41"/>
        <v/>
      </c>
      <c r="O250" s="5" t="str">
        <f t="shared" si="42"/>
        <v/>
      </c>
      <c r="P250" s="5" t="str">
        <f t="shared" si="43"/>
        <v/>
      </c>
      <c r="Q250" s="18" t="str">
        <f t="shared" si="44"/>
        <v/>
      </c>
      <c r="R250" s="17" t="str">
        <f t="shared" si="45"/>
        <v/>
      </c>
      <c r="S250" s="5" t="str">
        <f t="shared" si="46"/>
        <v/>
      </c>
      <c r="T250" s="16" t="str">
        <f t="shared" si="47"/>
        <v/>
      </c>
      <c r="U250" s="17" t="str">
        <f t="shared" si="48"/>
        <v/>
      </c>
      <c r="V250" s="5" t="str">
        <f t="shared" si="49"/>
        <v/>
      </c>
      <c r="W250" s="5"/>
      <c r="X250" s="5" t="str">
        <f t="shared" si="50"/>
        <v/>
      </c>
      <c r="Y250" s="16" t="str">
        <f t="shared" si="51"/>
        <v/>
      </c>
    </row>
    <row r="251" spans="1:25">
      <c r="A251">
        <v>2399</v>
      </c>
      <c r="B251">
        <v>0</v>
      </c>
      <c r="C251">
        <v>1974</v>
      </c>
      <c r="D251">
        <f t="shared" si="39"/>
        <v>42</v>
      </c>
      <c r="E251" t="s">
        <v>194</v>
      </c>
      <c r="F251">
        <v>3</v>
      </c>
      <c r="G251">
        <v>2</v>
      </c>
      <c r="H251">
        <v>1</v>
      </c>
      <c r="I251">
        <v>3</v>
      </c>
      <c r="J251">
        <v>3</v>
      </c>
      <c r="K251">
        <v>1</v>
      </c>
      <c r="L251">
        <v>2</v>
      </c>
      <c r="M251" s="12" t="str">
        <f t="shared" si="40"/>
        <v/>
      </c>
      <c r="N251" s="18" t="str">
        <f t="shared" si="41"/>
        <v/>
      </c>
      <c r="O251" s="5" t="str">
        <f t="shared" si="42"/>
        <v/>
      </c>
      <c r="P251" s="5" t="str">
        <f t="shared" si="43"/>
        <v/>
      </c>
      <c r="Q251" s="18" t="str">
        <f t="shared" si="44"/>
        <v/>
      </c>
      <c r="R251" s="17" t="str">
        <f t="shared" si="45"/>
        <v/>
      </c>
      <c r="S251" s="5" t="str">
        <f t="shared" si="46"/>
        <v/>
      </c>
      <c r="T251" s="16" t="str">
        <f t="shared" si="47"/>
        <v/>
      </c>
      <c r="U251" s="17" t="str">
        <f t="shared" si="48"/>
        <v/>
      </c>
      <c r="V251" s="5" t="str">
        <f t="shared" si="49"/>
        <v/>
      </c>
      <c r="W251" s="5"/>
      <c r="X251" s="5" t="str">
        <f t="shared" si="50"/>
        <v/>
      </c>
      <c r="Y251" s="16" t="str">
        <f t="shared" si="51"/>
        <v/>
      </c>
    </row>
    <row r="252" spans="1:25">
      <c r="A252">
        <v>2424</v>
      </c>
      <c r="B252">
        <v>0</v>
      </c>
      <c r="C252">
        <v>1984</v>
      </c>
      <c r="D252">
        <f t="shared" si="39"/>
        <v>32</v>
      </c>
      <c r="E252" t="s">
        <v>46</v>
      </c>
      <c r="G252">
        <v>2</v>
      </c>
      <c r="H252">
        <v>3</v>
      </c>
      <c r="I252">
        <v>4</v>
      </c>
      <c r="J252">
        <v>3</v>
      </c>
      <c r="K252">
        <v>1</v>
      </c>
      <c r="L252">
        <v>3</v>
      </c>
      <c r="M252" s="12" t="str">
        <f t="shared" si="40"/>
        <v/>
      </c>
      <c r="N252" s="18" t="str">
        <f t="shared" si="41"/>
        <v/>
      </c>
      <c r="O252" s="5" t="str">
        <f t="shared" si="42"/>
        <v/>
      </c>
      <c r="P252" s="5" t="str">
        <f t="shared" si="43"/>
        <v/>
      </c>
      <c r="Q252" s="18" t="str">
        <f t="shared" si="44"/>
        <v/>
      </c>
      <c r="R252" s="17" t="str">
        <f t="shared" si="45"/>
        <v/>
      </c>
      <c r="S252" s="5" t="str">
        <f t="shared" si="46"/>
        <v/>
      </c>
      <c r="T252" s="16" t="str">
        <f t="shared" si="47"/>
        <v/>
      </c>
      <c r="U252" s="17" t="str">
        <f t="shared" si="48"/>
        <v/>
      </c>
      <c r="V252" s="5" t="str">
        <f t="shared" si="49"/>
        <v/>
      </c>
      <c r="W252" s="5"/>
      <c r="X252" s="5" t="str">
        <f t="shared" si="50"/>
        <v/>
      </c>
      <c r="Y252" s="16" t="str">
        <f t="shared" si="51"/>
        <v/>
      </c>
    </row>
    <row r="253" spans="1:25">
      <c r="A253">
        <v>2421</v>
      </c>
      <c r="B253">
        <v>0</v>
      </c>
      <c r="C253">
        <v>1992</v>
      </c>
      <c r="D253">
        <f t="shared" si="39"/>
        <v>24</v>
      </c>
      <c r="E253" t="s">
        <v>195</v>
      </c>
      <c r="F253">
        <v>3</v>
      </c>
      <c r="G253">
        <v>3</v>
      </c>
      <c r="H253">
        <v>3</v>
      </c>
      <c r="I253">
        <v>3</v>
      </c>
      <c r="J253">
        <v>3</v>
      </c>
      <c r="K253">
        <v>1</v>
      </c>
      <c r="L253">
        <v>3</v>
      </c>
      <c r="M253" s="12" t="str">
        <f t="shared" si="40"/>
        <v/>
      </c>
      <c r="N253" s="18" t="str">
        <f t="shared" si="41"/>
        <v/>
      </c>
      <c r="O253" s="5" t="str">
        <f t="shared" si="42"/>
        <v/>
      </c>
      <c r="P253" s="5" t="str">
        <f t="shared" si="43"/>
        <v/>
      </c>
      <c r="Q253" s="18" t="str">
        <f t="shared" si="44"/>
        <v/>
      </c>
      <c r="R253" s="17" t="str">
        <f t="shared" si="45"/>
        <v/>
      </c>
      <c r="S253" s="5" t="str">
        <f t="shared" si="46"/>
        <v/>
      </c>
      <c r="T253" s="16" t="str">
        <f t="shared" si="47"/>
        <v/>
      </c>
      <c r="U253" s="17" t="str">
        <f t="shared" si="48"/>
        <v/>
      </c>
      <c r="V253" s="5" t="str">
        <f t="shared" si="49"/>
        <v/>
      </c>
      <c r="W253" s="5"/>
      <c r="X253" s="5" t="str">
        <f t="shared" si="50"/>
        <v/>
      </c>
      <c r="Y253" s="16" t="str">
        <f t="shared" si="51"/>
        <v/>
      </c>
    </row>
    <row r="254" spans="1:25">
      <c r="A254">
        <v>2425</v>
      </c>
      <c r="B254">
        <v>0</v>
      </c>
      <c r="C254">
        <v>1985</v>
      </c>
      <c r="D254">
        <f t="shared" si="39"/>
        <v>31</v>
      </c>
      <c r="E254" t="s">
        <v>46</v>
      </c>
      <c r="G254">
        <v>3</v>
      </c>
      <c r="H254">
        <v>2</v>
      </c>
      <c r="I254">
        <v>3</v>
      </c>
      <c r="J254">
        <v>2</v>
      </c>
      <c r="K254">
        <v>1</v>
      </c>
      <c r="L254">
        <v>2</v>
      </c>
      <c r="M254" s="12" t="str">
        <f t="shared" si="40"/>
        <v/>
      </c>
      <c r="N254" s="18" t="str">
        <f t="shared" si="41"/>
        <v/>
      </c>
      <c r="O254" s="5" t="str">
        <f t="shared" si="42"/>
        <v/>
      </c>
      <c r="P254" s="5" t="str">
        <f t="shared" si="43"/>
        <v/>
      </c>
      <c r="Q254" s="18" t="str">
        <f t="shared" si="44"/>
        <v/>
      </c>
      <c r="R254" s="17" t="str">
        <f t="shared" si="45"/>
        <v/>
      </c>
      <c r="S254" s="5" t="str">
        <f t="shared" si="46"/>
        <v/>
      </c>
      <c r="T254" s="16" t="str">
        <f t="shared" si="47"/>
        <v/>
      </c>
      <c r="U254" s="17" t="str">
        <f t="shared" si="48"/>
        <v/>
      </c>
      <c r="V254" s="5" t="str">
        <f t="shared" si="49"/>
        <v/>
      </c>
      <c r="W254" s="5"/>
      <c r="X254" s="5" t="str">
        <f t="shared" si="50"/>
        <v/>
      </c>
      <c r="Y254" s="16" t="str">
        <f t="shared" si="51"/>
        <v/>
      </c>
    </row>
    <row r="255" spans="1:25">
      <c r="A255">
        <v>2447</v>
      </c>
      <c r="B255">
        <v>0</v>
      </c>
      <c r="C255">
        <v>1994</v>
      </c>
      <c r="D255">
        <f t="shared" si="39"/>
        <v>22</v>
      </c>
      <c r="E255" t="s">
        <v>46</v>
      </c>
      <c r="G255">
        <v>3</v>
      </c>
      <c r="H255">
        <v>3</v>
      </c>
      <c r="I255">
        <v>3</v>
      </c>
      <c r="J255">
        <v>2</v>
      </c>
      <c r="K255">
        <v>2</v>
      </c>
      <c r="L255">
        <v>3</v>
      </c>
      <c r="M255" s="12" t="str">
        <f t="shared" si="40"/>
        <v/>
      </c>
      <c r="N255" s="18" t="str">
        <f t="shared" si="41"/>
        <v/>
      </c>
      <c r="O255" s="5" t="str">
        <f t="shared" si="42"/>
        <v/>
      </c>
      <c r="P255" s="5" t="str">
        <f t="shared" si="43"/>
        <v/>
      </c>
      <c r="Q255" s="18" t="str">
        <f t="shared" si="44"/>
        <v/>
      </c>
      <c r="R255" s="17" t="str">
        <f t="shared" si="45"/>
        <v/>
      </c>
      <c r="S255" s="5" t="str">
        <f t="shared" si="46"/>
        <v/>
      </c>
      <c r="T255" s="16" t="str">
        <f t="shared" si="47"/>
        <v/>
      </c>
      <c r="U255" s="17" t="str">
        <f t="shared" si="48"/>
        <v/>
      </c>
      <c r="V255" s="5" t="str">
        <f t="shared" si="49"/>
        <v/>
      </c>
      <c r="W255" s="5"/>
      <c r="X255" s="5" t="str">
        <f t="shared" si="50"/>
        <v/>
      </c>
      <c r="Y255" s="16" t="str">
        <f t="shared" si="51"/>
        <v/>
      </c>
    </row>
    <row r="256" spans="1:25">
      <c r="A256">
        <v>2487</v>
      </c>
      <c r="B256">
        <v>0</v>
      </c>
      <c r="C256">
        <v>1993</v>
      </c>
      <c r="D256">
        <f t="shared" si="39"/>
        <v>23</v>
      </c>
      <c r="E256" t="s">
        <v>196</v>
      </c>
      <c r="F256">
        <v>3</v>
      </c>
      <c r="G256">
        <v>3</v>
      </c>
      <c r="H256">
        <v>3</v>
      </c>
      <c r="I256">
        <v>3</v>
      </c>
      <c r="J256">
        <v>3</v>
      </c>
      <c r="K256">
        <v>2</v>
      </c>
      <c r="L256">
        <v>2</v>
      </c>
      <c r="M256" s="12" t="str">
        <f t="shared" si="40"/>
        <v/>
      </c>
      <c r="N256" s="18" t="str">
        <f t="shared" si="41"/>
        <v/>
      </c>
      <c r="O256" s="5" t="str">
        <f t="shared" si="42"/>
        <v/>
      </c>
      <c r="P256" s="5" t="str">
        <f t="shared" si="43"/>
        <v/>
      </c>
      <c r="Q256" s="18" t="str">
        <f t="shared" si="44"/>
        <v/>
      </c>
      <c r="R256" s="17" t="str">
        <f t="shared" si="45"/>
        <v/>
      </c>
      <c r="S256" s="5" t="str">
        <f t="shared" si="46"/>
        <v/>
      </c>
      <c r="T256" s="16" t="str">
        <f t="shared" si="47"/>
        <v/>
      </c>
      <c r="U256" s="17" t="str">
        <f t="shared" si="48"/>
        <v/>
      </c>
      <c r="V256" s="5" t="str">
        <f t="shared" si="49"/>
        <v/>
      </c>
      <c r="W256" s="5"/>
      <c r="X256" s="5" t="str">
        <f t="shared" si="50"/>
        <v/>
      </c>
      <c r="Y256" s="16" t="str">
        <f t="shared" si="51"/>
        <v/>
      </c>
    </row>
    <row r="257" spans="1:25">
      <c r="A257">
        <v>2497</v>
      </c>
      <c r="B257">
        <v>1</v>
      </c>
      <c r="C257">
        <v>1987</v>
      </c>
      <c r="D257">
        <f t="shared" si="39"/>
        <v>29</v>
      </c>
      <c r="E257" t="s">
        <v>197</v>
      </c>
      <c r="F257">
        <v>2</v>
      </c>
      <c r="G257">
        <v>2</v>
      </c>
      <c r="H257">
        <v>3</v>
      </c>
      <c r="I257">
        <v>3</v>
      </c>
      <c r="J257">
        <v>1</v>
      </c>
      <c r="K257">
        <v>2</v>
      </c>
      <c r="L257">
        <v>3</v>
      </c>
      <c r="M257" s="12">
        <f t="shared" si="40"/>
        <v>14</v>
      </c>
      <c r="N257" s="18">
        <f t="shared" si="41"/>
        <v>8</v>
      </c>
      <c r="O257" s="5">
        <f t="shared" si="42"/>
        <v>0.15518824609733742</v>
      </c>
      <c r="P257" s="5">
        <f t="shared" si="43"/>
        <v>47.292841393823785</v>
      </c>
      <c r="Q257" s="18">
        <f t="shared" si="44"/>
        <v>3</v>
      </c>
      <c r="R257" s="17">
        <f t="shared" si="45"/>
        <v>0.5739210284664833</v>
      </c>
      <c r="S257" s="5">
        <f t="shared" si="46"/>
        <v>60.859306069076737</v>
      </c>
      <c r="T257" s="16">
        <f t="shared" si="47"/>
        <v>3</v>
      </c>
      <c r="U257" s="17">
        <f t="shared" si="48"/>
        <v>2.1157024793388417</v>
      </c>
      <c r="V257" s="5">
        <f t="shared" si="49"/>
        <v>38.432895374914885</v>
      </c>
      <c r="W257" s="5"/>
      <c r="X257" s="5">
        <f t="shared" si="50"/>
        <v>196</v>
      </c>
      <c r="Y257" s="16">
        <f t="shared" si="51"/>
        <v>47.191781736794546</v>
      </c>
    </row>
    <row r="258" spans="1:25">
      <c r="A258">
        <v>2505</v>
      </c>
      <c r="B258">
        <v>0</v>
      </c>
      <c r="C258">
        <v>1980</v>
      </c>
      <c r="D258">
        <f t="shared" si="39"/>
        <v>36</v>
      </c>
      <c r="E258" t="s">
        <v>46</v>
      </c>
      <c r="G258">
        <v>3</v>
      </c>
      <c r="H258">
        <v>2</v>
      </c>
      <c r="I258">
        <v>2</v>
      </c>
      <c r="J258">
        <v>2</v>
      </c>
      <c r="K258">
        <v>2</v>
      </c>
      <c r="L258">
        <v>3</v>
      </c>
      <c r="M258" s="12" t="str">
        <f t="shared" si="40"/>
        <v/>
      </c>
      <c r="N258" s="18" t="str">
        <f t="shared" si="41"/>
        <v/>
      </c>
      <c r="O258" s="5" t="str">
        <f t="shared" si="42"/>
        <v/>
      </c>
      <c r="P258" s="5" t="str">
        <f t="shared" si="43"/>
        <v/>
      </c>
      <c r="Q258" s="18" t="str">
        <f t="shared" si="44"/>
        <v/>
      </c>
      <c r="R258" s="17" t="str">
        <f t="shared" si="45"/>
        <v/>
      </c>
      <c r="S258" s="5" t="str">
        <f t="shared" si="46"/>
        <v/>
      </c>
      <c r="T258" s="16" t="str">
        <f t="shared" si="47"/>
        <v/>
      </c>
      <c r="U258" s="17" t="str">
        <f t="shared" si="48"/>
        <v/>
      </c>
      <c r="V258" s="5" t="str">
        <f t="shared" si="49"/>
        <v/>
      </c>
      <c r="W258" s="5"/>
      <c r="X258" s="5" t="str">
        <f t="shared" si="50"/>
        <v/>
      </c>
      <c r="Y258" s="16" t="str">
        <f t="shared" si="51"/>
        <v/>
      </c>
    </row>
    <row r="259" spans="1:25">
      <c r="A259">
        <v>2503</v>
      </c>
      <c r="B259">
        <v>0</v>
      </c>
      <c r="C259">
        <v>1983</v>
      </c>
      <c r="D259">
        <f t="shared" si="39"/>
        <v>33</v>
      </c>
      <c r="E259" t="s">
        <v>198</v>
      </c>
      <c r="F259">
        <v>1</v>
      </c>
      <c r="G259">
        <v>3</v>
      </c>
      <c r="H259">
        <v>2</v>
      </c>
      <c r="I259">
        <v>3</v>
      </c>
      <c r="J259">
        <v>2</v>
      </c>
      <c r="K259">
        <v>2</v>
      </c>
      <c r="L259">
        <v>3</v>
      </c>
      <c r="M259" s="12" t="str">
        <f t="shared" si="40"/>
        <v/>
      </c>
      <c r="N259" s="18" t="str">
        <f t="shared" si="41"/>
        <v/>
      </c>
      <c r="O259" s="5" t="str">
        <f t="shared" si="42"/>
        <v/>
      </c>
      <c r="P259" s="5" t="str">
        <f t="shared" si="43"/>
        <v/>
      </c>
      <c r="Q259" s="18" t="str">
        <f t="shared" si="44"/>
        <v/>
      </c>
      <c r="R259" s="17" t="str">
        <f t="shared" si="45"/>
        <v/>
      </c>
      <c r="S259" s="5" t="str">
        <f t="shared" si="46"/>
        <v/>
      </c>
      <c r="T259" s="16" t="str">
        <f t="shared" si="47"/>
        <v/>
      </c>
      <c r="U259" s="17" t="str">
        <f t="shared" si="48"/>
        <v/>
      </c>
      <c r="V259" s="5" t="str">
        <f t="shared" si="49"/>
        <v/>
      </c>
      <c r="W259" s="5"/>
      <c r="X259" s="5" t="str">
        <f t="shared" si="50"/>
        <v/>
      </c>
      <c r="Y259" s="16" t="str">
        <f t="shared" si="51"/>
        <v/>
      </c>
    </row>
    <row r="260" spans="1:25">
      <c r="A260">
        <v>2546</v>
      </c>
      <c r="B260">
        <v>0</v>
      </c>
      <c r="C260">
        <v>1989</v>
      </c>
      <c r="D260">
        <f t="shared" si="39"/>
        <v>27</v>
      </c>
      <c r="E260" t="s">
        <v>199</v>
      </c>
      <c r="F260">
        <v>2</v>
      </c>
      <c r="G260">
        <v>3</v>
      </c>
      <c r="H260">
        <v>4</v>
      </c>
      <c r="I260">
        <v>2</v>
      </c>
      <c r="J260">
        <v>3</v>
      </c>
      <c r="K260">
        <v>1</v>
      </c>
      <c r="L260">
        <v>3</v>
      </c>
      <c r="M260" s="12" t="str">
        <f t="shared" si="40"/>
        <v/>
      </c>
      <c r="N260" s="18" t="str">
        <f t="shared" si="41"/>
        <v/>
      </c>
      <c r="O260" s="5" t="str">
        <f t="shared" si="42"/>
        <v/>
      </c>
      <c r="P260" s="5" t="str">
        <f t="shared" si="43"/>
        <v/>
      </c>
      <c r="Q260" s="18" t="str">
        <f t="shared" si="44"/>
        <v/>
      </c>
      <c r="R260" s="17" t="str">
        <f t="shared" si="45"/>
        <v/>
      </c>
      <c r="S260" s="5" t="str">
        <f t="shared" si="46"/>
        <v/>
      </c>
      <c r="T260" s="16" t="str">
        <f t="shared" si="47"/>
        <v/>
      </c>
      <c r="U260" s="17" t="str">
        <f t="shared" si="48"/>
        <v/>
      </c>
      <c r="V260" s="5" t="str">
        <f t="shared" si="49"/>
        <v/>
      </c>
      <c r="W260" s="5"/>
      <c r="X260" s="5" t="str">
        <f t="shared" si="50"/>
        <v/>
      </c>
      <c r="Y260" s="16" t="str">
        <f t="shared" si="51"/>
        <v/>
      </c>
    </row>
    <row r="261" spans="1:25">
      <c r="A261">
        <v>2576</v>
      </c>
      <c r="B261">
        <v>0</v>
      </c>
      <c r="C261">
        <v>1991</v>
      </c>
      <c r="D261">
        <f t="shared" si="39"/>
        <v>25</v>
      </c>
      <c r="E261" t="s">
        <v>200</v>
      </c>
      <c r="F261">
        <v>1</v>
      </c>
      <c r="G261">
        <v>4</v>
      </c>
      <c r="H261">
        <v>2</v>
      </c>
      <c r="I261">
        <v>3</v>
      </c>
      <c r="J261">
        <v>1</v>
      </c>
      <c r="K261">
        <v>1</v>
      </c>
      <c r="L261">
        <v>4</v>
      </c>
      <c r="M261" s="12" t="str">
        <f t="shared" si="40"/>
        <v/>
      </c>
      <c r="N261" s="18" t="str">
        <f t="shared" si="41"/>
        <v/>
      </c>
      <c r="O261" s="5" t="str">
        <f t="shared" si="42"/>
        <v/>
      </c>
      <c r="P261" s="5" t="str">
        <f t="shared" si="43"/>
        <v/>
      </c>
      <c r="Q261" s="18" t="str">
        <f t="shared" si="44"/>
        <v/>
      </c>
      <c r="R261" s="17" t="str">
        <f t="shared" si="45"/>
        <v/>
      </c>
      <c r="S261" s="5" t="str">
        <f t="shared" si="46"/>
        <v/>
      </c>
      <c r="T261" s="16" t="str">
        <f t="shared" si="47"/>
        <v/>
      </c>
      <c r="U261" s="17" t="str">
        <f t="shared" si="48"/>
        <v/>
      </c>
      <c r="V261" s="5" t="str">
        <f t="shared" si="49"/>
        <v/>
      </c>
      <c r="W261" s="5"/>
      <c r="X261" s="5" t="str">
        <f t="shared" si="50"/>
        <v/>
      </c>
      <c r="Y261" s="16" t="str">
        <f t="shared" si="51"/>
        <v/>
      </c>
    </row>
    <row r="262" spans="1:25">
      <c r="A262">
        <v>2581</v>
      </c>
      <c r="B262">
        <v>0</v>
      </c>
      <c r="C262">
        <v>1976</v>
      </c>
      <c r="D262">
        <f t="shared" si="39"/>
        <v>40</v>
      </c>
      <c r="E262" t="s">
        <v>201</v>
      </c>
      <c r="F262">
        <v>4</v>
      </c>
      <c r="G262">
        <v>2</v>
      </c>
      <c r="H262">
        <v>1</v>
      </c>
      <c r="I262">
        <v>2</v>
      </c>
      <c r="J262">
        <v>3</v>
      </c>
      <c r="K262">
        <v>2</v>
      </c>
      <c r="L262">
        <v>2</v>
      </c>
      <c r="M262" s="12" t="str">
        <f t="shared" si="40"/>
        <v/>
      </c>
      <c r="N262" s="18" t="str">
        <f t="shared" si="41"/>
        <v/>
      </c>
      <c r="O262" s="5" t="str">
        <f t="shared" si="42"/>
        <v/>
      </c>
      <c r="P262" s="5" t="str">
        <f t="shared" si="43"/>
        <v/>
      </c>
      <c r="Q262" s="18" t="str">
        <f t="shared" si="44"/>
        <v/>
      </c>
      <c r="R262" s="17" t="str">
        <f t="shared" si="45"/>
        <v/>
      </c>
      <c r="S262" s="5" t="str">
        <f t="shared" si="46"/>
        <v/>
      </c>
      <c r="T262" s="16" t="str">
        <f t="shared" si="47"/>
        <v/>
      </c>
      <c r="U262" s="17" t="str">
        <f t="shared" si="48"/>
        <v/>
      </c>
      <c r="V262" s="5" t="str">
        <f t="shared" si="49"/>
        <v/>
      </c>
      <c r="W262" s="5"/>
      <c r="X262" s="5" t="str">
        <f t="shared" si="50"/>
        <v/>
      </c>
      <c r="Y262" s="16" t="str">
        <f t="shared" si="51"/>
        <v/>
      </c>
    </row>
    <row r="263" spans="1:25">
      <c r="A263">
        <v>2580</v>
      </c>
      <c r="B263">
        <v>0</v>
      </c>
      <c r="C263">
        <v>1994</v>
      </c>
      <c r="D263">
        <f t="shared" si="39"/>
        <v>22</v>
      </c>
      <c r="E263" t="s">
        <v>202</v>
      </c>
      <c r="F263">
        <v>3</v>
      </c>
      <c r="G263">
        <v>4</v>
      </c>
      <c r="H263">
        <v>2</v>
      </c>
      <c r="I263">
        <v>3</v>
      </c>
      <c r="J263">
        <v>2</v>
      </c>
      <c r="K263">
        <v>1</v>
      </c>
      <c r="L263">
        <v>3</v>
      </c>
      <c r="M263" s="12" t="str">
        <f t="shared" si="40"/>
        <v/>
      </c>
      <c r="N263" s="18" t="str">
        <f t="shared" si="41"/>
        <v/>
      </c>
      <c r="O263" s="5" t="str">
        <f t="shared" si="42"/>
        <v/>
      </c>
      <c r="P263" s="5" t="str">
        <f t="shared" si="43"/>
        <v/>
      </c>
      <c r="Q263" s="18" t="str">
        <f t="shared" si="44"/>
        <v/>
      </c>
      <c r="R263" s="17" t="str">
        <f t="shared" si="45"/>
        <v/>
      </c>
      <c r="S263" s="5" t="str">
        <f t="shared" si="46"/>
        <v/>
      </c>
      <c r="T263" s="16" t="str">
        <f t="shared" si="47"/>
        <v/>
      </c>
      <c r="U263" s="17" t="str">
        <f t="shared" si="48"/>
        <v/>
      </c>
      <c r="V263" s="5" t="str">
        <f t="shared" si="49"/>
        <v/>
      </c>
      <c r="W263" s="5"/>
      <c r="X263" s="5" t="str">
        <f t="shared" si="50"/>
        <v/>
      </c>
      <c r="Y263" s="16" t="str">
        <f t="shared" si="51"/>
        <v/>
      </c>
    </row>
    <row r="264" spans="1:25">
      <c r="A264">
        <v>2603</v>
      </c>
      <c r="B264">
        <v>0</v>
      </c>
      <c r="C264">
        <v>1992</v>
      </c>
      <c r="D264">
        <f t="shared" si="39"/>
        <v>24</v>
      </c>
      <c r="E264" t="s">
        <v>203</v>
      </c>
      <c r="F264">
        <v>1</v>
      </c>
      <c r="G264">
        <v>3</v>
      </c>
      <c r="H264">
        <v>3</v>
      </c>
      <c r="I264">
        <v>3</v>
      </c>
      <c r="J264">
        <v>2</v>
      </c>
      <c r="K264">
        <v>3</v>
      </c>
      <c r="L264">
        <v>1</v>
      </c>
      <c r="M264" s="12" t="str">
        <f t="shared" si="40"/>
        <v/>
      </c>
      <c r="N264" s="18" t="str">
        <f t="shared" si="41"/>
        <v/>
      </c>
      <c r="O264" s="5" t="str">
        <f t="shared" si="42"/>
        <v/>
      </c>
      <c r="P264" s="5" t="str">
        <f t="shared" si="43"/>
        <v/>
      </c>
      <c r="Q264" s="18" t="str">
        <f t="shared" si="44"/>
        <v/>
      </c>
      <c r="R264" s="17" t="str">
        <f t="shared" si="45"/>
        <v/>
      </c>
      <c r="S264" s="5" t="str">
        <f t="shared" si="46"/>
        <v/>
      </c>
      <c r="T264" s="16" t="str">
        <f t="shared" si="47"/>
        <v/>
      </c>
      <c r="U264" s="17" t="str">
        <f t="shared" si="48"/>
        <v/>
      </c>
      <c r="V264" s="5" t="str">
        <f t="shared" si="49"/>
        <v/>
      </c>
      <c r="W264" s="5"/>
      <c r="X264" s="5" t="str">
        <f t="shared" si="50"/>
        <v/>
      </c>
      <c r="Y264" s="16" t="str">
        <f t="shared" si="51"/>
        <v/>
      </c>
    </row>
    <row r="265" spans="1:25">
      <c r="A265">
        <v>2620</v>
      </c>
      <c r="B265">
        <v>0</v>
      </c>
      <c r="C265">
        <v>1989</v>
      </c>
      <c r="D265">
        <f t="shared" si="39"/>
        <v>27</v>
      </c>
      <c r="E265" t="s">
        <v>204</v>
      </c>
      <c r="F265">
        <v>2</v>
      </c>
      <c r="G265">
        <v>4</v>
      </c>
      <c r="H265">
        <v>2</v>
      </c>
      <c r="I265">
        <v>2</v>
      </c>
      <c r="J265">
        <v>2</v>
      </c>
      <c r="K265">
        <v>1</v>
      </c>
      <c r="L265">
        <v>3</v>
      </c>
      <c r="M265" s="12" t="str">
        <f t="shared" si="40"/>
        <v/>
      </c>
      <c r="N265" s="18" t="str">
        <f t="shared" si="41"/>
        <v/>
      </c>
      <c r="O265" s="5" t="str">
        <f t="shared" si="42"/>
        <v/>
      </c>
      <c r="P265" s="5" t="str">
        <f t="shared" si="43"/>
        <v/>
      </c>
      <c r="Q265" s="18" t="str">
        <f t="shared" si="44"/>
        <v/>
      </c>
      <c r="R265" s="17" t="str">
        <f t="shared" si="45"/>
        <v/>
      </c>
      <c r="S265" s="5" t="str">
        <f t="shared" si="46"/>
        <v/>
      </c>
      <c r="T265" s="16" t="str">
        <f t="shared" si="47"/>
        <v/>
      </c>
      <c r="U265" s="17" t="str">
        <f t="shared" si="48"/>
        <v/>
      </c>
      <c r="V265" s="5" t="str">
        <f t="shared" si="49"/>
        <v/>
      </c>
      <c r="W265" s="5"/>
      <c r="X265" s="5" t="str">
        <f t="shared" si="50"/>
        <v/>
      </c>
      <c r="Y265" s="16" t="str">
        <f t="shared" si="51"/>
        <v/>
      </c>
    </row>
    <row r="266" spans="1:25">
      <c r="A266">
        <v>2645</v>
      </c>
      <c r="B266">
        <v>0</v>
      </c>
      <c r="C266">
        <v>1989</v>
      </c>
      <c r="D266">
        <f t="shared" si="39"/>
        <v>27</v>
      </c>
      <c r="E266" t="s">
        <v>46</v>
      </c>
      <c r="G266">
        <v>3</v>
      </c>
      <c r="H266">
        <v>3</v>
      </c>
      <c r="I266">
        <v>3</v>
      </c>
      <c r="J266">
        <v>2</v>
      </c>
      <c r="K266">
        <v>2</v>
      </c>
      <c r="L266">
        <v>3</v>
      </c>
      <c r="M266" s="12" t="str">
        <f t="shared" si="40"/>
        <v/>
      </c>
      <c r="N266" s="18" t="str">
        <f t="shared" si="41"/>
        <v/>
      </c>
      <c r="O266" s="5" t="str">
        <f t="shared" si="42"/>
        <v/>
      </c>
      <c r="P266" s="5" t="str">
        <f t="shared" si="43"/>
        <v/>
      </c>
      <c r="Q266" s="18" t="str">
        <f t="shared" si="44"/>
        <v/>
      </c>
      <c r="R266" s="17" t="str">
        <f t="shared" si="45"/>
        <v/>
      </c>
      <c r="S266" s="5" t="str">
        <f t="shared" si="46"/>
        <v/>
      </c>
      <c r="T266" s="16" t="str">
        <f t="shared" si="47"/>
        <v/>
      </c>
      <c r="U266" s="17" t="str">
        <f t="shared" si="48"/>
        <v/>
      </c>
      <c r="V266" s="5" t="str">
        <f t="shared" si="49"/>
        <v/>
      </c>
      <c r="W266" s="5"/>
      <c r="X266" s="5" t="str">
        <f t="shared" si="50"/>
        <v/>
      </c>
      <c r="Y266" s="16" t="str">
        <f t="shared" si="51"/>
        <v/>
      </c>
    </row>
    <row r="267" spans="1:25">
      <c r="A267">
        <v>2698</v>
      </c>
      <c r="B267">
        <v>0</v>
      </c>
      <c r="C267">
        <v>1997</v>
      </c>
      <c r="D267">
        <f t="shared" si="39"/>
        <v>19</v>
      </c>
      <c r="E267" t="s">
        <v>205</v>
      </c>
      <c r="F267">
        <v>4</v>
      </c>
      <c r="G267">
        <v>3</v>
      </c>
      <c r="H267">
        <v>3</v>
      </c>
      <c r="I267">
        <v>3</v>
      </c>
      <c r="J267">
        <v>1</v>
      </c>
      <c r="K267">
        <v>1</v>
      </c>
      <c r="L267">
        <v>4</v>
      </c>
      <c r="M267" s="12" t="str">
        <f t="shared" si="40"/>
        <v/>
      </c>
      <c r="N267" s="18" t="str">
        <f t="shared" si="41"/>
        <v/>
      </c>
      <c r="O267" s="5" t="str">
        <f t="shared" si="42"/>
        <v/>
      </c>
      <c r="P267" s="5" t="str">
        <f t="shared" si="43"/>
        <v/>
      </c>
      <c r="Q267" s="18" t="str">
        <f t="shared" si="44"/>
        <v/>
      </c>
      <c r="R267" s="17" t="str">
        <f t="shared" si="45"/>
        <v/>
      </c>
      <c r="S267" s="5" t="str">
        <f t="shared" si="46"/>
        <v/>
      </c>
      <c r="T267" s="16" t="str">
        <f t="shared" si="47"/>
        <v/>
      </c>
      <c r="U267" s="17" t="str">
        <f t="shared" si="48"/>
        <v/>
      </c>
      <c r="V267" s="5" t="str">
        <f t="shared" si="49"/>
        <v/>
      </c>
      <c r="W267" s="5"/>
      <c r="X267" s="5" t="str">
        <f t="shared" si="50"/>
        <v/>
      </c>
      <c r="Y267" s="16" t="str">
        <f t="shared" si="51"/>
        <v/>
      </c>
    </row>
    <row r="268" spans="1:25">
      <c r="A268">
        <v>2701</v>
      </c>
      <c r="B268">
        <v>0</v>
      </c>
      <c r="C268">
        <v>1993</v>
      </c>
      <c r="D268">
        <f t="shared" si="39"/>
        <v>23</v>
      </c>
      <c r="E268" t="s">
        <v>206</v>
      </c>
      <c r="F268">
        <v>2</v>
      </c>
      <c r="G268">
        <v>4</v>
      </c>
      <c r="H268">
        <v>3</v>
      </c>
      <c r="I268">
        <v>1</v>
      </c>
      <c r="J268">
        <v>3</v>
      </c>
      <c r="K268">
        <v>1</v>
      </c>
      <c r="L268">
        <v>2</v>
      </c>
      <c r="M268" s="12" t="str">
        <f t="shared" si="40"/>
        <v/>
      </c>
      <c r="N268" s="18" t="str">
        <f t="shared" si="41"/>
        <v/>
      </c>
      <c r="O268" s="5" t="str">
        <f t="shared" si="42"/>
        <v/>
      </c>
      <c r="P268" s="5" t="str">
        <f t="shared" si="43"/>
        <v/>
      </c>
      <c r="Q268" s="18" t="str">
        <f t="shared" si="44"/>
        <v/>
      </c>
      <c r="R268" s="17" t="str">
        <f t="shared" si="45"/>
        <v/>
      </c>
      <c r="S268" s="5" t="str">
        <f t="shared" si="46"/>
        <v/>
      </c>
      <c r="T268" s="16" t="str">
        <f t="shared" si="47"/>
        <v/>
      </c>
      <c r="U268" s="17" t="str">
        <f t="shared" si="48"/>
        <v/>
      </c>
      <c r="V268" s="5" t="str">
        <f t="shared" si="49"/>
        <v/>
      </c>
      <c r="W268" s="5"/>
      <c r="X268" s="5" t="str">
        <f t="shared" si="50"/>
        <v/>
      </c>
      <c r="Y268" s="16" t="str">
        <f t="shared" si="51"/>
        <v/>
      </c>
    </row>
    <row r="269" spans="1:25">
      <c r="A269">
        <v>2703</v>
      </c>
      <c r="B269">
        <v>0</v>
      </c>
      <c r="C269">
        <v>1981</v>
      </c>
      <c r="D269">
        <f t="shared" si="39"/>
        <v>35</v>
      </c>
      <c r="E269" t="s">
        <v>207</v>
      </c>
      <c r="F269">
        <v>2</v>
      </c>
      <c r="G269">
        <v>3</v>
      </c>
      <c r="H269">
        <v>3</v>
      </c>
      <c r="I269">
        <v>1</v>
      </c>
      <c r="J269">
        <v>2</v>
      </c>
      <c r="K269">
        <v>2</v>
      </c>
      <c r="L269">
        <v>4</v>
      </c>
      <c r="M269" s="12" t="str">
        <f t="shared" si="40"/>
        <v/>
      </c>
      <c r="N269" s="18" t="str">
        <f t="shared" si="41"/>
        <v/>
      </c>
      <c r="O269" s="5" t="str">
        <f t="shared" si="42"/>
        <v/>
      </c>
      <c r="P269" s="5" t="str">
        <f t="shared" si="43"/>
        <v/>
      </c>
      <c r="Q269" s="18" t="str">
        <f t="shared" si="44"/>
        <v/>
      </c>
      <c r="R269" s="17" t="str">
        <f t="shared" si="45"/>
        <v/>
      </c>
      <c r="S269" s="5" t="str">
        <f t="shared" si="46"/>
        <v/>
      </c>
      <c r="T269" s="16" t="str">
        <f t="shared" si="47"/>
        <v/>
      </c>
      <c r="U269" s="17" t="str">
        <f t="shared" si="48"/>
        <v/>
      </c>
      <c r="V269" s="5" t="str">
        <f t="shared" si="49"/>
        <v/>
      </c>
      <c r="W269" s="5"/>
      <c r="X269" s="5" t="str">
        <f t="shared" si="50"/>
        <v/>
      </c>
      <c r="Y269" s="16" t="str">
        <f t="shared" si="51"/>
        <v/>
      </c>
    </row>
    <row r="270" spans="1:25">
      <c r="A270">
        <v>2724</v>
      </c>
      <c r="B270">
        <v>0</v>
      </c>
      <c r="C270">
        <v>1986</v>
      </c>
      <c r="D270">
        <f t="shared" si="39"/>
        <v>30</v>
      </c>
      <c r="E270" t="s">
        <v>208</v>
      </c>
      <c r="F270">
        <v>3</v>
      </c>
      <c r="G270">
        <v>2</v>
      </c>
      <c r="H270">
        <v>1</v>
      </c>
      <c r="I270">
        <v>3</v>
      </c>
      <c r="J270">
        <v>3</v>
      </c>
      <c r="K270">
        <v>2</v>
      </c>
      <c r="L270">
        <v>1</v>
      </c>
      <c r="M270" s="12" t="str">
        <f t="shared" si="40"/>
        <v/>
      </c>
      <c r="N270" s="18" t="str">
        <f t="shared" si="41"/>
        <v/>
      </c>
      <c r="O270" s="5" t="str">
        <f t="shared" si="42"/>
        <v/>
      </c>
      <c r="P270" s="5" t="str">
        <f t="shared" si="43"/>
        <v/>
      </c>
      <c r="Q270" s="18" t="str">
        <f t="shared" si="44"/>
        <v/>
      </c>
      <c r="R270" s="17" t="str">
        <f t="shared" si="45"/>
        <v/>
      </c>
      <c r="S270" s="5" t="str">
        <f t="shared" si="46"/>
        <v/>
      </c>
      <c r="T270" s="16" t="str">
        <f t="shared" si="47"/>
        <v/>
      </c>
      <c r="U270" s="17" t="str">
        <f t="shared" si="48"/>
        <v/>
      </c>
      <c r="V270" s="5" t="str">
        <f t="shared" si="49"/>
        <v/>
      </c>
      <c r="W270" s="5"/>
      <c r="X270" s="5" t="str">
        <f t="shared" si="50"/>
        <v/>
      </c>
      <c r="Y270" s="16" t="str">
        <f t="shared" si="51"/>
        <v/>
      </c>
    </row>
    <row r="271" spans="1:25">
      <c r="A271">
        <v>2736</v>
      </c>
      <c r="B271">
        <v>0</v>
      </c>
      <c r="C271">
        <v>1995</v>
      </c>
      <c r="D271">
        <f t="shared" si="39"/>
        <v>21</v>
      </c>
      <c r="E271" t="s">
        <v>46</v>
      </c>
      <c r="G271">
        <v>2</v>
      </c>
      <c r="H271">
        <v>4</v>
      </c>
      <c r="I271">
        <v>3</v>
      </c>
      <c r="J271">
        <v>2</v>
      </c>
      <c r="K271">
        <v>2</v>
      </c>
      <c r="L271">
        <v>2</v>
      </c>
      <c r="M271" s="12" t="str">
        <f t="shared" si="40"/>
        <v/>
      </c>
      <c r="N271" s="18" t="str">
        <f t="shared" si="41"/>
        <v/>
      </c>
      <c r="O271" s="5" t="str">
        <f t="shared" si="42"/>
        <v/>
      </c>
      <c r="P271" s="5" t="str">
        <f t="shared" si="43"/>
        <v/>
      </c>
      <c r="Q271" s="18" t="str">
        <f t="shared" si="44"/>
        <v/>
      </c>
      <c r="R271" s="17" t="str">
        <f t="shared" si="45"/>
        <v/>
      </c>
      <c r="S271" s="5" t="str">
        <f t="shared" si="46"/>
        <v/>
      </c>
      <c r="T271" s="16" t="str">
        <f t="shared" si="47"/>
        <v/>
      </c>
      <c r="U271" s="17" t="str">
        <f t="shared" si="48"/>
        <v/>
      </c>
      <c r="V271" s="5" t="str">
        <f t="shared" si="49"/>
        <v/>
      </c>
      <c r="W271" s="5"/>
      <c r="X271" s="5" t="str">
        <f t="shared" si="50"/>
        <v/>
      </c>
      <c r="Y271" s="16" t="str">
        <f t="shared" si="51"/>
        <v/>
      </c>
    </row>
    <row r="272" spans="1:25">
      <c r="A272">
        <v>2760</v>
      </c>
      <c r="B272">
        <v>0</v>
      </c>
      <c r="C272">
        <v>1995</v>
      </c>
      <c r="D272">
        <f t="shared" si="39"/>
        <v>21</v>
      </c>
      <c r="E272" t="s">
        <v>46</v>
      </c>
      <c r="G272">
        <v>1</v>
      </c>
      <c r="H272">
        <v>3</v>
      </c>
      <c r="I272">
        <v>1</v>
      </c>
      <c r="J272">
        <v>2</v>
      </c>
      <c r="K272">
        <v>1</v>
      </c>
      <c r="L272">
        <v>2</v>
      </c>
      <c r="M272" s="12" t="str">
        <f t="shared" si="40"/>
        <v/>
      </c>
      <c r="N272" s="18" t="str">
        <f t="shared" si="41"/>
        <v/>
      </c>
      <c r="O272" s="5" t="str">
        <f t="shared" si="42"/>
        <v/>
      </c>
      <c r="P272" s="5" t="str">
        <f t="shared" si="43"/>
        <v/>
      </c>
      <c r="Q272" s="18" t="str">
        <f t="shared" si="44"/>
        <v/>
      </c>
      <c r="R272" s="17" t="str">
        <f t="shared" si="45"/>
        <v/>
      </c>
      <c r="S272" s="5" t="str">
        <f t="shared" si="46"/>
        <v/>
      </c>
      <c r="T272" s="16" t="str">
        <f t="shared" si="47"/>
        <v/>
      </c>
      <c r="U272" s="17" t="str">
        <f t="shared" si="48"/>
        <v/>
      </c>
      <c r="V272" s="5" t="str">
        <f t="shared" si="49"/>
        <v/>
      </c>
      <c r="W272" s="5"/>
      <c r="X272" s="5" t="str">
        <f t="shared" si="50"/>
        <v/>
      </c>
      <c r="Y272" s="16" t="str">
        <f t="shared" si="51"/>
        <v/>
      </c>
    </row>
    <row r="273" spans="1:25">
      <c r="A273">
        <v>2771</v>
      </c>
      <c r="B273">
        <v>0</v>
      </c>
      <c r="C273">
        <v>1997</v>
      </c>
      <c r="D273">
        <f t="shared" si="39"/>
        <v>19</v>
      </c>
      <c r="E273" t="s">
        <v>209</v>
      </c>
      <c r="F273">
        <v>4</v>
      </c>
      <c r="G273">
        <v>3</v>
      </c>
      <c r="H273">
        <v>2</v>
      </c>
      <c r="I273">
        <v>2</v>
      </c>
      <c r="J273">
        <v>2</v>
      </c>
      <c r="K273">
        <v>2</v>
      </c>
      <c r="L273">
        <v>3</v>
      </c>
      <c r="M273" s="12" t="str">
        <f t="shared" si="40"/>
        <v/>
      </c>
      <c r="N273" s="18" t="str">
        <f t="shared" si="41"/>
        <v/>
      </c>
      <c r="O273" s="5" t="str">
        <f t="shared" si="42"/>
        <v/>
      </c>
      <c r="P273" s="5" t="str">
        <f t="shared" si="43"/>
        <v/>
      </c>
      <c r="Q273" s="18" t="str">
        <f t="shared" si="44"/>
        <v/>
      </c>
      <c r="R273" s="17" t="str">
        <f t="shared" si="45"/>
        <v/>
      </c>
      <c r="S273" s="5" t="str">
        <f t="shared" si="46"/>
        <v/>
      </c>
      <c r="T273" s="16" t="str">
        <f t="shared" si="47"/>
        <v/>
      </c>
      <c r="U273" s="17" t="str">
        <f t="shared" si="48"/>
        <v/>
      </c>
      <c r="V273" s="5" t="str">
        <f t="shared" si="49"/>
        <v/>
      </c>
      <c r="W273" s="5"/>
      <c r="X273" s="5" t="str">
        <f t="shared" si="50"/>
        <v/>
      </c>
      <c r="Y273" s="16" t="str">
        <f t="shared" si="51"/>
        <v/>
      </c>
    </row>
    <row r="274" spans="1:25">
      <c r="A274">
        <v>2788</v>
      </c>
      <c r="B274">
        <v>0</v>
      </c>
      <c r="C274">
        <v>1993</v>
      </c>
      <c r="D274">
        <f t="shared" si="39"/>
        <v>23</v>
      </c>
      <c r="E274" t="s">
        <v>210</v>
      </c>
      <c r="F274">
        <v>3</v>
      </c>
      <c r="G274">
        <v>4</v>
      </c>
      <c r="H274">
        <v>2</v>
      </c>
      <c r="I274">
        <v>2</v>
      </c>
      <c r="J274">
        <v>1</v>
      </c>
      <c r="K274">
        <v>1</v>
      </c>
      <c r="L274">
        <v>3</v>
      </c>
      <c r="M274" s="12" t="str">
        <f t="shared" si="40"/>
        <v/>
      </c>
      <c r="N274" s="18" t="str">
        <f t="shared" si="41"/>
        <v/>
      </c>
      <c r="O274" s="5" t="str">
        <f t="shared" si="42"/>
        <v/>
      </c>
      <c r="P274" s="5" t="str">
        <f t="shared" si="43"/>
        <v/>
      </c>
      <c r="Q274" s="18" t="str">
        <f t="shared" si="44"/>
        <v/>
      </c>
      <c r="R274" s="17" t="str">
        <f t="shared" si="45"/>
        <v/>
      </c>
      <c r="S274" s="5" t="str">
        <f t="shared" si="46"/>
        <v/>
      </c>
      <c r="T274" s="16" t="str">
        <f t="shared" si="47"/>
        <v/>
      </c>
      <c r="U274" s="17" t="str">
        <f t="shared" si="48"/>
        <v/>
      </c>
      <c r="V274" s="5" t="str">
        <f t="shared" si="49"/>
        <v/>
      </c>
      <c r="W274" s="5"/>
      <c r="X274" s="5" t="str">
        <f t="shared" si="50"/>
        <v/>
      </c>
      <c r="Y274" s="16" t="str">
        <f t="shared" si="51"/>
        <v/>
      </c>
    </row>
    <row r="275" spans="1:25">
      <c r="A275">
        <v>2782</v>
      </c>
      <c r="B275">
        <v>0</v>
      </c>
      <c r="C275">
        <v>1960</v>
      </c>
      <c r="D275">
        <f t="shared" si="39"/>
        <v>56</v>
      </c>
      <c r="E275" t="s">
        <v>211</v>
      </c>
      <c r="F275">
        <v>1</v>
      </c>
      <c r="G275">
        <v>2</v>
      </c>
      <c r="H275">
        <v>2</v>
      </c>
      <c r="I275">
        <v>2</v>
      </c>
      <c r="J275">
        <v>4</v>
      </c>
      <c r="K275">
        <v>2</v>
      </c>
      <c r="L275">
        <v>2</v>
      </c>
      <c r="M275" s="12" t="str">
        <f t="shared" si="40"/>
        <v/>
      </c>
      <c r="N275" s="18" t="str">
        <f t="shared" si="41"/>
        <v/>
      </c>
      <c r="O275" s="5" t="str">
        <f t="shared" si="42"/>
        <v/>
      </c>
      <c r="P275" s="5" t="str">
        <f t="shared" si="43"/>
        <v/>
      </c>
      <c r="Q275" s="18" t="str">
        <f t="shared" si="44"/>
        <v/>
      </c>
      <c r="R275" s="17" t="str">
        <f t="shared" si="45"/>
        <v/>
      </c>
      <c r="S275" s="5" t="str">
        <f t="shared" si="46"/>
        <v/>
      </c>
      <c r="T275" s="16" t="str">
        <f t="shared" si="47"/>
        <v/>
      </c>
      <c r="U275" s="17" t="str">
        <f t="shared" si="48"/>
        <v/>
      </c>
      <c r="V275" s="5" t="str">
        <f t="shared" si="49"/>
        <v/>
      </c>
      <c r="W275" s="5"/>
      <c r="X275" s="5" t="str">
        <f t="shared" si="50"/>
        <v/>
      </c>
      <c r="Y275" s="16" t="str">
        <f t="shared" si="51"/>
        <v/>
      </c>
    </row>
    <row r="276" spans="1:25">
      <c r="A276">
        <v>2735</v>
      </c>
      <c r="B276">
        <v>1</v>
      </c>
      <c r="C276">
        <v>1985</v>
      </c>
      <c r="D276">
        <f t="shared" ref="D276:D305" si="52">2016-C276</f>
        <v>31</v>
      </c>
      <c r="E276" t="s">
        <v>212</v>
      </c>
      <c r="F276">
        <v>1</v>
      </c>
      <c r="G276">
        <v>3</v>
      </c>
      <c r="H276">
        <v>3</v>
      </c>
      <c r="I276">
        <v>3</v>
      </c>
      <c r="J276">
        <v>2</v>
      </c>
      <c r="K276">
        <v>2</v>
      </c>
      <c r="L276">
        <v>3</v>
      </c>
      <c r="M276" s="12" t="str">
        <f t="shared" ref="M276:M305" si="53">IF(AND(B276=1,D276&gt;17,D276&lt;30),SUM(G276:L276),"")</f>
        <v/>
      </c>
      <c r="N276" s="18" t="str">
        <f t="shared" ref="N276:N305" si="54">IF(AND(B276=1,D276&gt;17,D276&lt;30),G276++H276+L276,"")</f>
        <v/>
      </c>
      <c r="O276" s="5" t="str">
        <f t="shared" ref="O276:O305" si="55">IF(AND(B276=1,D276&gt;17,D276&lt;30),POWER(N276-T$10,2),"")</f>
        <v/>
      </c>
      <c r="P276" s="5" t="str">
        <f t="shared" ref="P276:P305" si="56">IF(AND(B276=1,D276&gt;17,D276&lt;30),(((N276-T$10)/T$11)*10+50),"")</f>
        <v/>
      </c>
      <c r="Q276" s="18" t="str">
        <f t="shared" ref="Q276:Q305" si="57">IF(AND(B276=1,D276&gt;17,D276&lt;30),I276,"")</f>
        <v/>
      </c>
      <c r="R276" s="17" t="str">
        <f t="shared" ref="R276:R305" si="58">IF(AND(B276=1,D276&gt;17,D276&lt;30),POWER(Q276-T$13,2),"")</f>
        <v/>
      </c>
      <c r="S276" s="5" t="str">
        <f t="shared" ref="S276:S305" si="59">IF(AND(B276=1,D276&gt;17,D276&lt;30),((Q276-T$13)/T$14)*10+50,"")</f>
        <v/>
      </c>
      <c r="T276" s="16" t="str">
        <f t="shared" ref="T276:T305" si="60">IF(AND(B276=1,D276&gt;17,D276&lt;30),J276+K276,"")</f>
        <v/>
      </c>
      <c r="U276" s="17" t="str">
        <f t="shared" ref="U276:U305" si="61">IF(AND(B276=1,D276&gt;17,D276&lt;30),POWER(T276-T$16,2),"")</f>
        <v/>
      </c>
      <c r="V276" s="5" t="str">
        <f t="shared" ref="V276:V305" si="62">IF(AND(B276=1,D276&gt;17,D276&lt;30),((T276-T$16)/T$17)*10+50,"")</f>
        <v/>
      </c>
      <c r="W276" s="5"/>
      <c r="X276" s="5" t="str">
        <f t="shared" ref="X276:X306" si="63">IF(AND(B276=1,D276&gt;17,D276&lt;30),POWER((M276-C$318),2),"")</f>
        <v/>
      </c>
      <c r="Y276" s="16" t="str">
        <f t="shared" ref="Y276:Y306" si="64">IF(AND(B276=1,D276&gt;17,D276&lt;30),((M276-W$10)/W$11)*10+50,"")</f>
        <v/>
      </c>
    </row>
    <row r="277" spans="1:25">
      <c r="A277">
        <v>2809</v>
      </c>
      <c r="B277">
        <v>0</v>
      </c>
      <c r="C277">
        <v>1996</v>
      </c>
      <c r="D277">
        <f t="shared" si="52"/>
        <v>20</v>
      </c>
      <c r="E277" t="s">
        <v>46</v>
      </c>
      <c r="G277">
        <v>3</v>
      </c>
      <c r="H277">
        <v>4</v>
      </c>
      <c r="I277">
        <v>2</v>
      </c>
      <c r="J277">
        <v>3</v>
      </c>
      <c r="K277">
        <v>2</v>
      </c>
      <c r="L277">
        <v>3</v>
      </c>
      <c r="M277" s="12" t="str">
        <f t="shared" si="53"/>
        <v/>
      </c>
      <c r="N277" s="18" t="str">
        <f t="shared" si="54"/>
        <v/>
      </c>
      <c r="O277" s="5" t="str">
        <f t="shared" si="55"/>
        <v/>
      </c>
      <c r="P277" s="5" t="str">
        <f t="shared" si="56"/>
        <v/>
      </c>
      <c r="Q277" s="18" t="str">
        <f t="shared" si="57"/>
        <v/>
      </c>
      <c r="R277" s="17" t="str">
        <f t="shared" si="58"/>
        <v/>
      </c>
      <c r="S277" s="5" t="str">
        <f t="shared" si="59"/>
        <v/>
      </c>
      <c r="T277" s="16" t="str">
        <f t="shared" si="60"/>
        <v/>
      </c>
      <c r="U277" s="17" t="str">
        <f t="shared" si="61"/>
        <v/>
      </c>
      <c r="V277" s="5" t="str">
        <f t="shared" si="62"/>
        <v/>
      </c>
      <c r="W277" s="5"/>
      <c r="X277" s="5" t="str">
        <f t="shared" si="63"/>
        <v/>
      </c>
      <c r="Y277" s="16" t="str">
        <f t="shared" si="64"/>
        <v/>
      </c>
    </row>
    <row r="278" spans="1:25">
      <c r="A278">
        <v>2812</v>
      </c>
      <c r="B278">
        <v>0</v>
      </c>
      <c r="C278">
        <v>1979</v>
      </c>
      <c r="D278">
        <f t="shared" si="52"/>
        <v>37</v>
      </c>
      <c r="E278" t="s">
        <v>213</v>
      </c>
      <c r="F278">
        <v>1</v>
      </c>
      <c r="G278">
        <v>3</v>
      </c>
      <c r="H278">
        <v>1</v>
      </c>
      <c r="I278">
        <v>3</v>
      </c>
      <c r="J278">
        <v>2</v>
      </c>
      <c r="K278">
        <v>1</v>
      </c>
      <c r="L278">
        <v>2</v>
      </c>
      <c r="M278" s="12" t="str">
        <f t="shared" si="53"/>
        <v/>
      </c>
      <c r="N278" s="18" t="str">
        <f t="shared" si="54"/>
        <v/>
      </c>
      <c r="O278" s="5" t="str">
        <f t="shared" si="55"/>
        <v/>
      </c>
      <c r="P278" s="5" t="str">
        <f t="shared" si="56"/>
        <v/>
      </c>
      <c r="Q278" s="18" t="str">
        <f t="shared" si="57"/>
        <v/>
      </c>
      <c r="R278" s="17" t="str">
        <f t="shared" si="58"/>
        <v/>
      </c>
      <c r="S278" s="5" t="str">
        <f t="shared" si="59"/>
        <v/>
      </c>
      <c r="T278" s="16" t="str">
        <f t="shared" si="60"/>
        <v/>
      </c>
      <c r="U278" s="17" t="str">
        <f t="shared" si="61"/>
        <v/>
      </c>
      <c r="V278" s="5" t="str">
        <f t="shared" si="62"/>
        <v/>
      </c>
      <c r="W278" s="5"/>
      <c r="X278" s="5" t="str">
        <f t="shared" si="63"/>
        <v/>
      </c>
      <c r="Y278" s="16" t="str">
        <f t="shared" si="64"/>
        <v/>
      </c>
    </row>
    <row r="279" spans="1:25">
      <c r="A279">
        <v>2818</v>
      </c>
      <c r="B279">
        <v>0</v>
      </c>
      <c r="C279">
        <v>1991</v>
      </c>
      <c r="D279">
        <f t="shared" si="52"/>
        <v>25</v>
      </c>
      <c r="E279" t="s">
        <v>214</v>
      </c>
      <c r="F279">
        <v>3</v>
      </c>
      <c r="G279">
        <v>3</v>
      </c>
      <c r="H279">
        <v>2</v>
      </c>
      <c r="I279">
        <v>3</v>
      </c>
      <c r="J279">
        <v>2</v>
      </c>
      <c r="K279">
        <v>2</v>
      </c>
      <c r="L279">
        <v>3</v>
      </c>
      <c r="M279" s="12" t="str">
        <f t="shared" si="53"/>
        <v/>
      </c>
      <c r="N279" s="18" t="str">
        <f t="shared" si="54"/>
        <v/>
      </c>
      <c r="O279" s="5" t="str">
        <f t="shared" si="55"/>
        <v/>
      </c>
      <c r="P279" s="5" t="str">
        <f t="shared" si="56"/>
        <v/>
      </c>
      <c r="Q279" s="18" t="str">
        <f t="shared" si="57"/>
        <v/>
      </c>
      <c r="R279" s="17" t="str">
        <f t="shared" si="58"/>
        <v/>
      </c>
      <c r="S279" s="5" t="str">
        <f t="shared" si="59"/>
        <v/>
      </c>
      <c r="T279" s="16" t="str">
        <f t="shared" si="60"/>
        <v/>
      </c>
      <c r="U279" s="17" t="str">
        <f t="shared" si="61"/>
        <v/>
      </c>
      <c r="V279" s="5" t="str">
        <f t="shared" si="62"/>
        <v/>
      </c>
      <c r="W279" s="5"/>
      <c r="X279" s="5" t="str">
        <f t="shared" si="63"/>
        <v/>
      </c>
      <c r="Y279" s="16" t="str">
        <f t="shared" si="64"/>
        <v/>
      </c>
    </row>
    <row r="280" spans="1:25">
      <c r="A280">
        <v>2859</v>
      </c>
      <c r="B280">
        <v>1</v>
      </c>
      <c r="C280">
        <v>1965</v>
      </c>
      <c r="D280">
        <f t="shared" si="52"/>
        <v>51</v>
      </c>
      <c r="E280" t="s">
        <v>215</v>
      </c>
      <c r="F280">
        <v>2</v>
      </c>
      <c r="G280">
        <v>3</v>
      </c>
      <c r="H280">
        <v>4</v>
      </c>
      <c r="I280">
        <v>1</v>
      </c>
      <c r="J280">
        <v>3</v>
      </c>
      <c r="K280">
        <v>1</v>
      </c>
      <c r="L280">
        <v>2</v>
      </c>
      <c r="M280" s="12" t="str">
        <f t="shared" si="53"/>
        <v/>
      </c>
      <c r="N280" s="18" t="str">
        <f t="shared" si="54"/>
        <v/>
      </c>
      <c r="O280" s="5" t="str">
        <f t="shared" si="55"/>
        <v/>
      </c>
      <c r="P280" s="5" t="str">
        <f t="shared" si="56"/>
        <v/>
      </c>
      <c r="Q280" s="18" t="str">
        <f t="shared" si="57"/>
        <v/>
      </c>
      <c r="R280" s="17" t="str">
        <f t="shared" si="58"/>
        <v/>
      </c>
      <c r="S280" s="5" t="str">
        <f t="shared" si="59"/>
        <v/>
      </c>
      <c r="T280" s="16" t="str">
        <f t="shared" si="60"/>
        <v/>
      </c>
      <c r="U280" s="17" t="str">
        <f t="shared" si="61"/>
        <v/>
      </c>
      <c r="V280" s="5" t="str">
        <f t="shared" si="62"/>
        <v/>
      </c>
      <c r="W280" s="5"/>
      <c r="X280" s="5" t="str">
        <f t="shared" si="63"/>
        <v/>
      </c>
      <c r="Y280" s="16" t="str">
        <f t="shared" si="64"/>
        <v/>
      </c>
    </row>
    <row r="281" spans="1:25">
      <c r="A281">
        <v>2867</v>
      </c>
      <c r="B281">
        <v>0</v>
      </c>
      <c r="C281">
        <v>1990</v>
      </c>
      <c r="D281">
        <f t="shared" si="52"/>
        <v>26</v>
      </c>
      <c r="E281" t="s">
        <v>46</v>
      </c>
      <c r="G281">
        <v>4</v>
      </c>
      <c r="H281">
        <v>4</v>
      </c>
      <c r="I281">
        <v>2</v>
      </c>
      <c r="J281">
        <v>2</v>
      </c>
      <c r="K281">
        <v>3</v>
      </c>
      <c r="L281">
        <v>4</v>
      </c>
      <c r="M281" s="12" t="str">
        <f t="shared" si="53"/>
        <v/>
      </c>
      <c r="N281" s="18" t="str">
        <f t="shared" si="54"/>
        <v/>
      </c>
      <c r="O281" s="5" t="str">
        <f t="shared" si="55"/>
        <v/>
      </c>
      <c r="P281" s="5" t="str">
        <f t="shared" si="56"/>
        <v/>
      </c>
      <c r="Q281" s="18" t="str">
        <f t="shared" si="57"/>
        <v/>
      </c>
      <c r="R281" s="17" t="str">
        <f t="shared" si="58"/>
        <v/>
      </c>
      <c r="S281" s="5" t="str">
        <f t="shared" si="59"/>
        <v/>
      </c>
      <c r="T281" s="16" t="str">
        <f t="shared" si="60"/>
        <v/>
      </c>
      <c r="U281" s="17" t="str">
        <f t="shared" si="61"/>
        <v/>
      </c>
      <c r="V281" s="5" t="str">
        <f t="shared" si="62"/>
        <v/>
      </c>
      <c r="W281" s="5"/>
      <c r="X281" s="5" t="str">
        <f t="shared" si="63"/>
        <v/>
      </c>
      <c r="Y281" s="16" t="str">
        <f t="shared" si="64"/>
        <v/>
      </c>
    </row>
    <row r="282" spans="1:25">
      <c r="A282">
        <v>2903</v>
      </c>
      <c r="B282">
        <v>0</v>
      </c>
      <c r="C282">
        <v>1997</v>
      </c>
      <c r="D282">
        <f t="shared" si="52"/>
        <v>19</v>
      </c>
      <c r="E282" t="s">
        <v>216</v>
      </c>
      <c r="F282">
        <v>4</v>
      </c>
      <c r="G282">
        <v>3</v>
      </c>
      <c r="H282">
        <v>3</v>
      </c>
      <c r="I282">
        <v>3</v>
      </c>
      <c r="J282">
        <v>1</v>
      </c>
      <c r="K282">
        <v>1</v>
      </c>
      <c r="L282">
        <v>4</v>
      </c>
      <c r="M282" s="12" t="str">
        <f t="shared" si="53"/>
        <v/>
      </c>
      <c r="N282" s="18" t="str">
        <f t="shared" si="54"/>
        <v/>
      </c>
      <c r="O282" s="5" t="str">
        <f t="shared" si="55"/>
        <v/>
      </c>
      <c r="P282" s="5" t="str">
        <f t="shared" si="56"/>
        <v/>
      </c>
      <c r="Q282" s="18" t="str">
        <f t="shared" si="57"/>
        <v/>
      </c>
      <c r="R282" s="17" t="str">
        <f t="shared" si="58"/>
        <v/>
      </c>
      <c r="S282" s="5" t="str">
        <f t="shared" si="59"/>
        <v/>
      </c>
      <c r="T282" s="16" t="str">
        <f t="shared" si="60"/>
        <v/>
      </c>
      <c r="U282" s="17" t="str">
        <f t="shared" si="61"/>
        <v/>
      </c>
      <c r="V282" s="5" t="str">
        <f t="shared" si="62"/>
        <v/>
      </c>
      <c r="W282" s="5"/>
      <c r="X282" s="5" t="str">
        <f t="shared" si="63"/>
        <v/>
      </c>
      <c r="Y282" s="16" t="str">
        <f t="shared" si="64"/>
        <v/>
      </c>
    </row>
    <row r="283" spans="1:25">
      <c r="A283">
        <v>2906</v>
      </c>
      <c r="B283">
        <v>0</v>
      </c>
      <c r="C283">
        <v>1974</v>
      </c>
      <c r="D283">
        <f t="shared" si="52"/>
        <v>42</v>
      </c>
      <c r="E283" t="s">
        <v>217</v>
      </c>
      <c r="F283">
        <v>4</v>
      </c>
      <c r="G283">
        <v>2</v>
      </c>
      <c r="H283">
        <v>2</v>
      </c>
      <c r="I283">
        <v>2</v>
      </c>
      <c r="J283">
        <v>3</v>
      </c>
      <c r="K283">
        <v>2</v>
      </c>
      <c r="L283">
        <v>3</v>
      </c>
      <c r="M283" s="12" t="str">
        <f t="shared" si="53"/>
        <v/>
      </c>
      <c r="N283" s="18" t="str">
        <f t="shared" si="54"/>
        <v/>
      </c>
      <c r="O283" s="5" t="str">
        <f t="shared" si="55"/>
        <v/>
      </c>
      <c r="P283" s="5" t="str">
        <f t="shared" si="56"/>
        <v/>
      </c>
      <c r="Q283" s="18" t="str">
        <f t="shared" si="57"/>
        <v/>
      </c>
      <c r="R283" s="17" t="str">
        <f t="shared" si="58"/>
        <v/>
      </c>
      <c r="S283" s="5" t="str">
        <f t="shared" si="59"/>
        <v/>
      </c>
      <c r="T283" s="16" t="str">
        <f t="shared" si="60"/>
        <v/>
      </c>
      <c r="U283" s="17" t="str">
        <f t="shared" si="61"/>
        <v/>
      </c>
      <c r="V283" s="5" t="str">
        <f t="shared" si="62"/>
        <v/>
      </c>
      <c r="W283" s="5"/>
      <c r="X283" s="5" t="str">
        <f t="shared" si="63"/>
        <v/>
      </c>
      <c r="Y283" s="16" t="str">
        <f t="shared" si="64"/>
        <v/>
      </c>
    </row>
    <row r="284" spans="1:25">
      <c r="A284">
        <v>2911</v>
      </c>
      <c r="B284">
        <v>0</v>
      </c>
      <c r="C284">
        <v>1994</v>
      </c>
      <c r="D284">
        <f t="shared" si="52"/>
        <v>22</v>
      </c>
      <c r="E284" t="s">
        <v>46</v>
      </c>
      <c r="G284">
        <v>3</v>
      </c>
      <c r="H284">
        <v>1</v>
      </c>
      <c r="I284">
        <v>3</v>
      </c>
      <c r="J284">
        <v>3</v>
      </c>
      <c r="K284">
        <v>2</v>
      </c>
      <c r="L284">
        <v>2</v>
      </c>
      <c r="M284" s="12" t="str">
        <f t="shared" si="53"/>
        <v/>
      </c>
      <c r="N284" s="18" t="str">
        <f t="shared" si="54"/>
        <v/>
      </c>
      <c r="O284" s="5" t="str">
        <f t="shared" si="55"/>
        <v/>
      </c>
      <c r="P284" s="5" t="str">
        <f t="shared" si="56"/>
        <v/>
      </c>
      <c r="Q284" s="18" t="str">
        <f t="shared" si="57"/>
        <v/>
      </c>
      <c r="R284" s="17" t="str">
        <f t="shared" si="58"/>
        <v/>
      </c>
      <c r="S284" s="5" t="str">
        <f t="shared" si="59"/>
        <v/>
      </c>
      <c r="T284" s="16" t="str">
        <f t="shared" si="60"/>
        <v/>
      </c>
      <c r="U284" s="17" t="str">
        <f t="shared" si="61"/>
        <v/>
      </c>
      <c r="V284" s="5" t="str">
        <f t="shared" si="62"/>
        <v/>
      </c>
      <c r="W284" s="5"/>
      <c r="X284" s="5" t="str">
        <f t="shared" si="63"/>
        <v/>
      </c>
      <c r="Y284" s="16" t="str">
        <f t="shared" si="64"/>
        <v/>
      </c>
    </row>
    <row r="285" spans="1:25">
      <c r="A285">
        <v>2937</v>
      </c>
      <c r="B285">
        <v>0</v>
      </c>
      <c r="C285">
        <v>1997</v>
      </c>
      <c r="D285">
        <f t="shared" si="52"/>
        <v>19</v>
      </c>
      <c r="E285" t="s">
        <v>218</v>
      </c>
      <c r="F285">
        <v>3</v>
      </c>
      <c r="G285">
        <v>3</v>
      </c>
      <c r="H285">
        <v>3</v>
      </c>
      <c r="I285">
        <v>3</v>
      </c>
      <c r="J285">
        <v>3</v>
      </c>
      <c r="K285">
        <v>1</v>
      </c>
      <c r="L285">
        <v>4</v>
      </c>
      <c r="M285" s="12" t="str">
        <f t="shared" si="53"/>
        <v/>
      </c>
      <c r="N285" s="18" t="str">
        <f t="shared" si="54"/>
        <v/>
      </c>
      <c r="O285" s="5" t="str">
        <f t="shared" si="55"/>
        <v/>
      </c>
      <c r="P285" s="5" t="str">
        <f t="shared" si="56"/>
        <v/>
      </c>
      <c r="Q285" s="18" t="str">
        <f t="shared" si="57"/>
        <v/>
      </c>
      <c r="R285" s="17" t="str">
        <f t="shared" si="58"/>
        <v/>
      </c>
      <c r="S285" s="5" t="str">
        <f t="shared" si="59"/>
        <v/>
      </c>
      <c r="T285" s="16" t="str">
        <f t="shared" si="60"/>
        <v/>
      </c>
      <c r="U285" s="17" t="str">
        <f t="shared" si="61"/>
        <v/>
      </c>
      <c r="V285" s="5" t="str">
        <f t="shared" si="62"/>
        <v/>
      </c>
      <c r="W285" s="5"/>
      <c r="X285" s="5" t="str">
        <f t="shared" si="63"/>
        <v/>
      </c>
      <c r="Y285" s="16" t="str">
        <f t="shared" si="64"/>
        <v/>
      </c>
    </row>
    <row r="286" spans="1:25">
      <c r="A286">
        <v>2940</v>
      </c>
      <c r="B286">
        <v>1</v>
      </c>
      <c r="C286">
        <v>1982</v>
      </c>
      <c r="D286">
        <f t="shared" si="52"/>
        <v>34</v>
      </c>
      <c r="E286" t="s">
        <v>219</v>
      </c>
      <c r="F286">
        <v>4</v>
      </c>
      <c r="G286">
        <v>3</v>
      </c>
      <c r="H286">
        <v>3</v>
      </c>
      <c r="I286">
        <v>3</v>
      </c>
      <c r="J286">
        <v>4</v>
      </c>
      <c r="K286">
        <v>3</v>
      </c>
      <c r="L286">
        <v>2</v>
      </c>
      <c r="M286" s="12" t="str">
        <f t="shared" si="53"/>
        <v/>
      </c>
      <c r="N286" s="18" t="str">
        <f t="shared" si="54"/>
        <v/>
      </c>
      <c r="O286" s="5" t="str">
        <f t="shared" si="55"/>
        <v/>
      </c>
      <c r="P286" s="5" t="str">
        <f t="shared" si="56"/>
        <v/>
      </c>
      <c r="Q286" s="18" t="str">
        <f t="shared" si="57"/>
        <v/>
      </c>
      <c r="R286" s="17" t="str">
        <f t="shared" si="58"/>
        <v/>
      </c>
      <c r="S286" s="5" t="str">
        <f t="shared" si="59"/>
        <v/>
      </c>
      <c r="T286" s="16" t="str">
        <f t="shared" si="60"/>
        <v/>
      </c>
      <c r="U286" s="17" t="str">
        <f t="shared" si="61"/>
        <v/>
      </c>
      <c r="V286" s="5" t="str">
        <f t="shared" si="62"/>
        <v/>
      </c>
      <c r="W286" s="5"/>
      <c r="X286" s="5" t="str">
        <f t="shared" si="63"/>
        <v/>
      </c>
      <c r="Y286" s="16" t="str">
        <f t="shared" si="64"/>
        <v/>
      </c>
    </row>
    <row r="287" spans="1:25">
      <c r="A287">
        <v>2945</v>
      </c>
      <c r="B287">
        <v>0</v>
      </c>
      <c r="C287">
        <v>1989</v>
      </c>
      <c r="D287">
        <f t="shared" si="52"/>
        <v>27</v>
      </c>
      <c r="E287" t="s">
        <v>46</v>
      </c>
      <c r="G287">
        <v>3</v>
      </c>
      <c r="H287">
        <v>2</v>
      </c>
      <c r="I287">
        <v>2</v>
      </c>
      <c r="J287">
        <v>2</v>
      </c>
      <c r="K287">
        <v>2</v>
      </c>
      <c r="L287">
        <v>3</v>
      </c>
      <c r="M287" s="12" t="str">
        <f t="shared" si="53"/>
        <v/>
      </c>
      <c r="N287" s="18" t="str">
        <f t="shared" si="54"/>
        <v/>
      </c>
      <c r="O287" s="5" t="str">
        <f t="shared" si="55"/>
        <v/>
      </c>
      <c r="P287" s="5" t="str">
        <f t="shared" si="56"/>
        <v/>
      </c>
      <c r="Q287" s="18" t="str">
        <f t="shared" si="57"/>
        <v/>
      </c>
      <c r="R287" s="17" t="str">
        <f t="shared" si="58"/>
        <v/>
      </c>
      <c r="S287" s="5" t="str">
        <f t="shared" si="59"/>
        <v/>
      </c>
      <c r="T287" s="16" t="str">
        <f t="shared" si="60"/>
        <v/>
      </c>
      <c r="U287" s="17" t="str">
        <f t="shared" si="61"/>
        <v/>
      </c>
      <c r="V287" s="5" t="str">
        <f t="shared" si="62"/>
        <v/>
      </c>
      <c r="W287" s="5"/>
      <c r="X287" s="5" t="str">
        <f t="shared" si="63"/>
        <v/>
      </c>
      <c r="Y287" s="16" t="str">
        <f t="shared" si="64"/>
        <v/>
      </c>
    </row>
    <row r="288" spans="1:25">
      <c r="A288">
        <v>2948</v>
      </c>
      <c r="B288">
        <v>1</v>
      </c>
      <c r="C288">
        <v>1978</v>
      </c>
      <c r="D288">
        <f t="shared" si="52"/>
        <v>38</v>
      </c>
      <c r="E288" t="s">
        <v>46</v>
      </c>
      <c r="G288">
        <v>3</v>
      </c>
      <c r="H288">
        <v>3</v>
      </c>
      <c r="I288">
        <v>2</v>
      </c>
      <c r="J288">
        <v>3</v>
      </c>
      <c r="K288">
        <v>2</v>
      </c>
      <c r="L288">
        <v>2</v>
      </c>
      <c r="M288" s="12" t="str">
        <f t="shared" si="53"/>
        <v/>
      </c>
      <c r="N288" s="18" t="str">
        <f t="shared" si="54"/>
        <v/>
      </c>
      <c r="O288" s="5" t="str">
        <f t="shared" si="55"/>
        <v/>
      </c>
      <c r="P288" s="5" t="str">
        <f t="shared" si="56"/>
        <v/>
      </c>
      <c r="Q288" s="18" t="str">
        <f t="shared" si="57"/>
        <v/>
      </c>
      <c r="R288" s="17" t="str">
        <f t="shared" si="58"/>
        <v/>
      </c>
      <c r="S288" s="5" t="str">
        <f t="shared" si="59"/>
        <v/>
      </c>
      <c r="T288" s="16" t="str">
        <f t="shared" si="60"/>
        <v/>
      </c>
      <c r="U288" s="17" t="str">
        <f t="shared" si="61"/>
        <v/>
      </c>
      <c r="V288" s="5" t="str">
        <f t="shared" si="62"/>
        <v/>
      </c>
      <c r="W288" s="5"/>
      <c r="X288" s="5" t="str">
        <f t="shared" si="63"/>
        <v/>
      </c>
      <c r="Y288" s="16" t="str">
        <f t="shared" si="64"/>
        <v/>
      </c>
    </row>
    <row r="289" spans="1:25">
      <c r="A289">
        <v>2964</v>
      </c>
      <c r="B289">
        <v>1</v>
      </c>
      <c r="C289">
        <v>1985</v>
      </c>
      <c r="D289">
        <f t="shared" si="52"/>
        <v>31</v>
      </c>
      <c r="E289" t="s">
        <v>220</v>
      </c>
      <c r="F289">
        <v>4</v>
      </c>
      <c r="G289">
        <v>4</v>
      </c>
      <c r="H289">
        <v>4</v>
      </c>
      <c r="I289">
        <v>1</v>
      </c>
      <c r="J289">
        <v>2</v>
      </c>
      <c r="K289">
        <v>2</v>
      </c>
      <c r="L289">
        <v>4</v>
      </c>
      <c r="M289" s="12" t="str">
        <f t="shared" si="53"/>
        <v/>
      </c>
      <c r="N289" s="18" t="str">
        <f t="shared" si="54"/>
        <v/>
      </c>
      <c r="O289" s="5" t="str">
        <f t="shared" si="55"/>
        <v/>
      </c>
      <c r="P289" s="5" t="str">
        <f t="shared" si="56"/>
        <v/>
      </c>
      <c r="Q289" s="18" t="str">
        <f t="shared" si="57"/>
        <v/>
      </c>
      <c r="R289" s="17" t="str">
        <f t="shared" si="58"/>
        <v/>
      </c>
      <c r="S289" s="5" t="str">
        <f t="shared" si="59"/>
        <v/>
      </c>
      <c r="T289" s="16" t="str">
        <f t="shared" si="60"/>
        <v/>
      </c>
      <c r="U289" s="17" t="str">
        <f t="shared" si="61"/>
        <v/>
      </c>
      <c r="V289" s="5" t="str">
        <f t="shared" si="62"/>
        <v/>
      </c>
      <c r="W289" s="5"/>
      <c r="X289" s="5" t="str">
        <f t="shared" si="63"/>
        <v/>
      </c>
      <c r="Y289" s="16" t="str">
        <f t="shared" si="64"/>
        <v/>
      </c>
    </row>
    <row r="290" spans="1:25">
      <c r="A290">
        <v>2970</v>
      </c>
      <c r="B290">
        <v>0</v>
      </c>
      <c r="C290">
        <v>1980</v>
      </c>
      <c r="D290">
        <f t="shared" si="52"/>
        <v>36</v>
      </c>
      <c r="E290" t="s">
        <v>221</v>
      </c>
      <c r="F290">
        <v>2</v>
      </c>
      <c r="G290">
        <v>3</v>
      </c>
      <c r="H290">
        <v>1</v>
      </c>
      <c r="I290">
        <v>2</v>
      </c>
      <c r="J290">
        <v>3</v>
      </c>
      <c r="K290">
        <v>2</v>
      </c>
      <c r="L290">
        <v>2</v>
      </c>
      <c r="M290" s="12" t="str">
        <f t="shared" si="53"/>
        <v/>
      </c>
      <c r="N290" s="18" t="str">
        <f t="shared" si="54"/>
        <v/>
      </c>
      <c r="O290" s="5" t="str">
        <f t="shared" si="55"/>
        <v/>
      </c>
      <c r="P290" s="5" t="str">
        <f t="shared" si="56"/>
        <v/>
      </c>
      <c r="Q290" s="18" t="str">
        <f t="shared" si="57"/>
        <v/>
      </c>
      <c r="R290" s="17" t="str">
        <f t="shared" si="58"/>
        <v/>
      </c>
      <c r="S290" s="5" t="str">
        <f t="shared" si="59"/>
        <v/>
      </c>
      <c r="T290" s="16" t="str">
        <f t="shared" si="60"/>
        <v/>
      </c>
      <c r="U290" s="17" t="str">
        <f t="shared" si="61"/>
        <v/>
      </c>
      <c r="V290" s="5" t="str">
        <f t="shared" si="62"/>
        <v/>
      </c>
      <c r="W290" s="5"/>
      <c r="X290" s="5" t="str">
        <f t="shared" si="63"/>
        <v/>
      </c>
      <c r="Y290" s="16" t="str">
        <f t="shared" si="64"/>
        <v/>
      </c>
    </row>
    <row r="291" spans="1:25">
      <c r="A291">
        <v>2977</v>
      </c>
      <c r="B291">
        <v>0</v>
      </c>
      <c r="C291">
        <v>1959</v>
      </c>
      <c r="D291">
        <f t="shared" si="52"/>
        <v>57</v>
      </c>
      <c r="E291" t="s">
        <v>222</v>
      </c>
      <c r="F291">
        <v>3</v>
      </c>
      <c r="G291">
        <v>3</v>
      </c>
      <c r="H291">
        <v>4</v>
      </c>
      <c r="I291">
        <v>4</v>
      </c>
      <c r="J291">
        <v>4</v>
      </c>
      <c r="K291">
        <v>2</v>
      </c>
      <c r="L291">
        <v>3</v>
      </c>
      <c r="M291" s="12" t="str">
        <f t="shared" si="53"/>
        <v/>
      </c>
      <c r="N291" s="18" t="str">
        <f t="shared" si="54"/>
        <v/>
      </c>
      <c r="O291" s="5" t="str">
        <f t="shared" si="55"/>
        <v/>
      </c>
      <c r="P291" s="5" t="str">
        <f t="shared" si="56"/>
        <v/>
      </c>
      <c r="Q291" s="18" t="str">
        <f t="shared" si="57"/>
        <v/>
      </c>
      <c r="R291" s="17" t="str">
        <f t="shared" si="58"/>
        <v/>
      </c>
      <c r="S291" s="5" t="str">
        <f t="shared" si="59"/>
        <v/>
      </c>
      <c r="T291" s="16" t="str">
        <f t="shared" si="60"/>
        <v/>
      </c>
      <c r="U291" s="17" t="str">
        <f t="shared" si="61"/>
        <v/>
      </c>
      <c r="V291" s="5" t="str">
        <f t="shared" si="62"/>
        <v/>
      </c>
      <c r="W291" s="5"/>
      <c r="X291" s="5" t="str">
        <f t="shared" si="63"/>
        <v/>
      </c>
      <c r="Y291" s="16" t="str">
        <f t="shared" si="64"/>
        <v/>
      </c>
    </row>
    <row r="292" spans="1:25">
      <c r="A292">
        <v>2993</v>
      </c>
      <c r="B292">
        <v>1</v>
      </c>
      <c r="C292">
        <v>1973</v>
      </c>
      <c r="D292">
        <f t="shared" si="52"/>
        <v>43</v>
      </c>
      <c r="E292" t="s">
        <v>223</v>
      </c>
      <c r="F292">
        <v>3</v>
      </c>
      <c r="G292">
        <v>2</v>
      </c>
      <c r="H292">
        <v>2</v>
      </c>
      <c r="I292">
        <v>3</v>
      </c>
      <c r="J292">
        <v>3</v>
      </c>
      <c r="K292">
        <v>2</v>
      </c>
      <c r="L292">
        <v>3</v>
      </c>
      <c r="M292" s="12" t="str">
        <f t="shared" si="53"/>
        <v/>
      </c>
      <c r="N292" s="18" t="str">
        <f t="shared" si="54"/>
        <v/>
      </c>
      <c r="O292" s="5" t="str">
        <f t="shared" si="55"/>
        <v/>
      </c>
      <c r="P292" s="5" t="str">
        <f t="shared" si="56"/>
        <v/>
      </c>
      <c r="Q292" s="18" t="str">
        <f t="shared" si="57"/>
        <v/>
      </c>
      <c r="R292" s="17" t="str">
        <f t="shared" si="58"/>
        <v/>
      </c>
      <c r="S292" s="5" t="str">
        <f t="shared" si="59"/>
        <v/>
      </c>
      <c r="T292" s="16" t="str">
        <f t="shared" si="60"/>
        <v/>
      </c>
      <c r="U292" s="17" t="str">
        <f t="shared" si="61"/>
        <v/>
      </c>
      <c r="V292" s="5" t="str">
        <f t="shared" si="62"/>
        <v/>
      </c>
      <c r="W292" s="5"/>
      <c r="X292" s="5" t="str">
        <f t="shared" si="63"/>
        <v/>
      </c>
      <c r="Y292" s="16" t="str">
        <f t="shared" si="64"/>
        <v/>
      </c>
    </row>
    <row r="293" spans="1:25">
      <c r="A293">
        <v>2999</v>
      </c>
      <c r="B293">
        <v>1</v>
      </c>
      <c r="C293">
        <v>1982</v>
      </c>
      <c r="D293">
        <f t="shared" si="52"/>
        <v>34</v>
      </c>
      <c r="E293" t="s">
        <v>224</v>
      </c>
      <c r="F293">
        <v>1</v>
      </c>
      <c r="G293">
        <v>2</v>
      </c>
      <c r="H293">
        <v>2</v>
      </c>
      <c r="I293">
        <v>3</v>
      </c>
      <c r="J293">
        <v>3</v>
      </c>
      <c r="K293">
        <v>2</v>
      </c>
      <c r="L293">
        <v>2</v>
      </c>
      <c r="M293" s="12" t="str">
        <f t="shared" si="53"/>
        <v/>
      </c>
      <c r="N293" s="18" t="str">
        <f t="shared" si="54"/>
        <v/>
      </c>
      <c r="O293" s="5" t="str">
        <f t="shared" si="55"/>
        <v/>
      </c>
      <c r="P293" s="5" t="str">
        <f t="shared" si="56"/>
        <v/>
      </c>
      <c r="Q293" s="18" t="str">
        <f t="shared" si="57"/>
        <v/>
      </c>
      <c r="R293" s="17" t="str">
        <f t="shared" si="58"/>
        <v/>
      </c>
      <c r="S293" s="5" t="str">
        <f t="shared" si="59"/>
        <v/>
      </c>
      <c r="T293" s="16" t="str">
        <f t="shared" si="60"/>
        <v/>
      </c>
      <c r="U293" s="17" t="str">
        <f t="shared" si="61"/>
        <v/>
      </c>
      <c r="V293" s="5" t="str">
        <f t="shared" si="62"/>
        <v/>
      </c>
      <c r="W293" s="5"/>
      <c r="X293" s="5" t="str">
        <f t="shared" si="63"/>
        <v/>
      </c>
      <c r="Y293" s="16" t="str">
        <f t="shared" si="64"/>
        <v/>
      </c>
    </row>
    <row r="294" spans="1:25">
      <c r="A294">
        <v>3002</v>
      </c>
      <c r="B294">
        <v>0</v>
      </c>
      <c r="C294">
        <v>1995</v>
      </c>
      <c r="D294">
        <f t="shared" si="52"/>
        <v>21</v>
      </c>
      <c r="E294" t="s">
        <v>46</v>
      </c>
      <c r="G294">
        <v>3</v>
      </c>
      <c r="H294">
        <v>2</v>
      </c>
      <c r="I294">
        <v>2</v>
      </c>
      <c r="J294">
        <v>3</v>
      </c>
      <c r="K294">
        <v>1</v>
      </c>
      <c r="L294">
        <v>2</v>
      </c>
      <c r="M294" s="12" t="str">
        <f t="shared" si="53"/>
        <v/>
      </c>
      <c r="N294" s="18" t="str">
        <f t="shared" si="54"/>
        <v/>
      </c>
      <c r="O294" s="5" t="str">
        <f t="shared" si="55"/>
        <v/>
      </c>
      <c r="P294" s="5" t="str">
        <f t="shared" si="56"/>
        <v/>
      </c>
      <c r="Q294" s="18" t="str">
        <f t="shared" si="57"/>
        <v/>
      </c>
      <c r="R294" s="17" t="str">
        <f t="shared" si="58"/>
        <v/>
      </c>
      <c r="S294" s="5" t="str">
        <f t="shared" si="59"/>
        <v/>
      </c>
      <c r="T294" s="16" t="str">
        <f t="shared" si="60"/>
        <v/>
      </c>
      <c r="U294" s="17" t="str">
        <f t="shared" si="61"/>
        <v/>
      </c>
      <c r="V294" s="5" t="str">
        <f t="shared" si="62"/>
        <v/>
      </c>
      <c r="W294" s="5"/>
      <c r="X294" s="5" t="str">
        <f t="shared" si="63"/>
        <v/>
      </c>
      <c r="Y294" s="16" t="str">
        <f t="shared" si="64"/>
        <v/>
      </c>
    </row>
    <row r="295" spans="1:25">
      <c r="A295">
        <v>3006</v>
      </c>
      <c r="B295">
        <v>0</v>
      </c>
      <c r="C295">
        <v>1973</v>
      </c>
      <c r="D295">
        <f t="shared" si="52"/>
        <v>43</v>
      </c>
      <c r="E295" t="s">
        <v>225</v>
      </c>
      <c r="F295">
        <v>2</v>
      </c>
      <c r="G295">
        <v>3</v>
      </c>
      <c r="H295">
        <v>2</v>
      </c>
      <c r="I295">
        <v>4</v>
      </c>
      <c r="J295">
        <v>4</v>
      </c>
      <c r="K295">
        <v>1</v>
      </c>
      <c r="L295">
        <v>3</v>
      </c>
      <c r="M295" s="12" t="str">
        <f t="shared" si="53"/>
        <v/>
      </c>
      <c r="N295" s="18" t="str">
        <f t="shared" si="54"/>
        <v/>
      </c>
      <c r="O295" s="5" t="str">
        <f t="shared" si="55"/>
        <v/>
      </c>
      <c r="P295" s="5" t="str">
        <f t="shared" si="56"/>
        <v/>
      </c>
      <c r="Q295" s="18" t="str">
        <f t="shared" si="57"/>
        <v/>
      </c>
      <c r="R295" s="17" t="str">
        <f t="shared" si="58"/>
        <v/>
      </c>
      <c r="S295" s="5" t="str">
        <f t="shared" si="59"/>
        <v/>
      </c>
      <c r="T295" s="16" t="str">
        <f t="shared" si="60"/>
        <v/>
      </c>
      <c r="U295" s="17" t="str">
        <f t="shared" si="61"/>
        <v/>
      </c>
      <c r="V295" s="5" t="str">
        <f t="shared" si="62"/>
        <v/>
      </c>
      <c r="W295" s="5"/>
      <c r="X295" s="5" t="str">
        <f t="shared" si="63"/>
        <v/>
      </c>
      <c r="Y295" s="16" t="str">
        <f t="shared" si="64"/>
        <v/>
      </c>
    </row>
    <row r="296" spans="1:25">
      <c r="A296">
        <v>3014</v>
      </c>
      <c r="B296">
        <v>1</v>
      </c>
      <c r="C296">
        <v>1986</v>
      </c>
      <c r="D296">
        <f t="shared" si="52"/>
        <v>30</v>
      </c>
      <c r="E296" t="s">
        <v>46</v>
      </c>
      <c r="G296">
        <v>3</v>
      </c>
      <c r="H296">
        <v>2</v>
      </c>
      <c r="I296">
        <v>2</v>
      </c>
      <c r="J296">
        <v>3</v>
      </c>
      <c r="K296">
        <v>2</v>
      </c>
      <c r="L296">
        <v>2</v>
      </c>
      <c r="M296" s="12" t="str">
        <f t="shared" si="53"/>
        <v/>
      </c>
      <c r="N296" s="18" t="str">
        <f t="shared" si="54"/>
        <v/>
      </c>
      <c r="O296" s="5" t="str">
        <f t="shared" si="55"/>
        <v/>
      </c>
      <c r="P296" s="5" t="str">
        <f t="shared" si="56"/>
        <v/>
      </c>
      <c r="Q296" s="18" t="str">
        <f t="shared" si="57"/>
        <v/>
      </c>
      <c r="R296" s="17" t="str">
        <f t="shared" si="58"/>
        <v/>
      </c>
      <c r="S296" s="5" t="str">
        <f t="shared" si="59"/>
        <v/>
      </c>
      <c r="T296" s="16" t="str">
        <f t="shared" si="60"/>
        <v/>
      </c>
      <c r="U296" s="17" t="str">
        <f t="shared" si="61"/>
        <v/>
      </c>
      <c r="V296" s="5" t="str">
        <f t="shared" si="62"/>
        <v/>
      </c>
      <c r="W296" s="5"/>
      <c r="X296" s="5" t="str">
        <f t="shared" si="63"/>
        <v/>
      </c>
      <c r="Y296" s="16" t="str">
        <f t="shared" si="64"/>
        <v/>
      </c>
    </row>
    <row r="297" spans="1:25">
      <c r="A297">
        <v>2857</v>
      </c>
      <c r="B297">
        <v>0</v>
      </c>
      <c r="C297">
        <v>1988</v>
      </c>
      <c r="D297">
        <f t="shared" si="52"/>
        <v>28</v>
      </c>
      <c r="E297" t="s">
        <v>226</v>
      </c>
      <c r="F297">
        <v>3</v>
      </c>
      <c r="G297">
        <v>2</v>
      </c>
      <c r="H297">
        <v>1</v>
      </c>
      <c r="I297">
        <v>3</v>
      </c>
      <c r="J297">
        <v>2</v>
      </c>
      <c r="K297">
        <v>1</v>
      </c>
      <c r="L297">
        <v>3</v>
      </c>
      <c r="M297" s="12" t="str">
        <f t="shared" si="53"/>
        <v/>
      </c>
      <c r="N297" s="18" t="str">
        <f t="shared" si="54"/>
        <v/>
      </c>
      <c r="O297" s="5" t="str">
        <f t="shared" si="55"/>
        <v/>
      </c>
      <c r="P297" s="5" t="str">
        <f t="shared" si="56"/>
        <v/>
      </c>
      <c r="Q297" s="18" t="str">
        <f t="shared" si="57"/>
        <v/>
      </c>
      <c r="R297" s="17" t="str">
        <f t="shared" si="58"/>
        <v/>
      </c>
      <c r="S297" s="5" t="str">
        <f t="shared" si="59"/>
        <v/>
      </c>
      <c r="T297" s="16" t="str">
        <f t="shared" si="60"/>
        <v/>
      </c>
      <c r="U297" s="17" t="str">
        <f t="shared" si="61"/>
        <v/>
      </c>
      <c r="V297" s="5" t="str">
        <f t="shared" si="62"/>
        <v/>
      </c>
      <c r="W297" s="5"/>
      <c r="X297" s="5" t="str">
        <f t="shared" si="63"/>
        <v/>
      </c>
      <c r="Y297" s="16" t="str">
        <f t="shared" si="64"/>
        <v/>
      </c>
    </row>
    <row r="298" spans="1:25">
      <c r="A298">
        <v>3061</v>
      </c>
      <c r="B298">
        <v>0</v>
      </c>
      <c r="C298">
        <v>1980</v>
      </c>
      <c r="D298">
        <f t="shared" si="52"/>
        <v>36</v>
      </c>
      <c r="E298" t="s">
        <v>227</v>
      </c>
      <c r="F298">
        <v>2</v>
      </c>
      <c r="G298">
        <v>3</v>
      </c>
      <c r="H298">
        <v>3</v>
      </c>
      <c r="I298">
        <v>3</v>
      </c>
      <c r="J298">
        <v>2</v>
      </c>
      <c r="K298">
        <v>2</v>
      </c>
      <c r="L298">
        <v>2</v>
      </c>
      <c r="M298" s="12" t="str">
        <f t="shared" si="53"/>
        <v/>
      </c>
      <c r="N298" s="18" t="str">
        <f t="shared" si="54"/>
        <v/>
      </c>
      <c r="O298" s="5" t="str">
        <f t="shared" si="55"/>
        <v/>
      </c>
      <c r="P298" s="5" t="str">
        <f t="shared" si="56"/>
        <v/>
      </c>
      <c r="Q298" s="18" t="str">
        <f t="shared" si="57"/>
        <v/>
      </c>
      <c r="R298" s="17" t="str">
        <f t="shared" si="58"/>
        <v/>
      </c>
      <c r="S298" s="5" t="str">
        <f t="shared" si="59"/>
        <v/>
      </c>
      <c r="T298" s="16" t="str">
        <f t="shared" si="60"/>
        <v/>
      </c>
      <c r="U298" s="17" t="str">
        <f t="shared" si="61"/>
        <v/>
      </c>
      <c r="V298" s="5" t="str">
        <f t="shared" si="62"/>
        <v/>
      </c>
      <c r="W298" s="5"/>
      <c r="X298" s="5" t="str">
        <f t="shared" si="63"/>
        <v/>
      </c>
      <c r="Y298" s="16" t="str">
        <f t="shared" si="64"/>
        <v/>
      </c>
    </row>
    <row r="299" spans="1:25">
      <c r="A299">
        <v>3063</v>
      </c>
      <c r="B299">
        <v>0</v>
      </c>
      <c r="C299">
        <v>1991</v>
      </c>
      <c r="D299">
        <f t="shared" si="52"/>
        <v>25</v>
      </c>
      <c r="E299" t="s">
        <v>228</v>
      </c>
      <c r="F299">
        <v>3</v>
      </c>
      <c r="G299">
        <v>4</v>
      </c>
      <c r="H299">
        <v>2</v>
      </c>
      <c r="I299">
        <v>3</v>
      </c>
      <c r="J299">
        <v>3</v>
      </c>
      <c r="K299">
        <v>1</v>
      </c>
      <c r="L299">
        <v>3</v>
      </c>
      <c r="M299" s="12" t="str">
        <f t="shared" si="53"/>
        <v/>
      </c>
      <c r="N299" s="18" t="str">
        <f t="shared" si="54"/>
        <v/>
      </c>
      <c r="O299" s="5" t="str">
        <f t="shared" si="55"/>
        <v/>
      </c>
      <c r="P299" s="5" t="str">
        <f t="shared" si="56"/>
        <v/>
      </c>
      <c r="Q299" s="18" t="str">
        <f t="shared" si="57"/>
        <v/>
      </c>
      <c r="R299" s="17" t="str">
        <f t="shared" si="58"/>
        <v/>
      </c>
      <c r="S299" s="5" t="str">
        <f t="shared" si="59"/>
        <v/>
      </c>
      <c r="T299" s="16" t="str">
        <f t="shared" si="60"/>
        <v/>
      </c>
      <c r="U299" s="17" t="str">
        <f t="shared" si="61"/>
        <v/>
      </c>
      <c r="V299" s="5" t="str">
        <f t="shared" si="62"/>
        <v/>
      </c>
      <c r="W299" s="5"/>
      <c r="X299" s="5" t="str">
        <f t="shared" si="63"/>
        <v/>
      </c>
      <c r="Y299" s="16" t="str">
        <f t="shared" si="64"/>
        <v/>
      </c>
    </row>
    <row r="300" spans="1:25">
      <c r="A300">
        <v>3065</v>
      </c>
      <c r="B300">
        <v>0</v>
      </c>
      <c r="C300">
        <v>1984</v>
      </c>
      <c r="D300">
        <f t="shared" si="52"/>
        <v>32</v>
      </c>
      <c r="E300" t="s">
        <v>229</v>
      </c>
      <c r="F300">
        <v>1</v>
      </c>
      <c r="G300">
        <v>2</v>
      </c>
      <c r="H300">
        <v>2</v>
      </c>
      <c r="I300">
        <v>2</v>
      </c>
      <c r="J300">
        <v>3</v>
      </c>
      <c r="K300">
        <v>2</v>
      </c>
      <c r="L300">
        <v>3</v>
      </c>
      <c r="M300" s="12" t="str">
        <f t="shared" si="53"/>
        <v/>
      </c>
      <c r="N300" s="18" t="str">
        <f t="shared" si="54"/>
        <v/>
      </c>
      <c r="O300" s="5" t="str">
        <f t="shared" si="55"/>
        <v/>
      </c>
      <c r="P300" s="5" t="str">
        <f t="shared" si="56"/>
        <v/>
      </c>
      <c r="Q300" s="18" t="str">
        <f t="shared" si="57"/>
        <v/>
      </c>
      <c r="R300" s="17" t="str">
        <f t="shared" si="58"/>
        <v/>
      </c>
      <c r="S300" s="5" t="str">
        <f t="shared" si="59"/>
        <v/>
      </c>
      <c r="T300" s="16" t="str">
        <f t="shared" si="60"/>
        <v/>
      </c>
      <c r="U300" s="17" t="str">
        <f t="shared" si="61"/>
        <v/>
      </c>
      <c r="V300" s="5" t="str">
        <f t="shared" si="62"/>
        <v/>
      </c>
      <c r="W300" s="5"/>
      <c r="X300" s="5" t="str">
        <f t="shared" si="63"/>
        <v/>
      </c>
      <c r="Y300" s="16" t="str">
        <f t="shared" si="64"/>
        <v/>
      </c>
    </row>
    <row r="301" spans="1:25">
      <c r="A301">
        <v>3116</v>
      </c>
      <c r="B301">
        <v>1</v>
      </c>
      <c r="C301">
        <v>1983</v>
      </c>
      <c r="D301">
        <f t="shared" si="52"/>
        <v>33</v>
      </c>
      <c r="E301" t="s">
        <v>46</v>
      </c>
      <c r="G301">
        <v>3</v>
      </c>
      <c r="H301">
        <v>2</v>
      </c>
      <c r="I301">
        <v>3</v>
      </c>
      <c r="J301">
        <v>2</v>
      </c>
      <c r="K301">
        <v>2</v>
      </c>
      <c r="L301">
        <v>3</v>
      </c>
      <c r="M301" s="12" t="str">
        <f t="shared" si="53"/>
        <v/>
      </c>
      <c r="N301" s="18" t="str">
        <f t="shared" si="54"/>
        <v/>
      </c>
      <c r="O301" s="5" t="str">
        <f t="shared" si="55"/>
        <v/>
      </c>
      <c r="P301" s="5" t="str">
        <f t="shared" si="56"/>
        <v/>
      </c>
      <c r="Q301" s="18" t="str">
        <f t="shared" si="57"/>
        <v/>
      </c>
      <c r="R301" s="17" t="str">
        <f t="shared" si="58"/>
        <v/>
      </c>
      <c r="S301" s="5" t="str">
        <f t="shared" si="59"/>
        <v/>
      </c>
      <c r="T301" s="16" t="str">
        <f t="shared" si="60"/>
        <v/>
      </c>
      <c r="U301" s="17" t="str">
        <f t="shared" si="61"/>
        <v/>
      </c>
      <c r="V301" s="5" t="str">
        <f t="shared" si="62"/>
        <v/>
      </c>
      <c r="W301" s="5"/>
      <c r="X301" s="5" t="str">
        <f t="shared" si="63"/>
        <v/>
      </c>
      <c r="Y301" s="16" t="str">
        <f t="shared" si="64"/>
        <v/>
      </c>
    </row>
    <row r="302" spans="1:25">
      <c r="A302">
        <v>3126</v>
      </c>
      <c r="B302">
        <v>1</v>
      </c>
      <c r="C302">
        <v>1969</v>
      </c>
      <c r="D302">
        <f t="shared" si="52"/>
        <v>47</v>
      </c>
      <c r="E302" t="s">
        <v>230</v>
      </c>
      <c r="F302">
        <v>1</v>
      </c>
      <c r="G302">
        <v>2</v>
      </c>
      <c r="H302">
        <v>2</v>
      </c>
      <c r="I302">
        <v>3</v>
      </c>
      <c r="J302">
        <v>2</v>
      </c>
      <c r="K302">
        <v>2</v>
      </c>
      <c r="L302">
        <v>2</v>
      </c>
      <c r="M302" s="12" t="str">
        <f t="shared" si="53"/>
        <v/>
      </c>
      <c r="N302" s="18" t="str">
        <f t="shared" si="54"/>
        <v/>
      </c>
      <c r="O302" s="5" t="str">
        <f t="shared" si="55"/>
        <v/>
      </c>
      <c r="P302" s="5" t="str">
        <f t="shared" si="56"/>
        <v/>
      </c>
      <c r="Q302" s="18" t="str">
        <f t="shared" si="57"/>
        <v/>
      </c>
      <c r="R302" s="17" t="str">
        <f t="shared" si="58"/>
        <v/>
      </c>
      <c r="S302" s="5" t="str">
        <f t="shared" si="59"/>
        <v/>
      </c>
      <c r="T302" s="16" t="str">
        <f t="shared" si="60"/>
        <v/>
      </c>
      <c r="U302" s="17" t="str">
        <f t="shared" si="61"/>
        <v/>
      </c>
      <c r="V302" s="5" t="str">
        <f t="shared" si="62"/>
        <v/>
      </c>
      <c r="W302" s="5"/>
      <c r="X302" s="5" t="str">
        <f t="shared" si="63"/>
        <v/>
      </c>
      <c r="Y302" s="16" t="str">
        <f t="shared" si="64"/>
        <v/>
      </c>
    </row>
    <row r="303" spans="1:25">
      <c r="A303">
        <v>3137</v>
      </c>
      <c r="B303">
        <v>0</v>
      </c>
      <c r="C303">
        <v>1995</v>
      </c>
      <c r="D303">
        <f t="shared" si="52"/>
        <v>21</v>
      </c>
      <c r="E303" t="s">
        <v>231</v>
      </c>
      <c r="F303">
        <v>3</v>
      </c>
      <c r="G303">
        <v>3</v>
      </c>
      <c r="H303">
        <v>1</v>
      </c>
      <c r="I303">
        <v>3</v>
      </c>
      <c r="J303">
        <v>3</v>
      </c>
      <c r="K303">
        <v>2</v>
      </c>
      <c r="L303">
        <v>2</v>
      </c>
      <c r="M303" s="12" t="str">
        <f t="shared" si="53"/>
        <v/>
      </c>
      <c r="N303" s="18" t="str">
        <f t="shared" si="54"/>
        <v/>
      </c>
      <c r="O303" s="5" t="str">
        <f t="shared" si="55"/>
        <v/>
      </c>
      <c r="P303" s="5" t="str">
        <f t="shared" si="56"/>
        <v/>
      </c>
      <c r="Q303" s="18" t="str">
        <f t="shared" si="57"/>
        <v/>
      </c>
      <c r="R303" s="17" t="str">
        <f t="shared" si="58"/>
        <v/>
      </c>
      <c r="S303" s="5" t="str">
        <f t="shared" si="59"/>
        <v/>
      </c>
      <c r="T303" s="16" t="str">
        <f t="shared" si="60"/>
        <v/>
      </c>
      <c r="U303" s="17" t="str">
        <f t="shared" si="61"/>
        <v/>
      </c>
      <c r="V303" s="5" t="str">
        <f t="shared" si="62"/>
        <v/>
      </c>
      <c r="W303" s="5"/>
      <c r="X303" s="5" t="str">
        <f t="shared" si="63"/>
        <v/>
      </c>
      <c r="Y303" s="16" t="str">
        <f t="shared" si="64"/>
        <v/>
      </c>
    </row>
    <row r="304" spans="1:25">
      <c r="A304">
        <v>3144</v>
      </c>
      <c r="B304">
        <v>1</v>
      </c>
      <c r="C304">
        <v>1993</v>
      </c>
      <c r="D304">
        <f t="shared" si="52"/>
        <v>23</v>
      </c>
      <c r="E304" t="s">
        <v>232</v>
      </c>
      <c r="F304">
        <v>3</v>
      </c>
      <c r="G304">
        <v>2</v>
      </c>
      <c r="H304">
        <v>2</v>
      </c>
      <c r="I304">
        <v>2</v>
      </c>
      <c r="J304">
        <v>3</v>
      </c>
      <c r="K304">
        <v>2</v>
      </c>
      <c r="L304">
        <v>2</v>
      </c>
      <c r="M304" s="12">
        <f t="shared" si="53"/>
        <v>13</v>
      </c>
      <c r="N304" s="18">
        <f t="shared" si="54"/>
        <v>6</v>
      </c>
      <c r="O304" s="5">
        <f t="shared" si="55"/>
        <v>5.730945821854915</v>
      </c>
      <c r="P304" s="5">
        <f t="shared" si="56"/>
        <v>33.548805393236869</v>
      </c>
      <c r="Q304" s="18">
        <f t="shared" si="57"/>
        <v>2</v>
      </c>
      <c r="R304" s="17">
        <f t="shared" si="58"/>
        <v>5.8769513314967756E-2</v>
      </c>
      <c r="S304" s="5">
        <f t="shared" si="59"/>
        <v>46.525022057895448</v>
      </c>
      <c r="T304" s="16">
        <f t="shared" si="60"/>
        <v>5</v>
      </c>
      <c r="U304" s="17">
        <f t="shared" si="61"/>
        <v>0.29752066115702525</v>
      </c>
      <c r="V304" s="5">
        <f t="shared" si="62"/>
        <v>54.337664234406923</v>
      </c>
      <c r="W304" s="5"/>
      <c r="X304" s="5">
        <f t="shared" si="63"/>
        <v>169</v>
      </c>
      <c r="Y304" s="16">
        <f t="shared" si="64"/>
        <v>44.617581662189544</v>
      </c>
    </row>
    <row r="305" spans="1:25">
      <c r="A305">
        <v>16</v>
      </c>
      <c r="B305">
        <v>0</v>
      </c>
      <c r="C305">
        <v>1987</v>
      </c>
      <c r="D305">
        <f t="shared" si="52"/>
        <v>29</v>
      </c>
      <c r="E305" t="s">
        <v>233</v>
      </c>
      <c r="F305">
        <v>1</v>
      </c>
      <c r="G305">
        <v>2</v>
      </c>
      <c r="H305">
        <v>3</v>
      </c>
      <c r="I305">
        <v>3</v>
      </c>
      <c r="J305">
        <v>2</v>
      </c>
      <c r="K305">
        <v>1</v>
      </c>
      <c r="L305">
        <v>2</v>
      </c>
      <c r="M305" s="12" t="str">
        <f t="shared" si="53"/>
        <v/>
      </c>
      <c r="N305" s="18" t="str">
        <f t="shared" si="54"/>
        <v/>
      </c>
      <c r="O305" s="5" t="str">
        <f t="shared" si="55"/>
        <v/>
      </c>
      <c r="P305" s="5" t="str">
        <f t="shared" si="56"/>
        <v/>
      </c>
      <c r="Q305" s="18" t="str">
        <f t="shared" si="57"/>
        <v/>
      </c>
      <c r="R305" s="17" t="str">
        <f t="shared" si="58"/>
        <v/>
      </c>
      <c r="S305" s="5" t="str">
        <f t="shared" si="59"/>
        <v/>
      </c>
      <c r="T305" s="16" t="str">
        <f t="shared" si="60"/>
        <v/>
      </c>
      <c r="U305" s="17" t="str">
        <f t="shared" si="61"/>
        <v/>
      </c>
      <c r="V305" s="5" t="str">
        <f t="shared" si="62"/>
        <v/>
      </c>
      <c r="W305" s="5"/>
      <c r="X305" s="5" t="str">
        <f t="shared" si="63"/>
        <v/>
      </c>
      <c r="Y305" s="16" t="str">
        <f t="shared" si="64"/>
        <v/>
      </c>
    </row>
    <row r="306" spans="1:25">
      <c r="M306" s="19"/>
      <c r="X306" s="5" t="str">
        <f t="shared" si="63"/>
        <v/>
      </c>
      <c r="Y306" s="16" t="str">
        <f t="shared" si="64"/>
        <v/>
      </c>
    </row>
    <row r="308" spans="1:25">
      <c r="E308" s="1"/>
      <c r="F308" s="1"/>
    </row>
    <row r="309" spans="1:25">
      <c r="E309" s="1"/>
      <c r="F309" s="1"/>
    </row>
    <row r="310" spans="1:25">
      <c r="E310" s="1"/>
      <c r="F310" s="1"/>
    </row>
    <row r="311" spans="1:25">
      <c r="E311" s="1"/>
      <c r="F311" s="1"/>
    </row>
    <row r="312" spans="1:25">
      <c r="E312" s="1"/>
      <c r="F312" s="1"/>
    </row>
    <row r="313" spans="1:25">
      <c r="E313" s="1"/>
      <c r="F313" s="1"/>
    </row>
    <row r="318" spans="1:25">
      <c r="C318" s="5"/>
      <c r="D318" s="5"/>
      <c r="F318" s="5"/>
    </row>
    <row r="319" spans="1:25">
      <c r="C319" s="5"/>
      <c r="D319" s="5"/>
    </row>
  </sheetData>
  <conditionalFormatting sqref="G20:L305">
    <cfRule type="cellIs" dxfId="36" priority="18" operator="notBetween">
      <formula>1</formula>
      <formula>6</formula>
    </cfRule>
  </conditionalFormatting>
  <conditionalFormatting sqref="D20:D305">
    <cfRule type="cellIs" dxfId="35" priority="14" operator="between">
      <formula>50</formula>
      <formula>100</formula>
    </cfRule>
    <cfRule type="cellIs" dxfId="34" priority="15" operator="between">
      <formula>50</formula>
      <formula>100</formula>
    </cfRule>
    <cfRule type="cellIs" dxfId="33" priority="16" operator="between">
      <formula>30</formula>
      <formula>50</formula>
    </cfRule>
    <cfRule type="cellIs" dxfId="32" priority="17" operator="between">
      <formula>15</formula>
      <formula>18</formula>
    </cfRule>
  </conditionalFormatting>
  <conditionalFormatting sqref="D20:D305">
    <cfRule type="cellIs" dxfId="31" priority="12" operator="between">
      <formula>19</formula>
      <formula>30</formula>
    </cfRule>
    <cfRule type="cellIs" dxfId="30" priority="13" operator="between">
      <formula>15</formula>
      <formula>18</formula>
    </cfRule>
  </conditionalFormatting>
  <conditionalFormatting sqref="B20:B305">
    <cfRule type="cellIs" dxfId="29" priority="10" operator="equal">
      <formula>0</formula>
    </cfRule>
    <cfRule type="cellIs" dxfId="28" priority="11" operator="equal">
      <formula>1</formula>
    </cfRule>
  </conditionalFormatting>
  <conditionalFormatting sqref="AL20:AL305">
    <cfRule type="cellIs" dxfId="27" priority="9" operator="greaterThan">
      <formula>100</formula>
    </cfRule>
  </conditionalFormatting>
  <conditionalFormatting sqref="F20:F305">
    <cfRule type="colorScale" priority="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20:S305">
    <cfRule type="colorScale" priority="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V20:W305">
    <cfRule type="colorScale" priority="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P20:P305">
    <cfRule type="colorScale" priority="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Y300"/>
  <sheetViews>
    <sheetView zoomScale="80" zoomScaleNormal="80" workbookViewId="0">
      <selection activeCell="V14" sqref="V14"/>
    </sheetView>
  </sheetViews>
  <sheetFormatPr defaultRowHeight="15"/>
  <cols>
    <col min="15" max="16" width="12.42578125" bestFit="1" customWidth="1"/>
    <col min="18" max="18" width="14" customWidth="1"/>
    <col min="20" max="20" width="12.42578125" bestFit="1" customWidth="1"/>
    <col min="21" max="21" width="12.42578125" customWidth="1"/>
    <col min="22" max="22" width="11" customWidth="1"/>
  </cols>
  <sheetData>
    <row r="2" spans="1:25">
      <c r="B2" s="12" t="s">
        <v>307</v>
      </c>
      <c r="R2" t="s">
        <v>296</v>
      </c>
      <c r="V2" t="s">
        <v>304</v>
      </c>
    </row>
    <row r="3" spans="1:25">
      <c r="B3">
        <f>SUM(M14:M299)/W4</f>
        <v>18</v>
      </c>
    </row>
    <row r="4" spans="1:25">
      <c r="N4" s="12"/>
      <c r="O4" s="12"/>
      <c r="P4" s="12"/>
      <c r="R4" s="12" t="s">
        <v>294</v>
      </c>
      <c r="S4" t="s">
        <v>297</v>
      </c>
      <c r="T4" s="5">
        <f>AVERAGE(N14:N299)</f>
        <v>8.0555555555555554</v>
      </c>
      <c r="U4" s="5"/>
      <c r="V4" s="5" t="s">
        <v>305</v>
      </c>
      <c r="W4" s="5">
        <f>AVERAGE(M14:M299)</f>
        <v>15.166666666666666</v>
      </c>
    </row>
    <row r="5" spans="1:25">
      <c r="S5" t="s">
        <v>298</v>
      </c>
      <c r="T5" s="5">
        <f>SQRT(SUM(O14:O299)/16)</f>
        <v>1.5195485440675394</v>
      </c>
      <c r="V5" t="s">
        <v>298</v>
      </c>
      <c r="W5" s="5">
        <f>SQRT(SUM(X14:X299)/16)</f>
        <v>1.5103807466993218</v>
      </c>
    </row>
    <row r="7" spans="1:25">
      <c r="N7" s="12"/>
      <c r="O7" s="12"/>
      <c r="P7" s="12"/>
      <c r="R7" s="12" t="s">
        <v>295</v>
      </c>
      <c r="S7" t="s">
        <v>297</v>
      </c>
      <c r="T7" s="5">
        <f>AVERAGE(Q14:Q299)</f>
        <v>2.4444444444444446</v>
      </c>
      <c r="U7" s="5"/>
      <c r="V7" s="5"/>
      <c r="W7" s="5"/>
    </row>
    <row r="8" spans="1:25">
      <c r="S8" t="s">
        <v>298</v>
      </c>
      <c r="T8" s="5">
        <f>SQRT(SUM(R14:R299)/16)</f>
        <v>0.72648315725677892</v>
      </c>
    </row>
    <row r="10" spans="1:25">
      <c r="N10" s="12"/>
      <c r="O10" s="12"/>
      <c r="P10" s="12"/>
      <c r="R10" s="12" t="s">
        <v>299</v>
      </c>
      <c r="S10" t="s">
        <v>297</v>
      </c>
      <c r="T10" s="5">
        <f>AVERAGE(T14:T299)</f>
        <v>4.666666666666667</v>
      </c>
      <c r="U10" s="5"/>
      <c r="V10" s="5"/>
      <c r="W10" s="5"/>
    </row>
    <row r="11" spans="1:25">
      <c r="S11" t="s">
        <v>298</v>
      </c>
      <c r="T11" s="5">
        <f>SQRT(SUM(U14:U299)/16)</f>
        <v>1.0606601717798214</v>
      </c>
    </row>
    <row r="12" spans="1:25">
      <c r="G12" t="s">
        <v>290</v>
      </c>
      <c r="I12" t="s">
        <v>291</v>
      </c>
      <c r="J12" t="s">
        <v>292</v>
      </c>
      <c r="L12" t="s">
        <v>293</v>
      </c>
    </row>
    <row r="13" spans="1:25">
      <c r="A13" t="s">
        <v>21</v>
      </c>
      <c r="B13" t="s">
        <v>22</v>
      </c>
      <c r="C13" t="s">
        <v>23</v>
      </c>
      <c r="D13" t="s">
        <v>303</v>
      </c>
      <c r="E13" t="s">
        <v>25</v>
      </c>
      <c r="F13" t="s">
        <v>306</v>
      </c>
      <c r="G13" s="14" t="s">
        <v>26</v>
      </c>
      <c r="H13" s="14" t="s">
        <v>27</v>
      </c>
      <c r="I13" s="13" t="s">
        <v>28</v>
      </c>
      <c r="J13" s="15" t="s">
        <v>29</v>
      </c>
      <c r="K13" s="15" t="s">
        <v>30</v>
      </c>
      <c r="L13" s="14" t="s">
        <v>31</v>
      </c>
      <c r="M13" s="12" t="s">
        <v>283</v>
      </c>
      <c r="N13" s="14" t="s">
        <v>294</v>
      </c>
      <c r="O13" s="12" t="s">
        <v>286</v>
      </c>
      <c r="P13" s="12" t="s">
        <v>301</v>
      </c>
      <c r="Q13" s="13" t="s">
        <v>295</v>
      </c>
      <c r="R13" s="12" t="s">
        <v>286</v>
      </c>
      <c r="S13" s="12" t="s">
        <v>300</v>
      </c>
      <c r="T13" s="15" t="s">
        <v>299</v>
      </c>
      <c r="U13" s="12" t="s">
        <v>286</v>
      </c>
      <c r="V13" s="12" t="s">
        <v>302</v>
      </c>
      <c r="W13" s="12"/>
      <c r="X13" s="12" t="s">
        <v>286</v>
      </c>
      <c r="Y13" s="12" t="s">
        <v>289</v>
      </c>
    </row>
    <row r="14" spans="1:25">
      <c r="A14">
        <v>1</v>
      </c>
      <c r="B14">
        <v>1</v>
      </c>
      <c r="C14">
        <v>1984</v>
      </c>
      <c r="D14">
        <f t="shared" ref="D14:D77" si="0">2016-C14</f>
        <v>32</v>
      </c>
      <c r="E14" t="s">
        <v>45</v>
      </c>
      <c r="F14">
        <v>3</v>
      </c>
      <c r="G14">
        <v>4</v>
      </c>
      <c r="H14">
        <v>3</v>
      </c>
      <c r="I14">
        <v>2</v>
      </c>
      <c r="J14">
        <v>2</v>
      </c>
      <c r="K14">
        <v>2</v>
      </c>
      <c r="L14">
        <v>3</v>
      </c>
      <c r="M14" s="12">
        <f>IF(AND(B14=1,D14&gt;30),SUM(G14:L14),"")</f>
        <v>16</v>
      </c>
      <c r="N14" s="18">
        <f>IF(AND(B14=1,D14&gt;30),G14++H14+L14,"")</f>
        <v>10</v>
      </c>
      <c r="O14" s="5">
        <f>IF(AND(B14=1,D14&gt;30),POWER(N14-T$4,2),"")</f>
        <v>3.7808641975308648</v>
      </c>
      <c r="P14" s="5">
        <f>IF(AND(B14=1,D14&gt;30),(((N14-T$4)/T$5)*10+50),"")</f>
        <v>62.796198265831904</v>
      </c>
      <c r="Q14" s="18">
        <f>IF(AND(B14=1,D14&gt;30),I14,"")</f>
        <v>2</v>
      </c>
      <c r="R14" s="17">
        <f>IF(AND(B14=1,D14&gt;30),POWER(Q14-T$7,2),"")</f>
        <v>0.19753086419753105</v>
      </c>
      <c r="S14" s="5">
        <f>IF(AND(B14=1,D14&gt;30),((Q14-T$7)/T$8)*10+50,"")</f>
        <v>43.882247096785015</v>
      </c>
      <c r="T14" s="16">
        <f>IF(AND(B14=1,D14&gt;30),J14+K14,"")</f>
        <v>4</v>
      </c>
      <c r="U14" s="17">
        <f>IF(AND(B14=1,D14&gt;30),POWER(T14-T$10,2),"")</f>
        <v>0.44444444444444486</v>
      </c>
      <c r="V14" s="5">
        <f>IF(AND(B14=1,D14&gt;30),((T14-T$10)/T$11)*10+50,"")</f>
        <v>43.714606389452911</v>
      </c>
      <c r="W14" s="5"/>
      <c r="X14" s="5">
        <f>IF(AND(B14=1,D14&gt;30),POWER((M14-W$4),2),"")</f>
        <v>0.69444444444444542</v>
      </c>
      <c r="Y14" s="16">
        <f>IF(AND(B14=1,D14&gt;30),((M14-W$4)/W$5)*10+50,"")</f>
        <v>55.517372590682456</v>
      </c>
    </row>
    <row r="15" spans="1:25">
      <c r="A15">
        <v>34</v>
      </c>
      <c r="B15">
        <v>0</v>
      </c>
      <c r="C15">
        <v>1986</v>
      </c>
      <c r="D15">
        <f t="shared" si="0"/>
        <v>30</v>
      </c>
      <c r="E15" t="s">
        <v>46</v>
      </c>
      <c r="G15">
        <v>2</v>
      </c>
      <c r="H15">
        <v>2</v>
      </c>
      <c r="I15">
        <v>2</v>
      </c>
      <c r="J15">
        <v>3</v>
      </c>
      <c r="K15">
        <v>2</v>
      </c>
      <c r="L15">
        <v>2</v>
      </c>
      <c r="M15" s="12" t="str">
        <f t="shared" ref="M15:M78" si="1">IF(AND(B15=1,D15&gt;30),SUM(G15:L15),"")</f>
        <v/>
      </c>
      <c r="N15" s="18" t="str">
        <f t="shared" ref="N15:N78" si="2">IF(AND(B15=1,D15&gt;30),G15++H15+L15,"")</f>
        <v/>
      </c>
      <c r="O15" s="5" t="str">
        <f t="shared" ref="O15:O78" si="3">IF(AND(B15=1,D15&gt;30),POWER(N15-T$4,2),"")</f>
        <v/>
      </c>
      <c r="P15" s="5" t="str">
        <f t="shared" ref="P15:P78" si="4">IF(AND(B15=1,D15&gt;30),(((N15-T$4)/T$5)*10+50),"")</f>
        <v/>
      </c>
      <c r="Q15" s="18" t="str">
        <f t="shared" ref="Q15:Q78" si="5">IF(AND(B15=1,D15&gt;30),I15,"")</f>
        <v/>
      </c>
      <c r="R15" s="17" t="str">
        <f t="shared" ref="R15:R78" si="6">IF(AND(B15=1,D15&gt;30),POWER(Q15-T$7,2),"")</f>
        <v/>
      </c>
      <c r="S15" s="5" t="str">
        <f t="shared" ref="S15:S78" si="7">IF(AND(B15=1,D15&gt;30),((Q15-T$7)/T$8)*10+50,"")</f>
        <v/>
      </c>
      <c r="T15" s="16" t="str">
        <f t="shared" ref="T15:T78" si="8">IF(AND(B15=1,D15&gt;30),J15+K15,"")</f>
        <v/>
      </c>
      <c r="U15" s="17" t="str">
        <f t="shared" ref="U15:U78" si="9">IF(AND(B15=1,D15&gt;30),POWER(T15-T$10,2),"")</f>
        <v/>
      </c>
      <c r="V15" s="5" t="str">
        <f t="shared" ref="V15:V78" si="10">IF(AND(B15=1,D15&gt;30),((T15-T$10)/T$11)*10+50,"")</f>
        <v/>
      </c>
      <c r="W15" s="5"/>
      <c r="X15" s="5" t="str">
        <f t="shared" ref="X15:X78" si="11">IF(AND(B15=1,D15&gt;30),POWER((M15-W$4),2),"")</f>
        <v/>
      </c>
      <c r="Y15" s="16" t="str">
        <f t="shared" ref="Y15:Y78" si="12">IF(AND(B15=1,D15&gt;30),((M15-W$4)/W$5)*10+50,"")</f>
        <v/>
      </c>
    </row>
    <row r="16" spans="1:25">
      <c r="A16">
        <v>59</v>
      </c>
      <c r="B16">
        <v>0</v>
      </c>
      <c r="C16">
        <v>1995</v>
      </c>
      <c r="D16">
        <f t="shared" si="0"/>
        <v>21</v>
      </c>
      <c r="E16" t="s">
        <v>47</v>
      </c>
      <c r="F16">
        <v>3</v>
      </c>
      <c r="G16">
        <v>3</v>
      </c>
      <c r="H16">
        <v>3</v>
      </c>
      <c r="I16">
        <v>3</v>
      </c>
      <c r="J16">
        <v>2</v>
      </c>
      <c r="K16">
        <v>2</v>
      </c>
      <c r="L16">
        <v>2</v>
      </c>
      <c r="M16" s="12" t="str">
        <f t="shared" si="1"/>
        <v/>
      </c>
      <c r="N16" s="18" t="str">
        <f t="shared" si="2"/>
        <v/>
      </c>
      <c r="O16" s="5" t="str">
        <f t="shared" si="3"/>
        <v/>
      </c>
      <c r="P16" s="5" t="str">
        <f t="shared" si="4"/>
        <v/>
      </c>
      <c r="Q16" s="18" t="str">
        <f t="shared" si="5"/>
        <v/>
      </c>
      <c r="R16" s="17" t="str">
        <f t="shared" si="6"/>
        <v/>
      </c>
      <c r="S16" s="5" t="str">
        <f t="shared" si="7"/>
        <v/>
      </c>
      <c r="T16" s="16" t="str">
        <f t="shared" si="8"/>
        <v/>
      </c>
      <c r="U16" s="17" t="str">
        <f t="shared" si="9"/>
        <v/>
      </c>
      <c r="V16" s="5" t="str">
        <f t="shared" si="10"/>
        <v/>
      </c>
      <c r="W16" s="5"/>
      <c r="X16" s="5" t="str">
        <f t="shared" si="11"/>
        <v/>
      </c>
      <c r="Y16" s="16" t="str">
        <f t="shared" si="12"/>
        <v/>
      </c>
    </row>
    <row r="17" spans="1:25">
      <c r="A17">
        <v>56</v>
      </c>
      <c r="B17">
        <v>0</v>
      </c>
      <c r="C17">
        <v>1993</v>
      </c>
      <c r="D17">
        <f t="shared" si="0"/>
        <v>23</v>
      </c>
      <c r="E17" t="s">
        <v>48</v>
      </c>
      <c r="F17">
        <v>1</v>
      </c>
      <c r="G17">
        <v>2</v>
      </c>
      <c r="H17">
        <v>2</v>
      </c>
      <c r="I17">
        <v>4</v>
      </c>
      <c r="J17">
        <v>3</v>
      </c>
      <c r="K17">
        <v>2</v>
      </c>
      <c r="L17">
        <v>3</v>
      </c>
      <c r="M17" s="12" t="str">
        <f t="shared" si="1"/>
        <v/>
      </c>
      <c r="N17" s="18" t="str">
        <f t="shared" si="2"/>
        <v/>
      </c>
      <c r="O17" s="5" t="str">
        <f t="shared" si="3"/>
        <v/>
      </c>
      <c r="P17" s="5" t="str">
        <f t="shared" si="4"/>
        <v/>
      </c>
      <c r="Q17" s="18" t="str">
        <f t="shared" si="5"/>
        <v/>
      </c>
      <c r="R17" s="17" t="str">
        <f t="shared" si="6"/>
        <v/>
      </c>
      <c r="S17" s="5" t="str">
        <f t="shared" si="7"/>
        <v/>
      </c>
      <c r="T17" s="16" t="str">
        <f t="shared" si="8"/>
        <v/>
      </c>
      <c r="U17" s="17" t="str">
        <f t="shared" si="9"/>
        <v/>
      </c>
      <c r="V17" s="5" t="str">
        <f t="shared" si="10"/>
        <v/>
      </c>
      <c r="W17" s="5"/>
      <c r="X17" s="5" t="str">
        <f t="shared" si="11"/>
        <v/>
      </c>
      <c r="Y17" s="16" t="str">
        <f t="shared" si="12"/>
        <v/>
      </c>
    </row>
    <row r="18" spans="1:25">
      <c r="A18">
        <v>67</v>
      </c>
      <c r="B18">
        <v>0</v>
      </c>
      <c r="C18">
        <v>1995</v>
      </c>
      <c r="D18">
        <f t="shared" si="0"/>
        <v>21</v>
      </c>
      <c r="E18" t="s">
        <v>49</v>
      </c>
      <c r="F18">
        <v>1</v>
      </c>
      <c r="G18">
        <v>3</v>
      </c>
      <c r="H18">
        <v>3</v>
      </c>
      <c r="I18">
        <v>3</v>
      </c>
      <c r="J18">
        <v>2</v>
      </c>
      <c r="K18">
        <v>2</v>
      </c>
      <c r="L18">
        <v>3</v>
      </c>
      <c r="M18" s="12" t="str">
        <f t="shared" si="1"/>
        <v/>
      </c>
      <c r="N18" s="18" t="str">
        <f t="shared" si="2"/>
        <v/>
      </c>
      <c r="O18" s="5" t="str">
        <f t="shared" si="3"/>
        <v/>
      </c>
      <c r="P18" s="5" t="str">
        <f t="shared" si="4"/>
        <v/>
      </c>
      <c r="Q18" s="18" t="str">
        <f t="shared" si="5"/>
        <v/>
      </c>
      <c r="R18" s="17" t="str">
        <f t="shared" si="6"/>
        <v/>
      </c>
      <c r="S18" s="5" t="str">
        <f t="shared" si="7"/>
        <v/>
      </c>
      <c r="T18" s="16" t="str">
        <f t="shared" si="8"/>
        <v/>
      </c>
      <c r="U18" s="17" t="str">
        <f t="shared" si="9"/>
        <v/>
      </c>
      <c r="V18" s="5" t="str">
        <f t="shared" si="10"/>
        <v/>
      </c>
      <c r="W18" s="5"/>
      <c r="X18" s="5" t="str">
        <f t="shared" si="11"/>
        <v/>
      </c>
      <c r="Y18" s="16" t="str">
        <f t="shared" si="12"/>
        <v/>
      </c>
    </row>
    <row r="19" spans="1:25">
      <c r="A19">
        <v>61</v>
      </c>
      <c r="B19">
        <v>0</v>
      </c>
      <c r="C19">
        <v>1994</v>
      </c>
      <c r="D19">
        <f t="shared" si="0"/>
        <v>22</v>
      </c>
      <c r="E19" t="s">
        <v>50</v>
      </c>
      <c r="F19">
        <v>3</v>
      </c>
      <c r="G19">
        <v>4</v>
      </c>
      <c r="H19">
        <v>4</v>
      </c>
      <c r="I19">
        <v>3</v>
      </c>
      <c r="J19">
        <v>3</v>
      </c>
      <c r="K19">
        <v>2</v>
      </c>
      <c r="L19">
        <v>3</v>
      </c>
      <c r="M19" s="12" t="str">
        <f t="shared" si="1"/>
        <v/>
      </c>
      <c r="N19" s="18" t="str">
        <f t="shared" si="2"/>
        <v/>
      </c>
      <c r="O19" s="5" t="str">
        <f t="shared" si="3"/>
        <v/>
      </c>
      <c r="P19" s="5" t="str">
        <f t="shared" si="4"/>
        <v/>
      </c>
      <c r="Q19" s="18" t="str">
        <f t="shared" si="5"/>
        <v/>
      </c>
      <c r="R19" s="17" t="str">
        <f t="shared" si="6"/>
        <v/>
      </c>
      <c r="S19" s="5" t="str">
        <f t="shared" si="7"/>
        <v/>
      </c>
      <c r="T19" s="16" t="str">
        <f t="shared" si="8"/>
        <v/>
      </c>
      <c r="U19" s="17" t="str">
        <f t="shared" si="9"/>
        <v/>
      </c>
      <c r="V19" s="5" t="str">
        <f t="shared" si="10"/>
        <v/>
      </c>
      <c r="W19" s="5"/>
      <c r="X19" s="5" t="str">
        <f t="shared" si="11"/>
        <v/>
      </c>
      <c r="Y19" s="16" t="str">
        <f t="shared" si="12"/>
        <v/>
      </c>
    </row>
    <row r="20" spans="1:25">
      <c r="A20">
        <v>74</v>
      </c>
      <c r="B20">
        <v>0</v>
      </c>
      <c r="C20">
        <v>1994</v>
      </c>
      <c r="D20">
        <f t="shared" si="0"/>
        <v>22</v>
      </c>
      <c r="E20" t="s">
        <v>46</v>
      </c>
      <c r="G20">
        <v>4</v>
      </c>
      <c r="H20">
        <v>3</v>
      </c>
      <c r="I20">
        <v>3</v>
      </c>
      <c r="J20">
        <v>3</v>
      </c>
      <c r="K20">
        <v>1</v>
      </c>
      <c r="L20">
        <v>2</v>
      </c>
      <c r="M20" s="12" t="str">
        <f t="shared" si="1"/>
        <v/>
      </c>
      <c r="N20" s="18" t="str">
        <f t="shared" si="2"/>
        <v/>
      </c>
      <c r="O20" s="5" t="str">
        <f t="shared" si="3"/>
        <v/>
      </c>
      <c r="P20" s="5" t="str">
        <f t="shared" si="4"/>
        <v/>
      </c>
      <c r="Q20" s="18" t="str">
        <f t="shared" si="5"/>
        <v/>
      </c>
      <c r="R20" s="17" t="str">
        <f t="shared" si="6"/>
        <v/>
      </c>
      <c r="S20" s="5" t="str">
        <f t="shared" si="7"/>
        <v/>
      </c>
      <c r="T20" s="16" t="str">
        <f t="shared" si="8"/>
        <v/>
      </c>
      <c r="U20" s="17" t="str">
        <f t="shared" si="9"/>
        <v/>
      </c>
      <c r="V20" s="5" t="str">
        <f t="shared" si="10"/>
        <v/>
      </c>
      <c r="W20" s="5"/>
      <c r="X20" s="5" t="str">
        <f t="shared" si="11"/>
        <v/>
      </c>
      <c r="Y20" s="16" t="str">
        <f t="shared" si="12"/>
        <v/>
      </c>
    </row>
    <row r="21" spans="1:25">
      <c r="A21">
        <v>71</v>
      </c>
      <c r="B21">
        <v>0</v>
      </c>
      <c r="C21">
        <v>1989</v>
      </c>
      <c r="D21">
        <f t="shared" si="0"/>
        <v>27</v>
      </c>
      <c r="E21" t="s">
        <v>46</v>
      </c>
      <c r="G21">
        <v>3</v>
      </c>
      <c r="H21">
        <v>3</v>
      </c>
      <c r="I21">
        <v>4</v>
      </c>
      <c r="J21">
        <v>3</v>
      </c>
      <c r="K21">
        <v>2</v>
      </c>
      <c r="L21">
        <v>3</v>
      </c>
      <c r="M21" s="12" t="str">
        <f t="shared" si="1"/>
        <v/>
      </c>
      <c r="N21" s="18" t="str">
        <f t="shared" si="2"/>
        <v/>
      </c>
      <c r="O21" s="5" t="str">
        <f t="shared" si="3"/>
        <v/>
      </c>
      <c r="P21" s="5" t="str">
        <f t="shared" si="4"/>
        <v/>
      </c>
      <c r="Q21" s="18" t="str">
        <f t="shared" si="5"/>
        <v/>
      </c>
      <c r="R21" s="17" t="str">
        <f t="shared" si="6"/>
        <v/>
      </c>
      <c r="S21" s="5" t="str">
        <f t="shared" si="7"/>
        <v/>
      </c>
      <c r="T21" s="16" t="str">
        <f t="shared" si="8"/>
        <v/>
      </c>
      <c r="U21" s="17" t="str">
        <f t="shared" si="9"/>
        <v/>
      </c>
      <c r="V21" s="5" t="str">
        <f t="shared" si="10"/>
        <v/>
      </c>
      <c r="W21" s="5"/>
      <c r="X21" s="5" t="str">
        <f t="shared" si="11"/>
        <v/>
      </c>
      <c r="Y21" s="16" t="str">
        <f t="shared" si="12"/>
        <v/>
      </c>
    </row>
    <row r="22" spans="1:25">
      <c r="A22">
        <v>141</v>
      </c>
      <c r="B22">
        <v>1</v>
      </c>
      <c r="C22">
        <v>1994</v>
      </c>
      <c r="D22">
        <f t="shared" si="0"/>
        <v>22</v>
      </c>
      <c r="E22" t="s">
        <v>46</v>
      </c>
      <c r="G22">
        <v>2</v>
      </c>
      <c r="H22">
        <v>2</v>
      </c>
      <c r="I22">
        <v>2</v>
      </c>
      <c r="J22">
        <v>3</v>
      </c>
      <c r="K22">
        <v>4</v>
      </c>
      <c r="L22">
        <v>2</v>
      </c>
      <c r="M22" s="12" t="str">
        <f t="shared" si="1"/>
        <v/>
      </c>
      <c r="N22" s="18" t="str">
        <f t="shared" si="2"/>
        <v/>
      </c>
      <c r="O22" s="5" t="str">
        <f t="shared" si="3"/>
        <v/>
      </c>
      <c r="P22" s="5" t="str">
        <f t="shared" si="4"/>
        <v/>
      </c>
      <c r="Q22" s="18" t="str">
        <f t="shared" si="5"/>
        <v/>
      </c>
      <c r="R22" s="17" t="str">
        <f t="shared" si="6"/>
        <v/>
      </c>
      <c r="S22" s="5" t="str">
        <f t="shared" si="7"/>
        <v/>
      </c>
      <c r="T22" s="16" t="str">
        <f t="shared" si="8"/>
        <v/>
      </c>
      <c r="U22" s="17" t="str">
        <f t="shared" si="9"/>
        <v/>
      </c>
      <c r="V22" s="5" t="str">
        <f t="shared" si="10"/>
        <v/>
      </c>
      <c r="W22" s="5"/>
      <c r="X22" s="5" t="str">
        <f t="shared" si="11"/>
        <v/>
      </c>
      <c r="Y22" s="16" t="str">
        <f t="shared" si="12"/>
        <v/>
      </c>
    </row>
    <row r="23" spans="1:25">
      <c r="A23">
        <v>154</v>
      </c>
      <c r="B23">
        <v>0</v>
      </c>
      <c r="C23">
        <v>1991</v>
      </c>
      <c r="D23">
        <f t="shared" si="0"/>
        <v>25</v>
      </c>
      <c r="E23" t="s">
        <v>46</v>
      </c>
      <c r="G23">
        <v>4</v>
      </c>
      <c r="H23">
        <v>4</v>
      </c>
      <c r="I23">
        <v>3</v>
      </c>
      <c r="J23">
        <v>2</v>
      </c>
      <c r="K23">
        <v>2</v>
      </c>
      <c r="L23">
        <v>3</v>
      </c>
      <c r="M23" s="12" t="str">
        <f t="shared" si="1"/>
        <v/>
      </c>
      <c r="N23" s="18" t="str">
        <f t="shared" si="2"/>
        <v/>
      </c>
      <c r="O23" s="5" t="str">
        <f t="shared" si="3"/>
        <v/>
      </c>
      <c r="P23" s="5" t="str">
        <f t="shared" si="4"/>
        <v/>
      </c>
      <c r="Q23" s="18" t="str">
        <f t="shared" si="5"/>
        <v/>
      </c>
      <c r="R23" s="17" t="str">
        <f t="shared" si="6"/>
        <v/>
      </c>
      <c r="S23" s="5" t="str">
        <f t="shared" si="7"/>
        <v/>
      </c>
      <c r="T23" s="16" t="str">
        <f t="shared" si="8"/>
        <v/>
      </c>
      <c r="U23" s="17" t="str">
        <f t="shared" si="9"/>
        <v/>
      </c>
      <c r="V23" s="5" t="str">
        <f t="shared" si="10"/>
        <v/>
      </c>
      <c r="W23" s="5"/>
      <c r="X23" s="5" t="str">
        <f t="shared" si="11"/>
        <v/>
      </c>
      <c r="Y23" s="16" t="str">
        <f t="shared" si="12"/>
        <v/>
      </c>
    </row>
    <row r="24" spans="1:25">
      <c r="A24">
        <v>148</v>
      </c>
      <c r="B24">
        <v>0</v>
      </c>
      <c r="C24">
        <v>1952</v>
      </c>
      <c r="D24">
        <f t="shared" si="0"/>
        <v>64</v>
      </c>
      <c r="E24" t="s">
        <v>46</v>
      </c>
      <c r="G24">
        <v>3</v>
      </c>
      <c r="H24">
        <v>3</v>
      </c>
      <c r="I24">
        <v>4</v>
      </c>
      <c r="J24">
        <v>3</v>
      </c>
      <c r="K24">
        <v>2</v>
      </c>
      <c r="L24">
        <v>3</v>
      </c>
      <c r="M24" s="12" t="str">
        <f t="shared" si="1"/>
        <v/>
      </c>
      <c r="N24" s="18" t="str">
        <f t="shared" si="2"/>
        <v/>
      </c>
      <c r="O24" s="5" t="str">
        <f t="shared" si="3"/>
        <v/>
      </c>
      <c r="P24" s="5" t="str">
        <f t="shared" si="4"/>
        <v/>
      </c>
      <c r="Q24" s="18" t="str">
        <f t="shared" si="5"/>
        <v/>
      </c>
      <c r="R24" s="17" t="str">
        <f t="shared" si="6"/>
        <v/>
      </c>
      <c r="S24" s="5" t="str">
        <f t="shared" si="7"/>
        <v/>
      </c>
      <c r="T24" s="16" t="str">
        <f t="shared" si="8"/>
        <v/>
      </c>
      <c r="U24" s="17" t="str">
        <f t="shared" si="9"/>
        <v/>
      </c>
      <c r="V24" s="5" t="str">
        <f t="shared" si="10"/>
        <v/>
      </c>
      <c r="W24" s="5"/>
      <c r="X24" s="5" t="str">
        <f t="shared" si="11"/>
        <v/>
      </c>
      <c r="Y24" s="16" t="str">
        <f t="shared" si="12"/>
        <v/>
      </c>
    </row>
    <row r="25" spans="1:25">
      <c r="A25">
        <v>171</v>
      </c>
      <c r="B25">
        <v>0</v>
      </c>
      <c r="C25">
        <v>1995</v>
      </c>
      <c r="D25">
        <f t="shared" si="0"/>
        <v>21</v>
      </c>
      <c r="E25" t="s">
        <v>51</v>
      </c>
      <c r="F25">
        <v>3</v>
      </c>
      <c r="G25">
        <v>4</v>
      </c>
      <c r="H25">
        <v>4</v>
      </c>
      <c r="I25">
        <v>1</v>
      </c>
      <c r="J25">
        <v>3</v>
      </c>
      <c r="K25">
        <v>2</v>
      </c>
      <c r="L25">
        <v>2</v>
      </c>
      <c r="M25" s="12" t="str">
        <f t="shared" si="1"/>
        <v/>
      </c>
      <c r="N25" s="18" t="str">
        <f t="shared" si="2"/>
        <v/>
      </c>
      <c r="O25" s="5" t="str">
        <f t="shared" si="3"/>
        <v/>
      </c>
      <c r="P25" s="5" t="str">
        <f t="shared" si="4"/>
        <v/>
      </c>
      <c r="Q25" s="18" t="str">
        <f t="shared" si="5"/>
        <v/>
      </c>
      <c r="R25" s="17" t="str">
        <f t="shared" si="6"/>
        <v/>
      </c>
      <c r="S25" s="5" t="str">
        <f t="shared" si="7"/>
        <v/>
      </c>
      <c r="T25" s="16" t="str">
        <f t="shared" si="8"/>
        <v/>
      </c>
      <c r="U25" s="17" t="str">
        <f t="shared" si="9"/>
        <v/>
      </c>
      <c r="V25" s="5" t="str">
        <f t="shared" si="10"/>
        <v/>
      </c>
      <c r="W25" s="5"/>
      <c r="X25" s="5" t="str">
        <f t="shared" si="11"/>
        <v/>
      </c>
      <c r="Y25" s="16" t="str">
        <f t="shared" si="12"/>
        <v/>
      </c>
    </row>
    <row r="26" spans="1:25">
      <c r="A26">
        <v>175</v>
      </c>
      <c r="B26">
        <v>0</v>
      </c>
      <c r="C26">
        <v>1990</v>
      </c>
      <c r="D26">
        <f t="shared" si="0"/>
        <v>26</v>
      </c>
      <c r="E26" t="s">
        <v>52</v>
      </c>
      <c r="F26">
        <v>1</v>
      </c>
      <c r="G26">
        <v>2</v>
      </c>
      <c r="H26">
        <v>3</v>
      </c>
      <c r="I26">
        <v>3</v>
      </c>
      <c r="J26">
        <v>1</v>
      </c>
      <c r="K26">
        <v>2</v>
      </c>
      <c r="L26">
        <v>3</v>
      </c>
      <c r="M26" s="12" t="str">
        <f t="shared" si="1"/>
        <v/>
      </c>
      <c r="N26" s="18" t="str">
        <f t="shared" si="2"/>
        <v/>
      </c>
      <c r="O26" s="5" t="str">
        <f t="shared" si="3"/>
        <v/>
      </c>
      <c r="P26" s="5" t="str">
        <f t="shared" si="4"/>
        <v/>
      </c>
      <c r="Q26" s="18" t="str">
        <f t="shared" si="5"/>
        <v/>
      </c>
      <c r="R26" s="17" t="str">
        <f t="shared" si="6"/>
        <v/>
      </c>
      <c r="S26" s="5" t="str">
        <f t="shared" si="7"/>
        <v/>
      </c>
      <c r="T26" s="16" t="str">
        <f t="shared" si="8"/>
        <v/>
      </c>
      <c r="U26" s="17" t="str">
        <f t="shared" si="9"/>
        <v/>
      </c>
      <c r="V26" s="5" t="str">
        <f t="shared" si="10"/>
        <v/>
      </c>
      <c r="W26" s="5"/>
      <c r="X26" s="5" t="str">
        <f t="shared" si="11"/>
        <v/>
      </c>
      <c r="Y26" s="16" t="str">
        <f t="shared" si="12"/>
        <v/>
      </c>
    </row>
    <row r="27" spans="1:25">
      <c r="A27">
        <v>165</v>
      </c>
      <c r="B27">
        <v>0</v>
      </c>
      <c r="C27">
        <v>1994</v>
      </c>
      <c r="D27">
        <f t="shared" si="0"/>
        <v>22</v>
      </c>
      <c r="E27" t="s">
        <v>53</v>
      </c>
      <c r="F27">
        <v>4</v>
      </c>
      <c r="G27">
        <v>2</v>
      </c>
      <c r="H27">
        <v>2</v>
      </c>
      <c r="I27">
        <v>3</v>
      </c>
      <c r="J27">
        <v>2</v>
      </c>
      <c r="K27">
        <v>2</v>
      </c>
      <c r="L27">
        <v>2</v>
      </c>
      <c r="M27" s="12" t="str">
        <f t="shared" si="1"/>
        <v/>
      </c>
      <c r="N27" s="18" t="str">
        <f t="shared" si="2"/>
        <v/>
      </c>
      <c r="O27" s="5" t="str">
        <f t="shared" si="3"/>
        <v/>
      </c>
      <c r="P27" s="5" t="str">
        <f t="shared" si="4"/>
        <v/>
      </c>
      <c r="Q27" s="18" t="str">
        <f t="shared" si="5"/>
        <v/>
      </c>
      <c r="R27" s="17" t="str">
        <f t="shared" si="6"/>
        <v/>
      </c>
      <c r="S27" s="5" t="str">
        <f t="shared" si="7"/>
        <v/>
      </c>
      <c r="T27" s="16" t="str">
        <f t="shared" si="8"/>
        <v/>
      </c>
      <c r="U27" s="17" t="str">
        <f t="shared" si="9"/>
        <v/>
      </c>
      <c r="V27" s="5" t="str">
        <f t="shared" si="10"/>
        <v/>
      </c>
      <c r="W27" s="5"/>
      <c r="X27" s="5" t="str">
        <f t="shared" si="11"/>
        <v/>
      </c>
      <c r="Y27" s="16" t="str">
        <f t="shared" si="12"/>
        <v/>
      </c>
    </row>
    <row r="28" spans="1:25">
      <c r="A28">
        <v>151</v>
      </c>
      <c r="B28">
        <v>0</v>
      </c>
      <c r="C28">
        <v>1996</v>
      </c>
      <c r="D28">
        <f t="shared" si="0"/>
        <v>20</v>
      </c>
      <c r="E28" t="s">
        <v>46</v>
      </c>
      <c r="G28">
        <v>4</v>
      </c>
      <c r="H28">
        <v>3</v>
      </c>
      <c r="I28">
        <v>2</v>
      </c>
      <c r="J28">
        <v>3</v>
      </c>
      <c r="K28">
        <v>1</v>
      </c>
      <c r="L28">
        <v>3</v>
      </c>
      <c r="M28" s="12" t="str">
        <f t="shared" si="1"/>
        <v/>
      </c>
      <c r="N28" s="18" t="str">
        <f t="shared" si="2"/>
        <v/>
      </c>
      <c r="O28" s="5" t="str">
        <f t="shared" si="3"/>
        <v/>
      </c>
      <c r="P28" s="5" t="str">
        <f t="shared" si="4"/>
        <v/>
      </c>
      <c r="Q28" s="18" t="str">
        <f t="shared" si="5"/>
        <v/>
      </c>
      <c r="R28" s="17" t="str">
        <f t="shared" si="6"/>
        <v/>
      </c>
      <c r="S28" s="5" t="str">
        <f t="shared" si="7"/>
        <v/>
      </c>
      <c r="T28" s="16" t="str">
        <f t="shared" si="8"/>
        <v/>
      </c>
      <c r="U28" s="17" t="str">
        <f t="shared" si="9"/>
        <v/>
      </c>
      <c r="V28" s="5" t="str">
        <f t="shared" si="10"/>
        <v/>
      </c>
      <c r="W28" s="5"/>
      <c r="X28" s="5" t="str">
        <f t="shared" si="11"/>
        <v/>
      </c>
      <c r="Y28" s="16" t="str">
        <f t="shared" si="12"/>
        <v/>
      </c>
    </row>
    <row r="29" spans="1:25">
      <c r="A29">
        <v>181</v>
      </c>
      <c r="B29">
        <v>0</v>
      </c>
      <c r="C29">
        <v>1993</v>
      </c>
      <c r="D29">
        <f t="shared" si="0"/>
        <v>23</v>
      </c>
      <c r="E29" t="s">
        <v>54</v>
      </c>
      <c r="F29">
        <v>3</v>
      </c>
      <c r="G29">
        <v>2</v>
      </c>
      <c r="H29">
        <v>3</v>
      </c>
      <c r="I29">
        <v>2</v>
      </c>
      <c r="J29">
        <v>2</v>
      </c>
      <c r="K29">
        <v>2</v>
      </c>
      <c r="L29">
        <v>2</v>
      </c>
      <c r="M29" s="12" t="str">
        <f t="shared" si="1"/>
        <v/>
      </c>
      <c r="N29" s="18" t="str">
        <f t="shared" si="2"/>
        <v/>
      </c>
      <c r="O29" s="5" t="str">
        <f t="shared" si="3"/>
        <v/>
      </c>
      <c r="P29" s="5" t="str">
        <f t="shared" si="4"/>
        <v/>
      </c>
      <c r="Q29" s="18" t="str">
        <f t="shared" si="5"/>
        <v/>
      </c>
      <c r="R29" s="17" t="str">
        <f t="shared" si="6"/>
        <v/>
      </c>
      <c r="S29" s="5" t="str">
        <f t="shared" si="7"/>
        <v/>
      </c>
      <c r="T29" s="16" t="str">
        <f t="shared" si="8"/>
        <v/>
      </c>
      <c r="U29" s="17" t="str">
        <f t="shared" si="9"/>
        <v/>
      </c>
      <c r="V29" s="5" t="str">
        <f t="shared" si="10"/>
        <v/>
      </c>
      <c r="W29" s="5"/>
      <c r="X29" s="5" t="str">
        <f t="shared" si="11"/>
        <v/>
      </c>
      <c r="Y29" s="16" t="str">
        <f t="shared" si="12"/>
        <v/>
      </c>
    </row>
    <row r="30" spans="1:25">
      <c r="A30">
        <v>182</v>
      </c>
      <c r="B30">
        <v>0</v>
      </c>
      <c r="C30">
        <v>1992</v>
      </c>
      <c r="D30">
        <f t="shared" si="0"/>
        <v>24</v>
      </c>
      <c r="E30" t="s">
        <v>55</v>
      </c>
      <c r="F30">
        <v>3</v>
      </c>
      <c r="G30">
        <v>3</v>
      </c>
      <c r="H30">
        <v>3</v>
      </c>
      <c r="I30">
        <v>2</v>
      </c>
      <c r="J30">
        <v>2</v>
      </c>
      <c r="K30">
        <v>2</v>
      </c>
      <c r="L30">
        <v>3</v>
      </c>
      <c r="M30" s="12" t="str">
        <f t="shared" si="1"/>
        <v/>
      </c>
      <c r="N30" s="18" t="str">
        <f t="shared" si="2"/>
        <v/>
      </c>
      <c r="O30" s="5" t="str">
        <f t="shared" si="3"/>
        <v/>
      </c>
      <c r="P30" s="5" t="str">
        <f t="shared" si="4"/>
        <v/>
      </c>
      <c r="Q30" s="18" t="str">
        <f t="shared" si="5"/>
        <v/>
      </c>
      <c r="R30" s="17" t="str">
        <f t="shared" si="6"/>
        <v/>
      </c>
      <c r="S30" s="5" t="str">
        <f t="shared" si="7"/>
        <v/>
      </c>
      <c r="T30" s="16" t="str">
        <f t="shared" si="8"/>
        <v/>
      </c>
      <c r="U30" s="17" t="str">
        <f t="shared" si="9"/>
        <v/>
      </c>
      <c r="V30" s="5" t="str">
        <f t="shared" si="10"/>
        <v/>
      </c>
      <c r="W30" s="5"/>
      <c r="X30" s="5" t="str">
        <f t="shared" si="11"/>
        <v/>
      </c>
      <c r="Y30" s="16" t="str">
        <f t="shared" si="12"/>
        <v/>
      </c>
    </row>
    <row r="31" spans="1:25">
      <c r="A31">
        <v>204</v>
      </c>
      <c r="B31">
        <v>0</v>
      </c>
      <c r="C31">
        <v>1995</v>
      </c>
      <c r="D31">
        <f t="shared" si="0"/>
        <v>21</v>
      </c>
      <c r="E31" t="s">
        <v>56</v>
      </c>
      <c r="F31">
        <v>4</v>
      </c>
      <c r="G31">
        <v>3</v>
      </c>
      <c r="H31">
        <v>3</v>
      </c>
      <c r="I31">
        <v>2</v>
      </c>
      <c r="J31">
        <v>2</v>
      </c>
      <c r="K31">
        <v>2</v>
      </c>
      <c r="L31">
        <v>3</v>
      </c>
      <c r="M31" s="12" t="str">
        <f t="shared" si="1"/>
        <v/>
      </c>
      <c r="N31" s="18" t="str">
        <f t="shared" si="2"/>
        <v/>
      </c>
      <c r="O31" s="5" t="str">
        <f t="shared" si="3"/>
        <v/>
      </c>
      <c r="P31" s="5" t="str">
        <f t="shared" si="4"/>
        <v/>
      </c>
      <c r="Q31" s="18" t="str">
        <f t="shared" si="5"/>
        <v/>
      </c>
      <c r="R31" s="17" t="str">
        <f t="shared" si="6"/>
        <v/>
      </c>
      <c r="S31" s="5" t="str">
        <f t="shared" si="7"/>
        <v/>
      </c>
      <c r="T31" s="16" t="str">
        <f t="shared" si="8"/>
        <v/>
      </c>
      <c r="U31" s="17" t="str">
        <f t="shared" si="9"/>
        <v/>
      </c>
      <c r="V31" s="5" t="str">
        <f t="shared" si="10"/>
        <v/>
      </c>
      <c r="W31" s="5"/>
      <c r="X31" s="5" t="str">
        <f t="shared" si="11"/>
        <v/>
      </c>
      <c r="Y31" s="16" t="str">
        <f t="shared" si="12"/>
        <v/>
      </c>
    </row>
    <row r="32" spans="1:25">
      <c r="A32">
        <v>206</v>
      </c>
      <c r="B32">
        <v>0</v>
      </c>
      <c r="C32">
        <v>1994</v>
      </c>
      <c r="D32">
        <f t="shared" si="0"/>
        <v>22</v>
      </c>
      <c r="E32" t="s">
        <v>57</v>
      </c>
      <c r="F32">
        <v>4</v>
      </c>
      <c r="G32">
        <v>4</v>
      </c>
      <c r="H32">
        <v>3</v>
      </c>
      <c r="I32">
        <v>3</v>
      </c>
      <c r="J32">
        <v>2</v>
      </c>
      <c r="K32">
        <v>2</v>
      </c>
      <c r="L32">
        <v>4</v>
      </c>
      <c r="M32" s="12" t="str">
        <f t="shared" si="1"/>
        <v/>
      </c>
      <c r="N32" s="18" t="str">
        <f t="shared" si="2"/>
        <v/>
      </c>
      <c r="O32" s="5" t="str">
        <f t="shared" si="3"/>
        <v/>
      </c>
      <c r="P32" s="5" t="str">
        <f t="shared" si="4"/>
        <v/>
      </c>
      <c r="Q32" s="18" t="str">
        <f t="shared" si="5"/>
        <v/>
      </c>
      <c r="R32" s="17" t="str">
        <f t="shared" si="6"/>
        <v/>
      </c>
      <c r="S32" s="5" t="str">
        <f t="shared" si="7"/>
        <v/>
      </c>
      <c r="T32" s="16" t="str">
        <f t="shared" si="8"/>
        <v/>
      </c>
      <c r="U32" s="17" t="str">
        <f t="shared" si="9"/>
        <v/>
      </c>
      <c r="V32" s="5" t="str">
        <f t="shared" si="10"/>
        <v/>
      </c>
      <c r="W32" s="5"/>
      <c r="X32" s="5" t="str">
        <f t="shared" si="11"/>
        <v/>
      </c>
      <c r="Y32" s="16" t="str">
        <f t="shared" si="12"/>
        <v/>
      </c>
    </row>
    <row r="33" spans="1:25">
      <c r="A33">
        <v>79</v>
      </c>
      <c r="B33">
        <v>0</v>
      </c>
      <c r="C33">
        <v>1986</v>
      </c>
      <c r="D33">
        <f t="shared" si="0"/>
        <v>30</v>
      </c>
      <c r="E33" t="s">
        <v>58</v>
      </c>
      <c r="F33">
        <v>4</v>
      </c>
      <c r="G33">
        <v>3</v>
      </c>
      <c r="H33">
        <v>4</v>
      </c>
      <c r="I33">
        <v>1</v>
      </c>
      <c r="J33">
        <v>3</v>
      </c>
      <c r="K33">
        <v>1</v>
      </c>
      <c r="L33">
        <v>3</v>
      </c>
      <c r="M33" s="12" t="str">
        <f t="shared" si="1"/>
        <v/>
      </c>
      <c r="N33" s="18" t="str">
        <f t="shared" si="2"/>
        <v/>
      </c>
      <c r="O33" s="5" t="str">
        <f t="shared" si="3"/>
        <v/>
      </c>
      <c r="P33" s="5" t="str">
        <f t="shared" si="4"/>
        <v/>
      </c>
      <c r="Q33" s="18" t="str">
        <f t="shared" si="5"/>
        <v/>
      </c>
      <c r="R33" s="17" t="str">
        <f t="shared" si="6"/>
        <v/>
      </c>
      <c r="S33" s="5" t="str">
        <f t="shared" si="7"/>
        <v/>
      </c>
      <c r="T33" s="16" t="str">
        <f t="shared" si="8"/>
        <v/>
      </c>
      <c r="U33" s="17" t="str">
        <f t="shared" si="9"/>
        <v/>
      </c>
      <c r="V33" s="5" t="str">
        <f t="shared" si="10"/>
        <v/>
      </c>
      <c r="W33" s="5"/>
      <c r="X33" s="5" t="str">
        <f t="shared" si="11"/>
        <v/>
      </c>
      <c r="Y33" s="16" t="str">
        <f t="shared" si="12"/>
        <v/>
      </c>
    </row>
    <row r="34" spans="1:25">
      <c r="A34">
        <v>221</v>
      </c>
      <c r="B34">
        <v>0</v>
      </c>
      <c r="C34">
        <v>1991</v>
      </c>
      <c r="D34">
        <f t="shared" si="0"/>
        <v>25</v>
      </c>
      <c r="E34" t="s">
        <v>46</v>
      </c>
      <c r="G34">
        <v>2</v>
      </c>
      <c r="H34">
        <v>4</v>
      </c>
      <c r="I34">
        <v>4</v>
      </c>
      <c r="J34">
        <v>2</v>
      </c>
      <c r="K34">
        <v>1</v>
      </c>
      <c r="L34">
        <v>2</v>
      </c>
      <c r="M34" s="12" t="str">
        <f t="shared" si="1"/>
        <v/>
      </c>
      <c r="N34" s="18" t="str">
        <f t="shared" si="2"/>
        <v/>
      </c>
      <c r="O34" s="5" t="str">
        <f t="shared" si="3"/>
        <v/>
      </c>
      <c r="P34" s="5" t="str">
        <f t="shared" si="4"/>
        <v/>
      </c>
      <c r="Q34" s="18" t="str">
        <f t="shared" si="5"/>
        <v/>
      </c>
      <c r="R34" s="17" t="str">
        <f t="shared" si="6"/>
        <v/>
      </c>
      <c r="S34" s="5" t="str">
        <f t="shared" si="7"/>
        <v/>
      </c>
      <c r="T34" s="16" t="str">
        <f t="shared" si="8"/>
        <v/>
      </c>
      <c r="U34" s="17" t="str">
        <f t="shared" si="9"/>
        <v/>
      </c>
      <c r="V34" s="5" t="str">
        <f t="shared" si="10"/>
        <v/>
      </c>
      <c r="W34" s="5"/>
      <c r="X34" s="5" t="str">
        <f t="shared" si="11"/>
        <v/>
      </c>
      <c r="Y34" s="16" t="str">
        <f t="shared" si="12"/>
        <v/>
      </c>
    </row>
    <row r="35" spans="1:25">
      <c r="A35">
        <v>145</v>
      </c>
      <c r="B35">
        <v>0</v>
      </c>
      <c r="C35">
        <v>1994</v>
      </c>
      <c r="D35">
        <f t="shared" si="0"/>
        <v>22</v>
      </c>
      <c r="E35" t="s">
        <v>59</v>
      </c>
      <c r="F35">
        <v>3</v>
      </c>
      <c r="G35">
        <v>3</v>
      </c>
      <c r="H35">
        <v>3</v>
      </c>
      <c r="I35">
        <v>2</v>
      </c>
      <c r="J35">
        <v>3</v>
      </c>
      <c r="K35">
        <v>2</v>
      </c>
      <c r="L35">
        <v>3</v>
      </c>
      <c r="M35" s="12" t="str">
        <f t="shared" si="1"/>
        <v/>
      </c>
      <c r="N35" s="18" t="str">
        <f t="shared" si="2"/>
        <v/>
      </c>
      <c r="O35" s="5" t="str">
        <f t="shared" si="3"/>
        <v/>
      </c>
      <c r="P35" s="5" t="str">
        <f t="shared" si="4"/>
        <v/>
      </c>
      <c r="Q35" s="18" t="str">
        <f t="shared" si="5"/>
        <v/>
      </c>
      <c r="R35" s="17" t="str">
        <f t="shared" si="6"/>
        <v/>
      </c>
      <c r="S35" s="5" t="str">
        <f t="shared" si="7"/>
        <v/>
      </c>
      <c r="T35" s="16" t="str">
        <f t="shared" si="8"/>
        <v/>
      </c>
      <c r="U35" s="17" t="str">
        <f t="shared" si="9"/>
        <v/>
      </c>
      <c r="V35" s="5" t="str">
        <f t="shared" si="10"/>
        <v/>
      </c>
      <c r="W35" s="5"/>
      <c r="X35" s="5" t="str">
        <f t="shared" si="11"/>
        <v/>
      </c>
      <c r="Y35" s="16" t="str">
        <f t="shared" si="12"/>
        <v/>
      </c>
    </row>
    <row r="36" spans="1:25">
      <c r="A36">
        <v>120</v>
      </c>
      <c r="B36">
        <v>0</v>
      </c>
      <c r="C36">
        <v>1994</v>
      </c>
      <c r="D36">
        <f t="shared" si="0"/>
        <v>22</v>
      </c>
      <c r="E36" t="s">
        <v>46</v>
      </c>
      <c r="G36">
        <v>2</v>
      </c>
      <c r="H36">
        <v>3</v>
      </c>
      <c r="I36">
        <v>3</v>
      </c>
      <c r="J36">
        <v>3</v>
      </c>
      <c r="K36">
        <v>2</v>
      </c>
      <c r="L36">
        <v>2</v>
      </c>
      <c r="M36" s="12" t="str">
        <f t="shared" si="1"/>
        <v/>
      </c>
      <c r="N36" s="18" t="str">
        <f t="shared" si="2"/>
        <v/>
      </c>
      <c r="O36" s="5" t="str">
        <f t="shared" si="3"/>
        <v/>
      </c>
      <c r="P36" s="5" t="str">
        <f t="shared" si="4"/>
        <v/>
      </c>
      <c r="Q36" s="18" t="str">
        <f t="shared" si="5"/>
        <v/>
      </c>
      <c r="R36" s="17" t="str">
        <f t="shared" si="6"/>
        <v/>
      </c>
      <c r="S36" s="5" t="str">
        <f t="shared" si="7"/>
        <v/>
      </c>
      <c r="T36" s="16" t="str">
        <f t="shared" si="8"/>
        <v/>
      </c>
      <c r="U36" s="17" t="str">
        <f t="shared" si="9"/>
        <v/>
      </c>
      <c r="V36" s="5" t="str">
        <f t="shared" si="10"/>
        <v/>
      </c>
      <c r="W36" s="5"/>
      <c r="X36" s="5" t="str">
        <f t="shared" si="11"/>
        <v/>
      </c>
      <c r="Y36" s="16" t="str">
        <f t="shared" si="12"/>
        <v/>
      </c>
    </row>
    <row r="37" spans="1:25">
      <c r="A37">
        <v>235</v>
      </c>
      <c r="B37">
        <v>0</v>
      </c>
      <c r="C37">
        <v>1996</v>
      </c>
      <c r="D37">
        <f t="shared" si="0"/>
        <v>20</v>
      </c>
      <c r="E37" t="s">
        <v>60</v>
      </c>
      <c r="F37">
        <v>3</v>
      </c>
      <c r="G37">
        <v>1</v>
      </c>
      <c r="H37">
        <v>1</v>
      </c>
      <c r="I37">
        <v>2</v>
      </c>
      <c r="J37">
        <v>1</v>
      </c>
      <c r="K37">
        <v>1</v>
      </c>
      <c r="L37">
        <v>3</v>
      </c>
      <c r="M37" s="12" t="str">
        <f t="shared" si="1"/>
        <v/>
      </c>
      <c r="N37" s="18" t="str">
        <f t="shared" si="2"/>
        <v/>
      </c>
      <c r="O37" s="5" t="str">
        <f t="shared" si="3"/>
        <v/>
      </c>
      <c r="P37" s="5" t="str">
        <f t="shared" si="4"/>
        <v/>
      </c>
      <c r="Q37" s="18" t="str">
        <f t="shared" si="5"/>
        <v/>
      </c>
      <c r="R37" s="17" t="str">
        <f t="shared" si="6"/>
        <v/>
      </c>
      <c r="S37" s="5" t="str">
        <f t="shared" si="7"/>
        <v/>
      </c>
      <c r="T37" s="16" t="str">
        <f t="shared" si="8"/>
        <v/>
      </c>
      <c r="U37" s="17" t="str">
        <f t="shared" si="9"/>
        <v/>
      </c>
      <c r="V37" s="5" t="str">
        <f t="shared" si="10"/>
        <v/>
      </c>
      <c r="W37" s="5"/>
      <c r="X37" s="5" t="str">
        <f t="shared" si="11"/>
        <v/>
      </c>
      <c r="Y37" s="16" t="str">
        <f t="shared" si="12"/>
        <v/>
      </c>
    </row>
    <row r="38" spans="1:25">
      <c r="A38">
        <v>248</v>
      </c>
      <c r="B38">
        <v>1</v>
      </c>
      <c r="C38">
        <v>1995</v>
      </c>
      <c r="D38">
        <f t="shared" si="0"/>
        <v>21</v>
      </c>
      <c r="E38" t="s">
        <v>61</v>
      </c>
      <c r="G38">
        <v>3</v>
      </c>
      <c r="H38">
        <v>3</v>
      </c>
      <c r="I38">
        <v>3</v>
      </c>
      <c r="J38">
        <v>3</v>
      </c>
      <c r="K38">
        <v>2</v>
      </c>
      <c r="L38">
        <v>3</v>
      </c>
      <c r="M38" s="12" t="str">
        <f t="shared" si="1"/>
        <v/>
      </c>
      <c r="N38" s="18" t="str">
        <f t="shared" si="2"/>
        <v/>
      </c>
      <c r="O38" s="5" t="str">
        <f t="shared" si="3"/>
        <v/>
      </c>
      <c r="P38" s="5" t="str">
        <f t="shared" si="4"/>
        <v/>
      </c>
      <c r="Q38" s="18" t="str">
        <f t="shared" si="5"/>
        <v/>
      </c>
      <c r="R38" s="17" t="str">
        <f t="shared" si="6"/>
        <v/>
      </c>
      <c r="S38" s="5" t="str">
        <f t="shared" si="7"/>
        <v/>
      </c>
      <c r="T38" s="16" t="str">
        <f t="shared" si="8"/>
        <v/>
      </c>
      <c r="U38" s="17" t="str">
        <f t="shared" si="9"/>
        <v/>
      </c>
      <c r="V38" s="5" t="str">
        <f t="shared" si="10"/>
        <v/>
      </c>
      <c r="W38" s="5"/>
      <c r="X38" s="5" t="str">
        <f t="shared" si="11"/>
        <v/>
      </c>
      <c r="Y38" s="16" t="str">
        <f t="shared" si="12"/>
        <v/>
      </c>
    </row>
    <row r="39" spans="1:25">
      <c r="A39">
        <v>262</v>
      </c>
      <c r="B39">
        <v>0</v>
      </c>
      <c r="C39">
        <v>1994</v>
      </c>
      <c r="D39">
        <f t="shared" si="0"/>
        <v>22</v>
      </c>
      <c r="E39" t="s">
        <v>62</v>
      </c>
      <c r="F39">
        <v>1</v>
      </c>
      <c r="G39">
        <v>4</v>
      </c>
      <c r="H39">
        <v>1</v>
      </c>
      <c r="I39">
        <v>1</v>
      </c>
      <c r="J39">
        <v>1</v>
      </c>
      <c r="K39">
        <v>2</v>
      </c>
      <c r="L39">
        <v>3</v>
      </c>
      <c r="M39" s="12" t="str">
        <f t="shared" si="1"/>
        <v/>
      </c>
      <c r="N39" s="18" t="str">
        <f t="shared" si="2"/>
        <v/>
      </c>
      <c r="O39" s="5" t="str">
        <f t="shared" si="3"/>
        <v/>
      </c>
      <c r="P39" s="5" t="str">
        <f t="shared" si="4"/>
        <v/>
      </c>
      <c r="Q39" s="18" t="str">
        <f t="shared" si="5"/>
        <v/>
      </c>
      <c r="R39" s="17" t="str">
        <f t="shared" si="6"/>
        <v/>
      </c>
      <c r="S39" s="5" t="str">
        <f t="shared" si="7"/>
        <v/>
      </c>
      <c r="T39" s="16" t="str">
        <f t="shared" si="8"/>
        <v/>
      </c>
      <c r="U39" s="17" t="str">
        <f t="shared" si="9"/>
        <v/>
      </c>
      <c r="V39" s="5" t="str">
        <f t="shared" si="10"/>
        <v/>
      </c>
      <c r="W39" s="5"/>
      <c r="X39" s="5" t="str">
        <f t="shared" si="11"/>
        <v/>
      </c>
      <c r="Y39" s="16" t="str">
        <f t="shared" si="12"/>
        <v/>
      </c>
    </row>
    <row r="40" spans="1:25">
      <c r="A40">
        <v>264</v>
      </c>
      <c r="B40">
        <v>0</v>
      </c>
      <c r="C40">
        <v>1991</v>
      </c>
      <c r="D40">
        <f t="shared" si="0"/>
        <v>25</v>
      </c>
      <c r="E40" t="s">
        <v>46</v>
      </c>
      <c r="G40">
        <v>4</v>
      </c>
      <c r="H40">
        <v>3</v>
      </c>
      <c r="I40">
        <v>4</v>
      </c>
      <c r="J40">
        <v>2</v>
      </c>
      <c r="K40">
        <v>1</v>
      </c>
      <c r="L40">
        <v>2</v>
      </c>
      <c r="M40" s="12" t="str">
        <f t="shared" si="1"/>
        <v/>
      </c>
      <c r="N40" s="18" t="str">
        <f t="shared" si="2"/>
        <v/>
      </c>
      <c r="O40" s="5" t="str">
        <f t="shared" si="3"/>
        <v/>
      </c>
      <c r="P40" s="5" t="str">
        <f t="shared" si="4"/>
        <v/>
      </c>
      <c r="Q40" s="18" t="str">
        <f t="shared" si="5"/>
        <v/>
      </c>
      <c r="R40" s="17" t="str">
        <f t="shared" si="6"/>
        <v/>
      </c>
      <c r="S40" s="5" t="str">
        <f t="shared" si="7"/>
        <v/>
      </c>
      <c r="T40" s="16" t="str">
        <f t="shared" si="8"/>
        <v/>
      </c>
      <c r="U40" s="17" t="str">
        <f t="shared" si="9"/>
        <v/>
      </c>
      <c r="V40" s="5" t="str">
        <f t="shared" si="10"/>
        <v/>
      </c>
      <c r="W40" s="5"/>
      <c r="X40" s="5" t="str">
        <f t="shared" si="11"/>
        <v/>
      </c>
      <c r="Y40" s="16" t="str">
        <f t="shared" si="12"/>
        <v/>
      </c>
    </row>
    <row r="41" spans="1:25">
      <c r="A41">
        <v>274</v>
      </c>
      <c r="B41">
        <v>0</v>
      </c>
      <c r="C41">
        <v>1994</v>
      </c>
      <c r="D41">
        <f t="shared" si="0"/>
        <v>22</v>
      </c>
      <c r="E41" t="s">
        <v>63</v>
      </c>
      <c r="F41">
        <v>3</v>
      </c>
      <c r="G41">
        <v>3</v>
      </c>
      <c r="H41">
        <v>3</v>
      </c>
      <c r="I41">
        <v>3</v>
      </c>
      <c r="J41">
        <v>2</v>
      </c>
      <c r="K41">
        <v>2</v>
      </c>
      <c r="L41">
        <v>2</v>
      </c>
      <c r="M41" s="12" t="str">
        <f t="shared" si="1"/>
        <v/>
      </c>
      <c r="N41" s="18" t="str">
        <f t="shared" si="2"/>
        <v/>
      </c>
      <c r="O41" s="5" t="str">
        <f t="shared" si="3"/>
        <v/>
      </c>
      <c r="P41" s="5" t="str">
        <f t="shared" si="4"/>
        <v/>
      </c>
      <c r="Q41" s="18" t="str">
        <f t="shared" si="5"/>
        <v/>
      </c>
      <c r="R41" s="17" t="str">
        <f t="shared" si="6"/>
        <v/>
      </c>
      <c r="S41" s="5" t="str">
        <f t="shared" si="7"/>
        <v/>
      </c>
      <c r="T41" s="16" t="str">
        <f t="shared" si="8"/>
        <v/>
      </c>
      <c r="U41" s="17" t="str">
        <f t="shared" si="9"/>
        <v/>
      </c>
      <c r="V41" s="5" t="str">
        <f t="shared" si="10"/>
        <v/>
      </c>
      <c r="W41" s="5"/>
      <c r="X41" s="5" t="str">
        <f t="shared" si="11"/>
        <v/>
      </c>
      <c r="Y41" s="16" t="str">
        <f t="shared" si="12"/>
        <v/>
      </c>
    </row>
    <row r="42" spans="1:25">
      <c r="A42">
        <v>281</v>
      </c>
      <c r="B42">
        <v>0</v>
      </c>
      <c r="C42">
        <v>1986</v>
      </c>
      <c r="D42">
        <f t="shared" si="0"/>
        <v>30</v>
      </c>
      <c r="E42" t="s">
        <v>64</v>
      </c>
      <c r="F42">
        <v>3</v>
      </c>
      <c r="G42">
        <v>3</v>
      </c>
      <c r="H42">
        <v>4</v>
      </c>
      <c r="I42">
        <v>1</v>
      </c>
      <c r="J42">
        <v>2</v>
      </c>
      <c r="K42">
        <v>1</v>
      </c>
      <c r="L42">
        <v>4</v>
      </c>
      <c r="M42" s="12" t="str">
        <f t="shared" si="1"/>
        <v/>
      </c>
      <c r="N42" s="18" t="str">
        <f t="shared" si="2"/>
        <v/>
      </c>
      <c r="O42" s="5" t="str">
        <f t="shared" si="3"/>
        <v/>
      </c>
      <c r="P42" s="5" t="str">
        <f t="shared" si="4"/>
        <v/>
      </c>
      <c r="Q42" s="18" t="str">
        <f t="shared" si="5"/>
        <v/>
      </c>
      <c r="R42" s="17" t="str">
        <f t="shared" si="6"/>
        <v/>
      </c>
      <c r="S42" s="5" t="str">
        <f t="shared" si="7"/>
        <v/>
      </c>
      <c r="T42" s="16" t="str">
        <f t="shared" si="8"/>
        <v/>
      </c>
      <c r="U42" s="17" t="str">
        <f t="shared" si="9"/>
        <v/>
      </c>
      <c r="V42" s="5" t="str">
        <f t="shared" si="10"/>
        <v/>
      </c>
      <c r="W42" s="5"/>
      <c r="X42" s="5" t="str">
        <f t="shared" si="11"/>
        <v/>
      </c>
      <c r="Y42" s="16" t="str">
        <f t="shared" si="12"/>
        <v/>
      </c>
    </row>
    <row r="43" spans="1:25">
      <c r="A43">
        <v>279</v>
      </c>
      <c r="B43">
        <v>0</v>
      </c>
      <c r="C43">
        <v>1994</v>
      </c>
      <c r="D43">
        <f t="shared" si="0"/>
        <v>22</v>
      </c>
      <c r="E43" t="s">
        <v>65</v>
      </c>
      <c r="F43">
        <v>3</v>
      </c>
      <c r="G43">
        <v>3</v>
      </c>
      <c r="H43">
        <v>2</v>
      </c>
      <c r="I43">
        <v>3</v>
      </c>
      <c r="J43">
        <v>1</v>
      </c>
      <c r="K43">
        <v>1</v>
      </c>
      <c r="L43">
        <v>3</v>
      </c>
      <c r="M43" s="12" t="str">
        <f t="shared" si="1"/>
        <v/>
      </c>
      <c r="N43" s="18" t="str">
        <f t="shared" si="2"/>
        <v/>
      </c>
      <c r="O43" s="5" t="str">
        <f t="shared" si="3"/>
        <v/>
      </c>
      <c r="P43" s="5" t="str">
        <f t="shared" si="4"/>
        <v/>
      </c>
      <c r="Q43" s="18" t="str">
        <f t="shared" si="5"/>
        <v/>
      </c>
      <c r="R43" s="17" t="str">
        <f t="shared" si="6"/>
        <v/>
      </c>
      <c r="S43" s="5" t="str">
        <f t="shared" si="7"/>
        <v/>
      </c>
      <c r="T43" s="16" t="str">
        <f t="shared" si="8"/>
        <v/>
      </c>
      <c r="U43" s="17" t="str">
        <f t="shared" si="9"/>
        <v/>
      </c>
      <c r="V43" s="5" t="str">
        <f t="shared" si="10"/>
        <v/>
      </c>
      <c r="W43" s="5"/>
      <c r="X43" s="5" t="str">
        <f t="shared" si="11"/>
        <v/>
      </c>
      <c r="Y43" s="16" t="str">
        <f t="shared" si="12"/>
        <v/>
      </c>
    </row>
    <row r="44" spans="1:25">
      <c r="A44">
        <v>286</v>
      </c>
      <c r="B44">
        <v>0</v>
      </c>
      <c r="C44">
        <v>1984</v>
      </c>
      <c r="D44">
        <f t="shared" si="0"/>
        <v>32</v>
      </c>
      <c r="E44" t="s">
        <v>66</v>
      </c>
      <c r="F44">
        <v>2</v>
      </c>
      <c r="G44">
        <v>3</v>
      </c>
      <c r="H44">
        <v>3</v>
      </c>
      <c r="I44">
        <v>4</v>
      </c>
      <c r="J44">
        <v>3</v>
      </c>
      <c r="K44">
        <v>2</v>
      </c>
      <c r="L44">
        <v>2</v>
      </c>
      <c r="M44" s="12" t="str">
        <f t="shared" si="1"/>
        <v/>
      </c>
      <c r="N44" s="18" t="str">
        <f t="shared" si="2"/>
        <v/>
      </c>
      <c r="O44" s="5" t="str">
        <f t="shared" si="3"/>
        <v/>
      </c>
      <c r="P44" s="5" t="str">
        <f t="shared" si="4"/>
        <v/>
      </c>
      <c r="Q44" s="18" t="str">
        <f t="shared" si="5"/>
        <v/>
      </c>
      <c r="R44" s="17" t="str">
        <f t="shared" si="6"/>
        <v/>
      </c>
      <c r="S44" s="5" t="str">
        <f t="shared" si="7"/>
        <v/>
      </c>
      <c r="T44" s="16" t="str">
        <f t="shared" si="8"/>
        <v/>
      </c>
      <c r="U44" s="17" t="str">
        <f t="shared" si="9"/>
        <v/>
      </c>
      <c r="V44" s="5" t="str">
        <f t="shared" si="10"/>
        <v/>
      </c>
      <c r="W44" s="5"/>
      <c r="X44" s="5" t="str">
        <f t="shared" si="11"/>
        <v/>
      </c>
      <c r="Y44" s="16" t="str">
        <f t="shared" si="12"/>
        <v/>
      </c>
    </row>
    <row r="45" spans="1:25">
      <c r="A45">
        <v>278</v>
      </c>
      <c r="B45">
        <v>0</v>
      </c>
      <c r="C45">
        <v>1994</v>
      </c>
      <c r="D45">
        <f t="shared" si="0"/>
        <v>22</v>
      </c>
      <c r="E45" t="s">
        <v>67</v>
      </c>
      <c r="F45">
        <v>1</v>
      </c>
      <c r="G45">
        <v>4</v>
      </c>
      <c r="H45">
        <v>2</v>
      </c>
      <c r="I45">
        <v>2</v>
      </c>
      <c r="J45">
        <v>2</v>
      </c>
      <c r="K45">
        <v>1</v>
      </c>
      <c r="L45">
        <v>3</v>
      </c>
      <c r="M45" s="12" t="str">
        <f t="shared" si="1"/>
        <v/>
      </c>
      <c r="N45" s="18" t="str">
        <f t="shared" si="2"/>
        <v/>
      </c>
      <c r="O45" s="5" t="str">
        <f t="shared" si="3"/>
        <v/>
      </c>
      <c r="P45" s="5" t="str">
        <f t="shared" si="4"/>
        <v/>
      </c>
      <c r="Q45" s="18" t="str">
        <f t="shared" si="5"/>
        <v/>
      </c>
      <c r="R45" s="17" t="str">
        <f t="shared" si="6"/>
        <v/>
      </c>
      <c r="S45" s="5" t="str">
        <f t="shared" si="7"/>
        <v/>
      </c>
      <c r="T45" s="16" t="str">
        <f t="shared" si="8"/>
        <v/>
      </c>
      <c r="U45" s="17" t="str">
        <f t="shared" si="9"/>
        <v/>
      </c>
      <c r="V45" s="5" t="str">
        <f t="shared" si="10"/>
        <v/>
      </c>
      <c r="W45" s="5"/>
      <c r="X45" s="5" t="str">
        <f t="shared" si="11"/>
        <v/>
      </c>
      <c r="Y45" s="16" t="str">
        <f t="shared" si="12"/>
        <v/>
      </c>
    </row>
    <row r="46" spans="1:25">
      <c r="A46">
        <v>273</v>
      </c>
      <c r="B46">
        <v>0</v>
      </c>
      <c r="C46">
        <v>1947</v>
      </c>
      <c r="D46">
        <f t="shared" si="0"/>
        <v>69</v>
      </c>
      <c r="E46" t="s">
        <v>68</v>
      </c>
      <c r="F46">
        <v>3</v>
      </c>
      <c r="G46">
        <v>3</v>
      </c>
      <c r="H46">
        <v>2</v>
      </c>
      <c r="I46">
        <v>2</v>
      </c>
      <c r="J46">
        <v>2</v>
      </c>
      <c r="K46">
        <v>2</v>
      </c>
      <c r="L46">
        <v>3</v>
      </c>
      <c r="M46" s="12" t="str">
        <f t="shared" si="1"/>
        <v/>
      </c>
      <c r="N46" s="18" t="str">
        <f t="shared" si="2"/>
        <v/>
      </c>
      <c r="O46" s="5" t="str">
        <f t="shared" si="3"/>
        <v/>
      </c>
      <c r="P46" s="5" t="str">
        <f t="shared" si="4"/>
        <v/>
      </c>
      <c r="Q46" s="18" t="str">
        <f t="shared" si="5"/>
        <v/>
      </c>
      <c r="R46" s="17" t="str">
        <f t="shared" si="6"/>
        <v/>
      </c>
      <c r="S46" s="5" t="str">
        <f t="shared" si="7"/>
        <v/>
      </c>
      <c r="T46" s="16" t="str">
        <f t="shared" si="8"/>
        <v/>
      </c>
      <c r="U46" s="17" t="str">
        <f t="shared" si="9"/>
        <v/>
      </c>
      <c r="V46" s="5" t="str">
        <f t="shared" si="10"/>
        <v/>
      </c>
      <c r="W46" s="5"/>
      <c r="X46" s="5" t="str">
        <f t="shared" si="11"/>
        <v/>
      </c>
      <c r="Y46" s="16" t="str">
        <f t="shared" si="12"/>
        <v/>
      </c>
    </row>
    <row r="47" spans="1:25">
      <c r="A47">
        <v>304</v>
      </c>
      <c r="B47">
        <v>0</v>
      </c>
      <c r="C47">
        <v>1995</v>
      </c>
      <c r="D47">
        <f t="shared" si="0"/>
        <v>21</v>
      </c>
      <c r="E47" t="s">
        <v>69</v>
      </c>
      <c r="F47">
        <v>3</v>
      </c>
      <c r="G47">
        <v>3</v>
      </c>
      <c r="H47">
        <v>3</v>
      </c>
      <c r="I47">
        <v>2</v>
      </c>
      <c r="J47">
        <v>1</v>
      </c>
      <c r="K47">
        <v>2</v>
      </c>
      <c r="L47">
        <v>3</v>
      </c>
      <c r="M47" s="12" t="str">
        <f t="shared" si="1"/>
        <v/>
      </c>
      <c r="N47" s="18" t="str">
        <f t="shared" si="2"/>
        <v/>
      </c>
      <c r="O47" s="5" t="str">
        <f t="shared" si="3"/>
        <v/>
      </c>
      <c r="P47" s="5" t="str">
        <f t="shared" si="4"/>
        <v/>
      </c>
      <c r="Q47" s="18" t="str">
        <f t="shared" si="5"/>
        <v/>
      </c>
      <c r="R47" s="17" t="str">
        <f t="shared" si="6"/>
        <v/>
      </c>
      <c r="S47" s="5" t="str">
        <f t="shared" si="7"/>
        <v/>
      </c>
      <c r="T47" s="16" t="str">
        <f t="shared" si="8"/>
        <v/>
      </c>
      <c r="U47" s="17" t="str">
        <f t="shared" si="9"/>
        <v/>
      </c>
      <c r="V47" s="5" t="str">
        <f t="shared" si="10"/>
        <v/>
      </c>
      <c r="W47" s="5"/>
      <c r="X47" s="5" t="str">
        <f t="shared" si="11"/>
        <v/>
      </c>
      <c r="Y47" s="16" t="str">
        <f t="shared" si="12"/>
        <v/>
      </c>
    </row>
    <row r="48" spans="1:25">
      <c r="A48">
        <v>324</v>
      </c>
      <c r="B48">
        <v>0</v>
      </c>
      <c r="C48">
        <v>1993</v>
      </c>
      <c r="D48">
        <f t="shared" si="0"/>
        <v>23</v>
      </c>
      <c r="E48" t="s">
        <v>46</v>
      </c>
      <c r="G48">
        <v>3</v>
      </c>
      <c r="H48">
        <v>3</v>
      </c>
      <c r="I48">
        <v>2</v>
      </c>
      <c r="J48">
        <v>1</v>
      </c>
      <c r="K48">
        <v>2</v>
      </c>
      <c r="L48">
        <v>3</v>
      </c>
      <c r="M48" s="12" t="str">
        <f t="shared" si="1"/>
        <v/>
      </c>
      <c r="N48" s="18" t="str">
        <f t="shared" si="2"/>
        <v/>
      </c>
      <c r="O48" s="5" t="str">
        <f t="shared" si="3"/>
        <v/>
      </c>
      <c r="P48" s="5" t="str">
        <f t="shared" si="4"/>
        <v/>
      </c>
      <c r="Q48" s="18" t="str">
        <f t="shared" si="5"/>
        <v/>
      </c>
      <c r="R48" s="17" t="str">
        <f t="shared" si="6"/>
        <v/>
      </c>
      <c r="S48" s="5" t="str">
        <f t="shared" si="7"/>
        <v/>
      </c>
      <c r="T48" s="16" t="str">
        <f t="shared" si="8"/>
        <v/>
      </c>
      <c r="U48" s="17" t="str">
        <f t="shared" si="9"/>
        <v/>
      </c>
      <c r="V48" s="5" t="str">
        <f t="shared" si="10"/>
        <v/>
      </c>
      <c r="W48" s="5"/>
      <c r="X48" s="5" t="str">
        <f t="shared" si="11"/>
        <v/>
      </c>
      <c r="Y48" s="16" t="str">
        <f t="shared" si="12"/>
        <v/>
      </c>
    </row>
    <row r="49" spans="1:25">
      <c r="A49">
        <v>373</v>
      </c>
      <c r="B49">
        <v>0</v>
      </c>
      <c r="C49">
        <v>1982</v>
      </c>
      <c r="D49">
        <f t="shared" si="0"/>
        <v>34</v>
      </c>
      <c r="E49" t="s">
        <v>70</v>
      </c>
      <c r="F49">
        <v>3</v>
      </c>
      <c r="G49">
        <v>3</v>
      </c>
      <c r="H49">
        <v>2</v>
      </c>
      <c r="I49">
        <v>1</v>
      </c>
      <c r="J49">
        <v>3</v>
      </c>
      <c r="K49">
        <v>4</v>
      </c>
      <c r="L49">
        <v>2</v>
      </c>
      <c r="M49" s="12" t="str">
        <f t="shared" si="1"/>
        <v/>
      </c>
      <c r="N49" s="18" t="str">
        <f t="shared" si="2"/>
        <v/>
      </c>
      <c r="O49" s="5" t="str">
        <f t="shared" si="3"/>
        <v/>
      </c>
      <c r="P49" s="5" t="str">
        <f t="shared" si="4"/>
        <v/>
      </c>
      <c r="Q49" s="18" t="str">
        <f t="shared" si="5"/>
        <v/>
      </c>
      <c r="R49" s="17" t="str">
        <f t="shared" si="6"/>
        <v/>
      </c>
      <c r="S49" s="5" t="str">
        <f t="shared" si="7"/>
        <v/>
      </c>
      <c r="T49" s="16" t="str">
        <f t="shared" si="8"/>
        <v/>
      </c>
      <c r="U49" s="17" t="str">
        <f t="shared" si="9"/>
        <v/>
      </c>
      <c r="V49" s="5" t="str">
        <f t="shared" si="10"/>
        <v/>
      </c>
      <c r="W49" s="5"/>
      <c r="X49" s="5" t="str">
        <f t="shared" si="11"/>
        <v/>
      </c>
      <c r="Y49" s="16" t="str">
        <f t="shared" si="12"/>
        <v/>
      </c>
    </row>
    <row r="50" spans="1:25">
      <c r="A50">
        <v>259</v>
      </c>
      <c r="B50">
        <v>0</v>
      </c>
      <c r="C50">
        <v>1994</v>
      </c>
      <c r="D50">
        <f t="shared" si="0"/>
        <v>22</v>
      </c>
      <c r="E50" t="s">
        <v>71</v>
      </c>
      <c r="F50">
        <v>4</v>
      </c>
      <c r="G50">
        <v>2</v>
      </c>
      <c r="H50">
        <v>3</v>
      </c>
      <c r="I50">
        <v>3</v>
      </c>
      <c r="J50">
        <v>3</v>
      </c>
      <c r="K50">
        <v>2</v>
      </c>
      <c r="L50">
        <v>2</v>
      </c>
      <c r="M50" s="12" t="str">
        <f t="shared" si="1"/>
        <v/>
      </c>
      <c r="N50" s="18" t="str">
        <f t="shared" si="2"/>
        <v/>
      </c>
      <c r="O50" s="5" t="str">
        <f t="shared" si="3"/>
        <v/>
      </c>
      <c r="P50" s="5" t="str">
        <f t="shared" si="4"/>
        <v/>
      </c>
      <c r="Q50" s="18" t="str">
        <f t="shared" si="5"/>
        <v/>
      </c>
      <c r="R50" s="17" t="str">
        <f t="shared" si="6"/>
        <v/>
      </c>
      <c r="S50" s="5" t="str">
        <f t="shared" si="7"/>
        <v/>
      </c>
      <c r="T50" s="16" t="str">
        <f t="shared" si="8"/>
        <v/>
      </c>
      <c r="U50" s="17" t="str">
        <f t="shared" si="9"/>
        <v/>
      </c>
      <c r="V50" s="5" t="str">
        <f t="shared" si="10"/>
        <v/>
      </c>
      <c r="W50" s="5"/>
      <c r="X50" s="5" t="str">
        <f t="shared" si="11"/>
        <v/>
      </c>
      <c r="Y50" s="16" t="str">
        <f t="shared" si="12"/>
        <v/>
      </c>
    </row>
    <row r="51" spans="1:25">
      <c r="A51">
        <v>394</v>
      </c>
      <c r="B51">
        <v>0</v>
      </c>
      <c r="C51">
        <v>1986</v>
      </c>
      <c r="D51">
        <f t="shared" si="0"/>
        <v>30</v>
      </c>
      <c r="E51" t="s">
        <v>46</v>
      </c>
      <c r="G51">
        <v>3</v>
      </c>
      <c r="H51">
        <v>3</v>
      </c>
      <c r="I51">
        <v>3</v>
      </c>
      <c r="J51">
        <v>4</v>
      </c>
      <c r="K51">
        <v>2</v>
      </c>
      <c r="L51">
        <v>3</v>
      </c>
      <c r="M51" s="12" t="str">
        <f t="shared" si="1"/>
        <v/>
      </c>
      <c r="N51" s="18" t="str">
        <f t="shared" si="2"/>
        <v/>
      </c>
      <c r="O51" s="5" t="str">
        <f t="shared" si="3"/>
        <v/>
      </c>
      <c r="P51" s="5" t="str">
        <f t="shared" si="4"/>
        <v/>
      </c>
      <c r="Q51" s="18" t="str">
        <f t="shared" si="5"/>
        <v/>
      </c>
      <c r="R51" s="17" t="str">
        <f t="shared" si="6"/>
        <v/>
      </c>
      <c r="S51" s="5" t="str">
        <f t="shared" si="7"/>
        <v/>
      </c>
      <c r="T51" s="16" t="str">
        <f t="shared" si="8"/>
        <v/>
      </c>
      <c r="U51" s="17" t="str">
        <f t="shared" si="9"/>
        <v/>
      </c>
      <c r="V51" s="5" t="str">
        <f t="shared" si="10"/>
        <v/>
      </c>
      <c r="W51" s="5"/>
      <c r="X51" s="5" t="str">
        <f t="shared" si="11"/>
        <v/>
      </c>
      <c r="Y51" s="16" t="str">
        <f t="shared" si="12"/>
        <v/>
      </c>
    </row>
    <row r="52" spans="1:25">
      <c r="A52">
        <v>397</v>
      </c>
      <c r="B52">
        <v>0</v>
      </c>
      <c r="C52">
        <v>1993</v>
      </c>
      <c r="D52">
        <f t="shared" si="0"/>
        <v>23</v>
      </c>
      <c r="E52" t="s">
        <v>72</v>
      </c>
      <c r="F52">
        <v>4</v>
      </c>
      <c r="G52">
        <v>3</v>
      </c>
      <c r="H52">
        <v>2</v>
      </c>
      <c r="I52">
        <v>3</v>
      </c>
      <c r="J52">
        <v>2</v>
      </c>
      <c r="K52">
        <v>2</v>
      </c>
      <c r="L52">
        <v>3</v>
      </c>
      <c r="M52" s="12" t="str">
        <f t="shared" si="1"/>
        <v/>
      </c>
      <c r="N52" s="18" t="str">
        <f t="shared" si="2"/>
        <v/>
      </c>
      <c r="O52" s="5" t="str">
        <f t="shared" si="3"/>
        <v/>
      </c>
      <c r="P52" s="5" t="str">
        <f t="shared" si="4"/>
        <v/>
      </c>
      <c r="Q52" s="18" t="str">
        <f t="shared" si="5"/>
        <v/>
      </c>
      <c r="R52" s="17" t="str">
        <f t="shared" si="6"/>
        <v/>
      </c>
      <c r="S52" s="5" t="str">
        <f t="shared" si="7"/>
        <v/>
      </c>
      <c r="T52" s="16" t="str">
        <f t="shared" si="8"/>
        <v/>
      </c>
      <c r="U52" s="17" t="str">
        <f t="shared" si="9"/>
        <v/>
      </c>
      <c r="V52" s="5" t="str">
        <f t="shared" si="10"/>
        <v/>
      </c>
      <c r="W52" s="5"/>
      <c r="X52" s="5" t="str">
        <f t="shared" si="11"/>
        <v/>
      </c>
      <c r="Y52" s="16" t="str">
        <f t="shared" si="12"/>
        <v/>
      </c>
    </row>
    <row r="53" spans="1:25">
      <c r="A53">
        <v>398</v>
      </c>
      <c r="B53">
        <v>1</v>
      </c>
      <c r="C53">
        <v>1986</v>
      </c>
      <c r="D53">
        <f t="shared" si="0"/>
        <v>30</v>
      </c>
      <c r="E53" t="s">
        <v>73</v>
      </c>
      <c r="F53">
        <v>1</v>
      </c>
      <c r="G53">
        <v>3</v>
      </c>
      <c r="H53">
        <v>3</v>
      </c>
      <c r="I53">
        <v>2</v>
      </c>
      <c r="J53">
        <v>2</v>
      </c>
      <c r="K53">
        <v>1</v>
      </c>
      <c r="L53">
        <v>2</v>
      </c>
      <c r="M53" s="12" t="str">
        <f t="shared" si="1"/>
        <v/>
      </c>
      <c r="N53" s="18" t="str">
        <f t="shared" si="2"/>
        <v/>
      </c>
      <c r="O53" s="5" t="str">
        <f t="shared" si="3"/>
        <v/>
      </c>
      <c r="P53" s="5" t="str">
        <f t="shared" si="4"/>
        <v/>
      </c>
      <c r="Q53" s="18" t="str">
        <f t="shared" si="5"/>
        <v/>
      </c>
      <c r="R53" s="17" t="str">
        <f t="shared" si="6"/>
        <v/>
      </c>
      <c r="S53" s="5" t="str">
        <f t="shared" si="7"/>
        <v/>
      </c>
      <c r="T53" s="16" t="str">
        <f t="shared" si="8"/>
        <v/>
      </c>
      <c r="U53" s="17" t="str">
        <f t="shared" si="9"/>
        <v/>
      </c>
      <c r="V53" s="5" t="str">
        <f t="shared" si="10"/>
        <v/>
      </c>
      <c r="W53" s="5"/>
      <c r="X53" s="5" t="str">
        <f t="shared" si="11"/>
        <v/>
      </c>
      <c r="Y53" s="16" t="str">
        <f t="shared" si="12"/>
        <v/>
      </c>
    </row>
    <row r="54" spans="1:25">
      <c r="A54">
        <v>415</v>
      </c>
      <c r="B54">
        <v>0</v>
      </c>
      <c r="C54">
        <v>1973</v>
      </c>
      <c r="D54">
        <f t="shared" si="0"/>
        <v>43</v>
      </c>
      <c r="E54" t="s">
        <v>74</v>
      </c>
      <c r="F54">
        <v>4</v>
      </c>
      <c r="G54">
        <v>2</v>
      </c>
      <c r="H54">
        <v>2</v>
      </c>
      <c r="I54">
        <v>2</v>
      </c>
      <c r="J54">
        <v>2</v>
      </c>
      <c r="K54">
        <v>1</v>
      </c>
      <c r="L54">
        <v>2</v>
      </c>
      <c r="M54" s="12" t="str">
        <f t="shared" si="1"/>
        <v/>
      </c>
      <c r="N54" s="18" t="str">
        <f t="shared" si="2"/>
        <v/>
      </c>
      <c r="O54" s="5" t="str">
        <f t="shared" si="3"/>
        <v/>
      </c>
      <c r="P54" s="5" t="str">
        <f t="shared" si="4"/>
        <v/>
      </c>
      <c r="Q54" s="18" t="str">
        <f t="shared" si="5"/>
        <v/>
      </c>
      <c r="R54" s="17" t="str">
        <f t="shared" si="6"/>
        <v/>
      </c>
      <c r="S54" s="5" t="str">
        <f t="shared" si="7"/>
        <v/>
      </c>
      <c r="T54" s="16" t="str">
        <f t="shared" si="8"/>
        <v/>
      </c>
      <c r="U54" s="17" t="str">
        <f t="shared" si="9"/>
        <v/>
      </c>
      <c r="V54" s="5" t="str">
        <f t="shared" si="10"/>
        <v/>
      </c>
      <c r="W54" s="5"/>
      <c r="X54" s="5" t="str">
        <f t="shared" si="11"/>
        <v/>
      </c>
      <c r="Y54" s="16" t="str">
        <f t="shared" si="12"/>
        <v/>
      </c>
    </row>
    <row r="55" spans="1:25">
      <c r="A55">
        <v>434</v>
      </c>
      <c r="B55">
        <v>0</v>
      </c>
      <c r="C55">
        <v>1997</v>
      </c>
      <c r="D55">
        <f t="shared" si="0"/>
        <v>19</v>
      </c>
      <c r="E55" t="s">
        <v>46</v>
      </c>
      <c r="G55">
        <v>3</v>
      </c>
      <c r="H55">
        <v>4</v>
      </c>
      <c r="I55">
        <v>4</v>
      </c>
      <c r="J55">
        <v>2</v>
      </c>
      <c r="K55">
        <v>1</v>
      </c>
      <c r="L55">
        <v>3</v>
      </c>
      <c r="M55" s="12" t="str">
        <f t="shared" si="1"/>
        <v/>
      </c>
      <c r="N55" s="18" t="str">
        <f t="shared" si="2"/>
        <v/>
      </c>
      <c r="O55" s="5" t="str">
        <f t="shared" si="3"/>
        <v/>
      </c>
      <c r="P55" s="5" t="str">
        <f t="shared" si="4"/>
        <v/>
      </c>
      <c r="Q55" s="18" t="str">
        <f t="shared" si="5"/>
        <v/>
      </c>
      <c r="R55" s="17" t="str">
        <f t="shared" si="6"/>
        <v/>
      </c>
      <c r="S55" s="5" t="str">
        <f t="shared" si="7"/>
        <v/>
      </c>
      <c r="T55" s="16" t="str">
        <f t="shared" si="8"/>
        <v/>
      </c>
      <c r="U55" s="17" t="str">
        <f t="shared" si="9"/>
        <v/>
      </c>
      <c r="V55" s="5" t="str">
        <f t="shared" si="10"/>
        <v/>
      </c>
      <c r="W55" s="5"/>
      <c r="X55" s="5" t="str">
        <f t="shared" si="11"/>
        <v/>
      </c>
      <c r="Y55" s="16" t="str">
        <f t="shared" si="12"/>
        <v/>
      </c>
    </row>
    <row r="56" spans="1:25">
      <c r="A56">
        <v>452</v>
      </c>
      <c r="B56">
        <v>0</v>
      </c>
      <c r="C56">
        <v>1992</v>
      </c>
      <c r="D56">
        <f t="shared" si="0"/>
        <v>24</v>
      </c>
      <c r="E56" t="s">
        <v>75</v>
      </c>
      <c r="F56">
        <v>2</v>
      </c>
      <c r="G56">
        <v>3</v>
      </c>
      <c r="H56">
        <v>3</v>
      </c>
      <c r="I56">
        <v>3</v>
      </c>
      <c r="J56">
        <v>2</v>
      </c>
      <c r="K56">
        <v>2</v>
      </c>
      <c r="L56">
        <v>2</v>
      </c>
      <c r="M56" s="12" t="str">
        <f t="shared" si="1"/>
        <v/>
      </c>
      <c r="N56" s="18" t="str">
        <f t="shared" si="2"/>
        <v/>
      </c>
      <c r="O56" s="5" t="str">
        <f t="shared" si="3"/>
        <v/>
      </c>
      <c r="P56" s="5" t="str">
        <f t="shared" si="4"/>
        <v/>
      </c>
      <c r="Q56" s="18" t="str">
        <f t="shared" si="5"/>
        <v/>
      </c>
      <c r="R56" s="17" t="str">
        <f t="shared" si="6"/>
        <v/>
      </c>
      <c r="S56" s="5" t="str">
        <f t="shared" si="7"/>
        <v/>
      </c>
      <c r="T56" s="16" t="str">
        <f t="shared" si="8"/>
        <v/>
      </c>
      <c r="U56" s="17" t="str">
        <f t="shared" si="9"/>
        <v/>
      </c>
      <c r="V56" s="5" t="str">
        <f t="shared" si="10"/>
        <v/>
      </c>
      <c r="W56" s="5"/>
      <c r="X56" s="5" t="str">
        <f t="shared" si="11"/>
        <v/>
      </c>
      <c r="Y56" s="16" t="str">
        <f t="shared" si="12"/>
        <v/>
      </c>
    </row>
    <row r="57" spans="1:25">
      <c r="A57">
        <v>455</v>
      </c>
      <c r="B57">
        <v>0</v>
      </c>
      <c r="C57">
        <v>1995</v>
      </c>
      <c r="D57">
        <f t="shared" si="0"/>
        <v>21</v>
      </c>
      <c r="E57" t="s">
        <v>46</v>
      </c>
      <c r="G57">
        <v>3</v>
      </c>
      <c r="H57">
        <v>1</v>
      </c>
      <c r="I57">
        <v>2</v>
      </c>
      <c r="J57">
        <v>1</v>
      </c>
      <c r="K57">
        <v>2</v>
      </c>
      <c r="L57">
        <v>2</v>
      </c>
      <c r="M57" s="12" t="str">
        <f t="shared" si="1"/>
        <v/>
      </c>
      <c r="N57" s="18" t="str">
        <f t="shared" si="2"/>
        <v/>
      </c>
      <c r="O57" s="5" t="str">
        <f t="shared" si="3"/>
        <v/>
      </c>
      <c r="P57" s="5" t="str">
        <f t="shared" si="4"/>
        <v/>
      </c>
      <c r="Q57" s="18" t="str">
        <f t="shared" si="5"/>
        <v/>
      </c>
      <c r="R57" s="17" t="str">
        <f t="shared" si="6"/>
        <v/>
      </c>
      <c r="S57" s="5" t="str">
        <f t="shared" si="7"/>
        <v/>
      </c>
      <c r="T57" s="16" t="str">
        <f t="shared" si="8"/>
        <v/>
      </c>
      <c r="U57" s="17" t="str">
        <f t="shared" si="9"/>
        <v/>
      </c>
      <c r="V57" s="5" t="str">
        <f t="shared" si="10"/>
        <v/>
      </c>
      <c r="W57" s="5"/>
      <c r="X57" s="5" t="str">
        <f t="shared" si="11"/>
        <v/>
      </c>
      <c r="Y57" s="16" t="str">
        <f t="shared" si="12"/>
        <v/>
      </c>
    </row>
    <row r="58" spans="1:25">
      <c r="A58">
        <v>461</v>
      </c>
      <c r="B58">
        <v>0</v>
      </c>
      <c r="C58">
        <v>1963</v>
      </c>
      <c r="D58">
        <f t="shared" si="0"/>
        <v>53</v>
      </c>
      <c r="E58" t="s">
        <v>76</v>
      </c>
      <c r="F58">
        <v>2</v>
      </c>
      <c r="G58">
        <v>1</v>
      </c>
      <c r="H58">
        <v>1</v>
      </c>
      <c r="I58">
        <v>4</v>
      </c>
      <c r="J58">
        <v>1</v>
      </c>
      <c r="K58">
        <v>1</v>
      </c>
      <c r="L58">
        <v>1</v>
      </c>
      <c r="M58" s="12" t="str">
        <f t="shared" si="1"/>
        <v/>
      </c>
      <c r="N58" s="18" t="str">
        <f t="shared" si="2"/>
        <v/>
      </c>
      <c r="O58" s="5" t="str">
        <f t="shared" si="3"/>
        <v/>
      </c>
      <c r="P58" s="5" t="str">
        <f t="shared" si="4"/>
        <v/>
      </c>
      <c r="Q58" s="18" t="str">
        <f t="shared" si="5"/>
        <v/>
      </c>
      <c r="R58" s="17" t="str">
        <f t="shared" si="6"/>
        <v/>
      </c>
      <c r="S58" s="5" t="str">
        <f t="shared" si="7"/>
        <v/>
      </c>
      <c r="T58" s="16" t="str">
        <f t="shared" si="8"/>
        <v/>
      </c>
      <c r="U58" s="17" t="str">
        <f t="shared" si="9"/>
        <v/>
      </c>
      <c r="V58" s="5" t="str">
        <f t="shared" si="10"/>
        <v/>
      </c>
      <c r="W58" s="5"/>
      <c r="X58" s="5" t="str">
        <f t="shared" si="11"/>
        <v/>
      </c>
      <c r="Y58" s="16" t="str">
        <f t="shared" si="12"/>
        <v/>
      </c>
    </row>
    <row r="59" spans="1:25">
      <c r="A59">
        <v>441</v>
      </c>
      <c r="B59">
        <v>0</v>
      </c>
      <c r="C59">
        <v>1996</v>
      </c>
      <c r="D59">
        <f t="shared" si="0"/>
        <v>20</v>
      </c>
      <c r="E59" t="s">
        <v>46</v>
      </c>
      <c r="G59">
        <v>3</v>
      </c>
      <c r="H59">
        <v>3</v>
      </c>
      <c r="I59">
        <v>2</v>
      </c>
      <c r="J59">
        <v>2</v>
      </c>
      <c r="K59">
        <v>1</v>
      </c>
      <c r="L59">
        <v>2</v>
      </c>
      <c r="M59" s="12" t="str">
        <f t="shared" si="1"/>
        <v/>
      </c>
      <c r="N59" s="18" t="str">
        <f t="shared" si="2"/>
        <v/>
      </c>
      <c r="O59" s="5" t="str">
        <f t="shared" si="3"/>
        <v/>
      </c>
      <c r="P59" s="5" t="str">
        <f t="shared" si="4"/>
        <v/>
      </c>
      <c r="Q59" s="18" t="str">
        <f t="shared" si="5"/>
        <v/>
      </c>
      <c r="R59" s="17" t="str">
        <f t="shared" si="6"/>
        <v/>
      </c>
      <c r="S59" s="5" t="str">
        <f t="shared" si="7"/>
        <v/>
      </c>
      <c r="T59" s="16" t="str">
        <f t="shared" si="8"/>
        <v/>
      </c>
      <c r="U59" s="17" t="str">
        <f t="shared" si="9"/>
        <v/>
      </c>
      <c r="V59" s="5" t="str">
        <f t="shared" si="10"/>
        <v/>
      </c>
      <c r="W59" s="5"/>
      <c r="X59" s="5" t="str">
        <f t="shared" si="11"/>
        <v/>
      </c>
      <c r="Y59" s="16" t="str">
        <f t="shared" si="12"/>
        <v/>
      </c>
    </row>
    <row r="60" spans="1:25">
      <c r="A60">
        <v>463</v>
      </c>
      <c r="B60">
        <v>0</v>
      </c>
      <c r="C60">
        <v>1991</v>
      </c>
      <c r="D60">
        <f t="shared" si="0"/>
        <v>25</v>
      </c>
      <c r="E60" t="s">
        <v>77</v>
      </c>
      <c r="F60">
        <v>2</v>
      </c>
      <c r="G60">
        <v>2</v>
      </c>
      <c r="H60">
        <v>2</v>
      </c>
      <c r="I60">
        <v>3</v>
      </c>
      <c r="J60">
        <v>3</v>
      </c>
      <c r="K60">
        <v>2</v>
      </c>
      <c r="L60">
        <v>2</v>
      </c>
      <c r="M60" s="12" t="str">
        <f t="shared" si="1"/>
        <v/>
      </c>
      <c r="N60" s="18" t="str">
        <f t="shared" si="2"/>
        <v/>
      </c>
      <c r="O60" s="5" t="str">
        <f t="shared" si="3"/>
        <v/>
      </c>
      <c r="P60" s="5" t="str">
        <f t="shared" si="4"/>
        <v/>
      </c>
      <c r="Q60" s="18" t="str">
        <f t="shared" si="5"/>
        <v/>
      </c>
      <c r="R60" s="17" t="str">
        <f t="shared" si="6"/>
        <v/>
      </c>
      <c r="S60" s="5" t="str">
        <f t="shared" si="7"/>
        <v/>
      </c>
      <c r="T60" s="16" t="str">
        <f t="shared" si="8"/>
        <v/>
      </c>
      <c r="U60" s="17" t="str">
        <f t="shared" si="9"/>
        <v/>
      </c>
      <c r="V60" s="5" t="str">
        <f t="shared" si="10"/>
        <v/>
      </c>
      <c r="W60" s="5"/>
      <c r="X60" s="5" t="str">
        <f t="shared" si="11"/>
        <v/>
      </c>
      <c r="Y60" s="16" t="str">
        <f t="shared" si="12"/>
        <v/>
      </c>
    </row>
    <row r="61" spans="1:25">
      <c r="A61">
        <v>483</v>
      </c>
      <c r="B61">
        <v>1</v>
      </c>
      <c r="C61">
        <v>1995</v>
      </c>
      <c r="D61">
        <f t="shared" si="0"/>
        <v>21</v>
      </c>
      <c r="E61" t="s">
        <v>78</v>
      </c>
      <c r="F61">
        <v>2</v>
      </c>
      <c r="G61">
        <v>3</v>
      </c>
      <c r="H61">
        <v>3</v>
      </c>
      <c r="I61">
        <v>2</v>
      </c>
      <c r="J61">
        <v>3</v>
      </c>
      <c r="K61">
        <v>1</v>
      </c>
      <c r="L61">
        <v>3</v>
      </c>
      <c r="M61" s="12" t="str">
        <f t="shared" si="1"/>
        <v/>
      </c>
      <c r="N61" s="18" t="str">
        <f t="shared" si="2"/>
        <v/>
      </c>
      <c r="O61" s="5" t="str">
        <f t="shared" si="3"/>
        <v/>
      </c>
      <c r="P61" s="5" t="str">
        <f t="shared" si="4"/>
        <v/>
      </c>
      <c r="Q61" s="18" t="str">
        <f t="shared" si="5"/>
        <v/>
      </c>
      <c r="R61" s="17" t="str">
        <f t="shared" si="6"/>
        <v/>
      </c>
      <c r="S61" s="5" t="str">
        <f t="shared" si="7"/>
        <v/>
      </c>
      <c r="T61" s="16" t="str">
        <f t="shared" si="8"/>
        <v/>
      </c>
      <c r="U61" s="17" t="str">
        <f t="shared" si="9"/>
        <v/>
      </c>
      <c r="V61" s="5" t="str">
        <f t="shared" si="10"/>
        <v/>
      </c>
      <c r="W61" s="5"/>
      <c r="X61" s="5" t="str">
        <f t="shared" si="11"/>
        <v/>
      </c>
      <c r="Y61" s="16" t="str">
        <f t="shared" si="12"/>
        <v/>
      </c>
    </row>
    <row r="62" spans="1:25">
      <c r="A62">
        <v>227</v>
      </c>
      <c r="B62">
        <v>0</v>
      </c>
      <c r="C62">
        <v>1994</v>
      </c>
      <c r="D62">
        <f t="shared" si="0"/>
        <v>22</v>
      </c>
      <c r="E62" t="s">
        <v>79</v>
      </c>
      <c r="F62">
        <v>4</v>
      </c>
      <c r="G62">
        <v>3</v>
      </c>
      <c r="H62">
        <v>1</v>
      </c>
      <c r="I62">
        <v>2</v>
      </c>
      <c r="J62">
        <v>2</v>
      </c>
      <c r="K62">
        <v>1</v>
      </c>
      <c r="L62">
        <v>3</v>
      </c>
      <c r="M62" s="12" t="str">
        <f t="shared" si="1"/>
        <v/>
      </c>
      <c r="N62" s="18" t="str">
        <f t="shared" si="2"/>
        <v/>
      </c>
      <c r="O62" s="5" t="str">
        <f t="shared" si="3"/>
        <v/>
      </c>
      <c r="P62" s="5" t="str">
        <f t="shared" si="4"/>
        <v/>
      </c>
      <c r="Q62" s="18" t="str">
        <f t="shared" si="5"/>
        <v/>
      </c>
      <c r="R62" s="17" t="str">
        <f t="shared" si="6"/>
        <v/>
      </c>
      <c r="S62" s="5" t="str">
        <f t="shared" si="7"/>
        <v/>
      </c>
      <c r="T62" s="16" t="str">
        <f t="shared" si="8"/>
        <v/>
      </c>
      <c r="U62" s="17" t="str">
        <f t="shared" si="9"/>
        <v/>
      </c>
      <c r="V62" s="5" t="str">
        <f t="shared" si="10"/>
        <v/>
      </c>
      <c r="W62" s="5"/>
      <c r="X62" s="5" t="str">
        <f t="shared" si="11"/>
        <v/>
      </c>
      <c r="Y62" s="16" t="str">
        <f t="shared" si="12"/>
        <v/>
      </c>
    </row>
    <row r="63" spans="1:25">
      <c r="A63">
        <v>494</v>
      </c>
      <c r="B63">
        <v>0</v>
      </c>
      <c r="C63">
        <v>1990</v>
      </c>
      <c r="D63">
        <f t="shared" si="0"/>
        <v>26</v>
      </c>
      <c r="E63" t="s">
        <v>46</v>
      </c>
      <c r="G63">
        <v>4</v>
      </c>
      <c r="H63">
        <v>3</v>
      </c>
      <c r="I63">
        <v>3</v>
      </c>
      <c r="J63">
        <v>3</v>
      </c>
      <c r="K63">
        <v>3</v>
      </c>
      <c r="L63">
        <v>3</v>
      </c>
      <c r="M63" s="12" t="str">
        <f t="shared" si="1"/>
        <v/>
      </c>
      <c r="N63" s="18" t="str">
        <f t="shared" si="2"/>
        <v/>
      </c>
      <c r="O63" s="5" t="str">
        <f t="shared" si="3"/>
        <v/>
      </c>
      <c r="P63" s="5" t="str">
        <f t="shared" si="4"/>
        <v/>
      </c>
      <c r="Q63" s="18" t="str">
        <f t="shared" si="5"/>
        <v/>
      </c>
      <c r="R63" s="17" t="str">
        <f t="shared" si="6"/>
        <v/>
      </c>
      <c r="S63" s="5" t="str">
        <f t="shared" si="7"/>
        <v/>
      </c>
      <c r="T63" s="16" t="str">
        <f t="shared" si="8"/>
        <v/>
      </c>
      <c r="U63" s="17" t="str">
        <f t="shared" si="9"/>
        <v/>
      </c>
      <c r="V63" s="5" t="str">
        <f t="shared" si="10"/>
        <v/>
      </c>
      <c r="W63" s="5"/>
      <c r="X63" s="5" t="str">
        <f t="shared" si="11"/>
        <v/>
      </c>
      <c r="Y63" s="16" t="str">
        <f t="shared" si="12"/>
        <v/>
      </c>
    </row>
    <row r="64" spans="1:25">
      <c r="A64">
        <v>492</v>
      </c>
      <c r="B64">
        <v>1</v>
      </c>
      <c r="C64">
        <v>1990</v>
      </c>
      <c r="D64">
        <f t="shared" si="0"/>
        <v>26</v>
      </c>
      <c r="E64" t="s">
        <v>46</v>
      </c>
      <c r="G64">
        <v>2</v>
      </c>
      <c r="H64">
        <v>2</v>
      </c>
      <c r="I64">
        <v>3</v>
      </c>
      <c r="J64">
        <v>3</v>
      </c>
      <c r="K64">
        <v>1</v>
      </c>
      <c r="L64">
        <v>2</v>
      </c>
      <c r="M64" s="12" t="str">
        <f t="shared" si="1"/>
        <v/>
      </c>
      <c r="N64" s="18" t="str">
        <f t="shared" si="2"/>
        <v/>
      </c>
      <c r="O64" s="5" t="str">
        <f t="shared" si="3"/>
        <v/>
      </c>
      <c r="P64" s="5" t="str">
        <f t="shared" si="4"/>
        <v/>
      </c>
      <c r="Q64" s="18" t="str">
        <f t="shared" si="5"/>
        <v/>
      </c>
      <c r="R64" s="17" t="str">
        <f t="shared" si="6"/>
        <v/>
      </c>
      <c r="S64" s="5" t="str">
        <f t="shared" si="7"/>
        <v/>
      </c>
      <c r="T64" s="16" t="str">
        <f t="shared" si="8"/>
        <v/>
      </c>
      <c r="U64" s="17" t="str">
        <f t="shared" si="9"/>
        <v/>
      </c>
      <c r="V64" s="5" t="str">
        <f t="shared" si="10"/>
        <v/>
      </c>
      <c r="W64" s="5"/>
      <c r="X64" s="5" t="str">
        <f t="shared" si="11"/>
        <v/>
      </c>
      <c r="Y64" s="16" t="str">
        <f t="shared" si="12"/>
        <v/>
      </c>
    </row>
    <row r="65" spans="1:25">
      <c r="A65">
        <v>496</v>
      </c>
      <c r="B65">
        <v>0</v>
      </c>
      <c r="C65">
        <v>1993</v>
      </c>
      <c r="D65">
        <f t="shared" si="0"/>
        <v>23</v>
      </c>
      <c r="E65" t="s">
        <v>80</v>
      </c>
      <c r="F65">
        <v>3</v>
      </c>
      <c r="G65">
        <v>2</v>
      </c>
      <c r="H65">
        <v>1</v>
      </c>
      <c r="I65">
        <v>3</v>
      </c>
      <c r="J65">
        <v>3</v>
      </c>
      <c r="K65">
        <v>1</v>
      </c>
      <c r="L65">
        <v>2</v>
      </c>
      <c r="M65" s="12" t="str">
        <f t="shared" si="1"/>
        <v/>
      </c>
      <c r="N65" s="18" t="str">
        <f t="shared" si="2"/>
        <v/>
      </c>
      <c r="O65" s="5" t="str">
        <f t="shared" si="3"/>
        <v/>
      </c>
      <c r="P65" s="5" t="str">
        <f t="shared" si="4"/>
        <v/>
      </c>
      <c r="Q65" s="18" t="str">
        <f t="shared" si="5"/>
        <v/>
      </c>
      <c r="R65" s="17" t="str">
        <f t="shared" si="6"/>
        <v/>
      </c>
      <c r="S65" s="5" t="str">
        <f t="shared" si="7"/>
        <v/>
      </c>
      <c r="T65" s="16" t="str">
        <f t="shared" si="8"/>
        <v/>
      </c>
      <c r="U65" s="17" t="str">
        <f t="shared" si="9"/>
        <v/>
      </c>
      <c r="V65" s="5" t="str">
        <f t="shared" si="10"/>
        <v/>
      </c>
      <c r="W65" s="5"/>
      <c r="X65" s="5" t="str">
        <f t="shared" si="11"/>
        <v/>
      </c>
      <c r="Y65" s="16" t="str">
        <f t="shared" si="12"/>
        <v/>
      </c>
    </row>
    <row r="66" spans="1:25">
      <c r="A66">
        <v>491</v>
      </c>
      <c r="B66">
        <v>1</v>
      </c>
      <c r="C66">
        <v>1989</v>
      </c>
      <c r="D66">
        <f t="shared" si="0"/>
        <v>27</v>
      </c>
      <c r="E66" t="s">
        <v>46</v>
      </c>
      <c r="G66">
        <v>3</v>
      </c>
      <c r="H66">
        <v>3</v>
      </c>
      <c r="I66">
        <v>3</v>
      </c>
      <c r="J66">
        <v>4</v>
      </c>
      <c r="K66">
        <v>2</v>
      </c>
      <c r="L66">
        <v>2</v>
      </c>
      <c r="M66" s="12" t="str">
        <f t="shared" si="1"/>
        <v/>
      </c>
      <c r="N66" s="18" t="str">
        <f t="shared" si="2"/>
        <v/>
      </c>
      <c r="O66" s="5" t="str">
        <f t="shared" si="3"/>
        <v/>
      </c>
      <c r="P66" s="5" t="str">
        <f t="shared" si="4"/>
        <v/>
      </c>
      <c r="Q66" s="18" t="str">
        <f t="shared" si="5"/>
        <v/>
      </c>
      <c r="R66" s="17" t="str">
        <f t="shared" si="6"/>
        <v/>
      </c>
      <c r="S66" s="5" t="str">
        <f t="shared" si="7"/>
        <v/>
      </c>
      <c r="T66" s="16" t="str">
        <f t="shared" si="8"/>
        <v/>
      </c>
      <c r="U66" s="17" t="str">
        <f t="shared" si="9"/>
        <v/>
      </c>
      <c r="V66" s="5" t="str">
        <f t="shared" si="10"/>
        <v/>
      </c>
      <c r="W66" s="5"/>
      <c r="X66" s="5" t="str">
        <f t="shared" si="11"/>
        <v/>
      </c>
      <c r="Y66" s="16" t="str">
        <f t="shared" si="12"/>
        <v/>
      </c>
    </row>
    <row r="67" spans="1:25">
      <c r="A67">
        <v>527</v>
      </c>
      <c r="B67">
        <v>0</v>
      </c>
      <c r="C67">
        <v>1990</v>
      </c>
      <c r="D67">
        <f t="shared" si="0"/>
        <v>26</v>
      </c>
      <c r="E67" t="s">
        <v>81</v>
      </c>
      <c r="F67">
        <v>2</v>
      </c>
      <c r="G67">
        <v>3</v>
      </c>
      <c r="H67">
        <v>2</v>
      </c>
      <c r="I67">
        <v>1</v>
      </c>
      <c r="J67">
        <v>3</v>
      </c>
      <c r="K67">
        <v>3</v>
      </c>
      <c r="L67">
        <v>2</v>
      </c>
      <c r="M67" s="12" t="str">
        <f t="shared" si="1"/>
        <v/>
      </c>
      <c r="N67" s="18" t="str">
        <f t="shared" si="2"/>
        <v/>
      </c>
      <c r="O67" s="5" t="str">
        <f t="shared" si="3"/>
        <v/>
      </c>
      <c r="P67" s="5" t="str">
        <f t="shared" si="4"/>
        <v/>
      </c>
      <c r="Q67" s="18" t="str">
        <f t="shared" si="5"/>
        <v/>
      </c>
      <c r="R67" s="17" t="str">
        <f t="shared" si="6"/>
        <v/>
      </c>
      <c r="S67" s="5" t="str">
        <f t="shared" si="7"/>
        <v/>
      </c>
      <c r="T67" s="16" t="str">
        <f t="shared" si="8"/>
        <v/>
      </c>
      <c r="U67" s="17" t="str">
        <f t="shared" si="9"/>
        <v/>
      </c>
      <c r="V67" s="5" t="str">
        <f t="shared" si="10"/>
        <v/>
      </c>
      <c r="W67" s="5"/>
      <c r="X67" s="5" t="str">
        <f t="shared" si="11"/>
        <v/>
      </c>
      <c r="Y67" s="16" t="str">
        <f t="shared" si="12"/>
        <v/>
      </c>
    </row>
    <row r="68" spans="1:25">
      <c r="A68">
        <v>534</v>
      </c>
      <c r="B68">
        <v>0</v>
      </c>
      <c r="C68">
        <v>1990</v>
      </c>
      <c r="D68">
        <f t="shared" si="0"/>
        <v>26</v>
      </c>
      <c r="E68" t="s">
        <v>82</v>
      </c>
      <c r="F68">
        <v>2</v>
      </c>
      <c r="G68">
        <v>3</v>
      </c>
      <c r="H68">
        <v>3</v>
      </c>
      <c r="I68">
        <v>3</v>
      </c>
      <c r="J68">
        <v>4</v>
      </c>
      <c r="K68">
        <v>2</v>
      </c>
      <c r="L68">
        <v>4</v>
      </c>
      <c r="M68" s="12" t="str">
        <f t="shared" si="1"/>
        <v/>
      </c>
      <c r="N68" s="18" t="str">
        <f t="shared" si="2"/>
        <v/>
      </c>
      <c r="O68" s="5" t="str">
        <f t="shared" si="3"/>
        <v/>
      </c>
      <c r="P68" s="5" t="str">
        <f t="shared" si="4"/>
        <v/>
      </c>
      <c r="Q68" s="18" t="str">
        <f t="shared" si="5"/>
        <v/>
      </c>
      <c r="R68" s="17" t="str">
        <f t="shared" si="6"/>
        <v/>
      </c>
      <c r="S68" s="5" t="str">
        <f t="shared" si="7"/>
        <v/>
      </c>
      <c r="T68" s="16" t="str">
        <f t="shared" si="8"/>
        <v/>
      </c>
      <c r="U68" s="17" t="str">
        <f t="shared" si="9"/>
        <v/>
      </c>
      <c r="V68" s="5" t="str">
        <f t="shared" si="10"/>
        <v/>
      </c>
      <c r="W68" s="5"/>
      <c r="X68" s="5" t="str">
        <f t="shared" si="11"/>
        <v/>
      </c>
      <c r="Y68" s="16" t="str">
        <f t="shared" si="12"/>
        <v/>
      </c>
    </row>
    <row r="69" spans="1:25">
      <c r="A69">
        <v>541</v>
      </c>
      <c r="B69">
        <v>0</v>
      </c>
      <c r="C69">
        <v>1993</v>
      </c>
      <c r="D69">
        <f t="shared" si="0"/>
        <v>23</v>
      </c>
      <c r="E69" t="s">
        <v>46</v>
      </c>
      <c r="G69">
        <v>3</v>
      </c>
      <c r="H69">
        <v>3</v>
      </c>
      <c r="I69">
        <v>3</v>
      </c>
      <c r="J69">
        <v>3</v>
      </c>
      <c r="K69">
        <v>1</v>
      </c>
      <c r="L69">
        <v>3</v>
      </c>
      <c r="M69" s="12" t="str">
        <f t="shared" si="1"/>
        <v/>
      </c>
      <c r="N69" s="18" t="str">
        <f t="shared" si="2"/>
        <v/>
      </c>
      <c r="O69" s="5" t="str">
        <f t="shared" si="3"/>
        <v/>
      </c>
      <c r="P69" s="5" t="str">
        <f t="shared" si="4"/>
        <v/>
      </c>
      <c r="Q69" s="18" t="str">
        <f t="shared" si="5"/>
        <v/>
      </c>
      <c r="R69" s="17" t="str">
        <f t="shared" si="6"/>
        <v/>
      </c>
      <c r="S69" s="5" t="str">
        <f t="shared" si="7"/>
        <v/>
      </c>
      <c r="T69" s="16" t="str">
        <f t="shared" si="8"/>
        <v/>
      </c>
      <c r="U69" s="17" t="str">
        <f t="shared" si="9"/>
        <v/>
      </c>
      <c r="V69" s="5" t="str">
        <f t="shared" si="10"/>
        <v/>
      </c>
      <c r="W69" s="5"/>
      <c r="X69" s="5" t="str">
        <f t="shared" si="11"/>
        <v/>
      </c>
      <c r="Y69" s="16" t="str">
        <f t="shared" si="12"/>
        <v/>
      </c>
    </row>
    <row r="70" spans="1:25">
      <c r="A70">
        <v>545</v>
      </c>
      <c r="B70">
        <v>0</v>
      </c>
      <c r="C70">
        <v>1970</v>
      </c>
      <c r="D70">
        <f t="shared" si="0"/>
        <v>46</v>
      </c>
      <c r="E70" t="s">
        <v>83</v>
      </c>
      <c r="F70">
        <v>3</v>
      </c>
      <c r="G70">
        <v>2</v>
      </c>
      <c r="H70">
        <v>2</v>
      </c>
      <c r="I70">
        <v>1</v>
      </c>
      <c r="J70">
        <v>2</v>
      </c>
      <c r="K70">
        <v>2</v>
      </c>
      <c r="L70">
        <v>2</v>
      </c>
      <c r="M70" s="12" t="str">
        <f t="shared" si="1"/>
        <v/>
      </c>
      <c r="N70" s="18" t="str">
        <f t="shared" si="2"/>
        <v/>
      </c>
      <c r="O70" s="5" t="str">
        <f t="shared" si="3"/>
        <v/>
      </c>
      <c r="P70" s="5" t="str">
        <f t="shared" si="4"/>
        <v/>
      </c>
      <c r="Q70" s="18" t="str">
        <f t="shared" si="5"/>
        <v/>
      </c>
      <c r="R70" s="17" t="str">
        <f t="shared" si="6"/>
        <v/>
      </c>
      <c r="S70" s="5" t="str">
        <f t="shared" si="7"/>
        <v/>
      </c>
      <c r="T70" s="16" t="str">
        <f t="shared" si="8"/>
        <v/>
      </c>
      <c r="U70" s="17" t="str">
        <f t="shared" si="9"/>
        <v/>
      </c>
      <c r="V70" s="5" t="str">
        <f t="shared" si="10"/>
        <v/>
      </c>
      <c r="W70" s="5"/>
      <c r="X70" s="5" t="str">
        <f t="shared" si="11"/>
        <v/>
      </c>
      <c r="Y70" s="16" t="str">
        <f t="shared" si="12"/>
        <v/>
      </c>
    </row>
    <row r="71" spans="1:25">
      <c r="A71">
        <v>540</v>
      </c>
      <c r="B71">
        <v>0</v>
      </c>
      <c r="C71">
        <v>1997</v>
      </c>
      <c r="D71">
        <f t="shared" si="0"/>
        <v>19</v>
      </c>
      <c r="E71" t="s">
        <v>84</v>
      </c>
      <c r="F71">
        <v>3</v>
      </c>
      <c r="G71">
        <v>3</v>
      </c>
      <c r="H71">
        <v>2</v>
      </c>
      <c r="I71">
        <v>3</v>
      </c>
      <c r="J71">
        <v>2</v>
      </c>
      <c r="K71">
        <v>2</v>
      </c>
      <c r="L71">
        <v>3</v>
      </c>
      <c r="M71" s="12" t="str">
        <f t="shared" si="1"/>
        <v/>
      </c>
      <c r="N71" s="18" t="str">
        <f t="shared" si="2"/>
        <v/>
      </c>
      <c r="O71" s="5" t="str">
        <f t="shared" si="3"/>
        <v/>
      </c>
      <c r="P71" s="5" t="str">
        <f t="shared" si="4"/>
        <v/>
      </c>
      <c r="Q71" s="18" t="str">
        <f t="shared" si="5"/>
        <v/>
      </c>
      <c r="R71" s="17" t="str">
        <f t="shared" si="6"/>
        <v/>
      </c>
      <c r="S71" s="5" t="str">
        <f t="shared" si="7"/>
        <v/>
      </c>
      <c r="T71" s="16" t="str">
        <f t="shared" si="8"/>
        <v/>
      </c>
      <c r="U71" s="17" t="str">
        <f t="shared" si="9"/>
        <v/>
      </c>
      <c r="V71" s="5" t="str">
        <f t="shared" si="10"/>
        <v/>
      </c>
      <c r="W71" s="5"/>
      <c r="X71" s="5" t="str">
        <f t="shared" si="11"/>
        <v/>
      </c>
      <c r="Y71" s="16" t="str">
        <f t="shared" si="12"/>
        <v/>
      </c>
    </row>
    <row r="72" spans="1:25">
      <c r="A72">
        <v>553</v>
      </c>
      <c r="B72">
        <v>0</v>
      </c>
      <c r="C72">
        <v>1991</v>
      </c>
      <c r="D72">
        <f t="shared" si="0"/>
        <v>25</v>
      </c>
      <c r="E72" t="s">
        <v>46</v>
      </c>
      <c r="G72">
        <v>3</v>
      </c>
      <c r="H72">
        <v>2</v>
      </c>
      <c r="I72">
        <v>3</v>
      </c>
      <c r="J72">
        <v>2</v>
      </c>
      <c r="K72">
        <v>1</v>
      </c>
      <c r="L72">
        <v>2</v>
      </c>
      <c r="M72" s="12" t="str">
        <f t="shared" si="1"/>
        <v/>
      </c>
      <c r="N72" s="18" t="str">
        <f t="shared" si="2"/>
        <v/>
      </c>
      <c r="O72" s="5" t="str">
        <f t="shared" si="3"/>
        <v/>
      </c>
      <c r="P72" s="5" t="str">
        <f t="shared" si="4"/>
        <v/>
      </c>
      <c r="Q72" s="18" t="str">
        <f t="shared" si="5"/>
        <v/>
      </c>
      <c r="R72" s="17" t="str">
        <f t="shared" si="6"/>
        <v/>
      </c>
      <c r="S72" s="5" t="str">
        <f t="shared" si="7"/>
        <v/>
      </c>
      <c r="T72" s="16" t="str">
        <f t="shared" si="8"/>
        <v/>
      </c>
      <c r="U72" s="17" t="str">
        <f t="shared" si="9"/>
        <v/>
      </c>
      <c r="V72" s="5" t="str">
        <f t="shared" si="10"/>
        <v/>
      </c>
      <c r="W72" s="5"/>
      <c r="X72" s="5" t="str">
        <f t="shared" si="11"/>
        <v/>
      </c>
      <c r="Y72" s="16" t="str">
        <f t="shared" si="12"/>
        <v/>
      </c>
    </row>
    <row r="73" spans="1:25">
      <c r="A73">
        <v>550</v>
      </c>
      <c r="B73">
        <v>0</v>
      </c>
      <c r="C73">
        <v>1996</v>
      </c>
      <c r="D73">
        <f t="shared" si="0"/>
        <v>20</v>
      </c>
      <c r="E73" t="s">
        <v>46</v>
      </c>
      <c r="G73">
        <v>2</v>
      </c>
      <c r="H73">
        <v>1</v>
      </c>
      <c r="I73">
        <v>3</v>
      </c>
      <c r="J73">
        <v>3</v>
      </c>
      <c r="K73">
        <v>1</v>
      </c>
      <c r="L73">
        <v>2</v>
      </c>
      <c r="M73" s="12" t="str">
        <f t="shared" si="1"/>
        <v/>
      </c>
      <c r="N73" s="18" t="str">
        <f t="shared" si="2"/>
        <v/>
      </c>
      <c r="O73" s="5" t="str">
        <f t="shared" si="3"/>
        <v/>
      </c>
      <c r="P73" s="5" t="str">
        <f t="shared" si="4"/>
        <v/>
      </c>
      <c r="Q73" s="18" t="str">
        <f t="shared" si="5"/>
        <v/>
      </c>
      <c r="R73" s="17" t="str">
        <f t="shared" si="6"/>
        <v/>
      </c>
      <c r="S73" s="5" t="str">
        <f t="shared" si="7"/>
        <v/>
      </c>
      <c r="T73" s="16" t="str">
        <f t="shared" si="8"/>
        <v/>
      </c>
      <c r="U73" s="17" t="str">
        <f t="shared" si="9"/>
        <v/>
      </c>
      <c r="V73" s="5" t="str">
        <f t="shared" si="10"/>
        <v/>
      </c>
      <c r="W73" s="5"/>
      <c r="X73" s="5" t="str">
        <f t="shared" si="11"/>
        <v/>
      </c>
      <c r="Y73" s="16" t="str">
        <f t="shared" si="12"/>
        <v/>
      </c>
    </row>
    <row r="74" spans="1:25">
      <c r="A74">
        <v>555</v>
      </c>
      <c r="B74">
        <v>0</v>
      </c>
      <c r="C74">
        <v>1990</v>
      </c>
      <c r="D74">
        <f t="shared" si="0"/>
        <v>26</v>
      </c>
      <c r="E74" t="s">
        <v>85</v>
      </c>
      <c r="F74">
        <v>3</v>
      </c>
      <c r="G74">
        <v>3</v>
      </c>
      <c r="H74">
        <v>3</v>
      </c>
      <c r="I74">
        <v>2</v>
      </c>
      <c r="J74">
        <v>2</v>
      </c>
      <c r="K74">
        <v>2</v>
      </c>
      <c r="L74">
        <v>3</v>
      </c>
      <c r="M74" s="12" t="str">
        <f t="shared" si="1"/>
        <v/>
      </c>
      <c r="N74" s="18" t="str">
        <f t="shared" si="2"/>
        <v/>
      </c>
      <c r="O74" s="5" t="str">
        <f t="shared" si="3"/>
        <v/>
      </c>
      <c r="P74" s="5" t="str">
        <f t="shared" si="4"/>
        <v/>
      </c>
      <c r="Q74" s="18" t="str">
        <f t="shared" si="5"/>
        <v/>
      </c>
      <c r="R74" s="17" t="str">
        <f t="shared" si="6"/>
        <v/>
      </c>
      <c r="S74" s="5" t="str">
        <f t="shared" si="7"/>
        <v/>
      </c>
      <c r="T74" s="16" t="str">
        <f t="shared" si="8"/>
        <v/>
      </c>
      <c r="U74" s="17" t="str">
        <f t="shared" si="9"/>
        <v/>
      </c>
      <c r="V74" s="5" t="str">
        <f t="shared" si="10"/>
        <v/>
      </c>
      <c r="W74" s="5"/>
      <c r="X74" s="5" t="str">
        <f t="shared" si="11"/>
        <v/>
      </c>
      <c r="Y74" s="16" t="str">
        <f t="shared" si="12"/>
        <v/>
      </c>
    </row>
    <row r="75" spans="1:25">
      <c r="A75">
        <v>564</v>
      </c>
      <c r="B75">
        <v>0</v>
      </c>
      <c r="C75">
        <v>1991</v>
      </c>
      <c r="D75">
        <f t="shared" si="0"/>
        <v>25</v>
      </c>
      <c r="E75" t="s">
        <v>86</v>
      </c>
      <c r="F75">
        <v>2</v>
      </c>
      <c r="G75">
        <v>3</v>
      </c>
      <c r="H75">
        <v>1</v>
      </c>
      <c r="I75">
        <v>2</v>
      </c>
      <c r="J75">
        <v>2</v>
      </c>
      <c r="K75">
        <v>2</v>
      </c>
      <c r="L75">
        <v>4</v>
      </c>
      <c r="M75" s="12" t="str">
        <f t="shared" si="1"/>
        <v/>
      </c>
      <c r="N75" s="18" t="str">
        <f t="shared" si="2"/>
        <v/>
      </c>
      <c r="O75" s="5" t="str">
        <f t="shared" si="3"/>
        <v/>
      </c>
      <c r="P75" s="5" t="str">
        <f t="shared" si="4"/>
        <v/>
      </c>
      <c r="Q75" s="18" t="str">
        <f t="shared" si="5"/>
        <v/>
      </c>
      <c r="R75" s="17" t="str">
        <f t="shared" si="6"/>
        <v/>
      </c>
      <c r="S75" s="5" t="str">
        <f t="shared" si="7"/>
        <v/>
      </c>
      <c r="T75" s="16" t="str">
        <f t="shared" si="8"/>
        <v/>
      </c>
      <c r="U75" s="17" t="str">
        <f t="shared" si="9"/>
        <v/>
      </c>
      <c r="V75" s="5" t="str">
        <f t="shared" si="10"/>
        <v/>
      </c>
      <c r="W75" s="5"/>
      <c r="X75" s="5" t="str">
        <f t="shared" si="11"/>
        <v/>
      </c>
      <c r="Y75" s="16" t="str">
        <f t="shared" si="12"/>
        <v/>
      </c>
    </row>
    <row r="76" spans="1:25">
      <c r="A76">
        <v>569</v>
      </c>
      <c r="B76">
        <v>0</v>
      </c>
      <c r="C76">
        <v>1992</v>
      </c>
      <c r="D76">
        <f t="shared" si="0"/>
        <v>24</v>
      </c>
      <c r="E76" t="s">
        <v>87</v>
      </c>
      <c r="F76">
        <v>3</v>
      </c>
      <c r="G76">
        <v>3</v>
      </c>
      <c r="H76">
        <v>3</v>
      </c>
      <c r="I76">
        <v>3</v>
      </c>
      <c r="J76">
        <v>2</v>
      </c>
      <c r="K76">
        <v>1</v>
      </c>
      <c r="L76">
        <v>4</v>
      </c>
      <c r="M76" s="12" t="str">
        <f t="shared" si="1"/>
        <v/>
      </c>
      <c r="N76" s="18" t="str">
        <f t="shared" si="2"/>
        <v/>
      </c>
      <c r="O76" s="5" t="str">
        <f t="shared" si="3"/>
        <v/>
      </c>
      <c r="P76" s="5" t="str">
        <f t="shared" si="4"/>
        <v/>
      </c>
      <c r="Q76" s="18" t="str">
        <f t="shared" si="5"/>
        <v/>
      </c>
      <c r="R76" s="17" t="str">
        <f t="shared" si="6"/>
        <v/>
      </c>
      <c r="S76" s="5" t="str">
        <f t="shared" si="7"/>
        <v/>
      </c>
      <c r="T76" s="16" t="str">
        <f t="shared" si="8"/>
        <v/>
      </c>
      <c r="U76" s="17" t="str">
        <f t="shared" si="9"/>
        <v/>
      </c>
      <c r="V76" s="5" t="str">
        <f t="shared" si="10"/>
        <v/>
      </c>
      <c r="W76" s="5"/>
      <c r="X76" s="5" t="str">
        <f t="shared" si="11"/>
        <v/>
      </c>
      <c r="Y76" s="16" t="str">
        <f t="shared" si="12"/>
        <v/>
      </c>
    </row>
    <row r="77" spans="1:25">
      <c r="A77">
        <v>587</v>
      </c>
      <c r="B77">
        <v>0</v>
      </c>
      <c r="C77">
        <v>1993</v>
      </c>
      <c r="D77">
        <f t="shared" si="0"/>
        <v>23</v>
      </c>
      <c r="E77" t="s">
        <v>46</v>
      </c>
      <c r="G77">
        <v>3</v>
      </c>
      <c r="H77">
        <v>4</v>
      </c>
      <c r="I77">
        <v>3</v>
      </c>
      <c r="J77">
        <v>2</v>
      </c>
      <c r="K77">
        <v>2</v>
      </c>
      <c r="L77">
        <v>3</v>
      </c>
      <c r="M77" s="12" t="str">
        <f t="shared" si="1"/>
        <v/>
      </c>
      <c r="N77" s="18" t="str">
        <f t="shared" si="2"/>
        <v/>
      </c>
      <c r="O77" s="5" t="str">
        <f t="shared" si="3"/>
        <v/>
      </c>
      <c r="P77" s="5" t="str">
        <f t="shared" si="4"/>
        <v/>
      </c>
      <c r="Q77" s="18" t="str">
        <f t="shared" si="5"/>
        <v/>
      </c>
      <c r="R77" s="17" t="str">
        <f t="shared" si="6"/>
        <v/>
      </c>
      <c r="S77" s="5" t="str">
        <f t="shared" si="7"/>
        <v/>
      </c>
      <c r="T77" s="16" t="str">
        <f t="shared" si="8"/>
        <v/>
      </c>
      <c r="U77" s="17" t="str">
        <f t="shared" si="9"/>
        <v/>
      </c>
      <c r="V77" s="5" t="str">
        <f t="shared" si="10"/>
        <v/>
      </c>
      <c r="W77" s="5"/>
      <c r="X77" s="5" t="str">
        <f t="shared" si="11"/>
        <v/>
      </c>
      <c r="Y77" s="16" t="str">
        <f t="shared" si="12"/>
        <v/>
      </c>
    </row>
    <row r="78" spans="1:25">
      <c r="A78">
        <v>600</v>
      </c>
      <c r="B78">
        <v>1</v>
      </c>
      <c r="C78">
        <v>1991</v>
      </c>
      <c r="D78">
        <f t="shared" ref="D78:D141" si="13">2016-C78</f>
        <v>25</v>
      </c>
      <c r="E78" t="s">
        <v>46</v>
      </c>
      <c r="G78">
        <v>4</v>
      </c>
      <c r="H78">
        <v>3</v>
      </c>
      <c r="I78">
        <v>2</v>
      </c>
      <c r="J78">
        <v>3</v>
      </c>
      <c r="K78">
        <v>1</v>
      </c>
      <c r="L78">
        <v>3</v>
      </c>
      <c r="M78" s="12" t="str">
        <f t="shared" si="1"/>
        <v/>
      </c>
      <c r="N78" s="18" t="str">
        <f t="shared" si="2"/>
        <v/>
      </c>
      <c r="O78" s="5" t="str">
        <f t="shared" si="3"/>
        <v/>
      </c>
      <c r="P78" s="5" t="str">
        <f t="shared" si="4"/>
        <v/>
      </c>
      <c r="Q78" s="18" t="str">
        <f t="shared" si="5"/>
        <v/>
      </c>
      <c r="R78" s="17" t="str">
        <f t="shared" si="6"/>
        <v/>
      </c>
      <c r="S78" s="5" t="str">
        <f t="shared" si="7"/>
        <v/>
      </c>
      <c r="T78" s="16" t="str">
        <f t="shared" si="8"/>
        <v/>
      </c>
      <c r="U78" s="17" t="str">
        <f t="shared" si="9"/>
        <v/>
      </c>
      <c r="V78" s="5" t="str">
        <f t="shared" si="10"/>
        <v/>
      </c>
      <c r="W78" s="5"/>
      <c r="X78" s="5" t="str">
        <f t="shared" si="11"/>
        <v/>
      </c>
      <c r="Y78" s="16" t="str">
        <f t="shared" si="12"/>
        <v/>
      </c>
    </row>
    <row r="79" spans="1:25">
      <c r="A79">
        <v>613</v>
      </c>
      <c r="B79">
        <v>0</v>
      </c>
      <c r="C79">
        <v>1990</v>
      </c>
      <c r="D79">
        <f t="shared" si="13"/>
        <v>26</v>
      </c>
      <c r="E79" t="s">
        <v>46</v>
      </c>
      <c r="G79">
        <v>3</v>
      </c>
      <c r="H79">
        <v>2</v>
      </c>
      <c r="I79">
        <v>2</v>
      </c>
      <c r="J79">
        <v>1</v>
      </c>
      <c r="K79">
        <v>2</v>
      </c>
      <c r="L79">
        <v>2</v>
      </c>
      <c r="M79" s="12" t="str">
        <f t="shared" ref="M79:M142" si="14">IF(AND(B79=1,D79&gt;30),SUM(G79:L79),"")</f>
        <v/>
      </c>
      <c r="N79" s="18" t="str">
        <f t="shared" ref="N79:N142" si="15">IF(AND(B79=1,D79&gt;30),G79++H79+L79,"")</f>
        <v/>
      </c>
      <c r="O79" s="5" t="str">
        <f t="shared" ref="O79:O142" si="16">IF(AND(B79=1,D79&gt;30),POWER(N79-T$4,2),"")</f>
        <v/>
      </c>
      <c r="P79" s="5" t="str">
        <f t="shared" ref="P79:P142" si="17">IF(AND(B79=1,D79&gt;30),(((N79-T$4)/T$5)*10+50),"")</f>
        <v/>
      </c>
      <c r="Q79" s="18" t="str">
        <f t="shared" ref="Q79:Q142" si="18">IF(AND(B79=1,D79&gt;30),I79,"")</f>
        <v/>
      </c>
      <c r="R79" s="17" t="str">
        <f t="shared" ref="R79:R142" si="19">IF(AND(B79=1,D79&gt;30),POWER(Q79-T$7,2),"")</f>
        <v/>
      </c>
      <c r="S79" s="5" t="str">
        <f t="shared" ref="S79:S142" si="20">IF(AND(B79=1,D79&gt;30),((Q79-T$7)/T$8)*10+50,"")</f>
        <v/>
      </c>
      <c r="T79" s="16" t="str">
        <f t="shared" ref="T79:T142" si="21">IF(AND(B79=1,D79&gt;30),J79+K79,"")</f>
        <v/>
      </c>
      <c r="U79" s="17" t="str">
        <f t="shared" ref="U79:U142" si="22">IF(AND(B79=1,D79&gt;30),POWER(T79-T$10,2),"")</f>
        <v/>
      </c>
      <c r="V79" s="5" t="str">
        <f t="shared" ref="V79:V142" si="23">IF(AND(B79=1,D79&gt;30),((T79-T$10)/T$11)*10+50,"")</f>
        <v/>
      </c>
      <c r="W79" s="5"/>
      <c r="X79" s="5" t="str">
        <f t="shared" ref="X79:X142" si="24">IF(AND(B79=1,D79&gt;30),POWER((M79-W$4),2),"")</f>
        <v/>
      </c>
      <c r="Y79" s="16" t="str">
        <f t="shared" ref="Y79:Y142" si="25">IF(AND(B79=1,D79&gt;30),((M79-W$4)/W$5)*10+50,"")</f>
        <v/>
      </c>
    </row>
    <row r="80" spans="1:25">
      <c r="A80">
        <v>662</v>
      </c>
      <c r="B80">
        <v>0</v>
      </c>
      <c r="C80">
        <v>1990</v>
      </c>
      <c r="D80">
        <f t="shared" si="13"/>
        <v>26</v>
      </c>
      <c r="E80" t="s">
        <v>88</v>
      </c>
      <c r="F80">
        <v>4</v>
      </c>
      <c r="G80">
        <v>2</v>
      </c>
      <c r="H80">
        <v>4</v>
      </c>
      <c r="I80">
        <v>4</v>
      </c>
      <c r="J80">
        <v>2</v>
      </c>
      <c r="K80">
        <v>1</v>
      </c>
      <c r="L80">
        <v>3</v>
      </c>
      <c r="M80" s="12" t="str">
        <f t="shared" si="14"/>
        <v/>
      </c>
      <c r="N80" s="18" t="str">
        <f t="shared" si="15"/>
        <v/>
      </c>
      <c r="O80" s="5" t="str">
        <f t="shared" si="16"/>
        <v/>
      </c>
      <c r="P80" s="5" t="str">
        <f t="shared" si="17"/>
        <v/>
      </c>
      <c r="Q80" s="18" t="str">
        <f t="shared" si="18"/>
        <v/>
      </c>
      <c r="R80" s="17" t="str">
        <f t="shared" si="19"/>
        <v/>
      </c>
      <c r="S80" s="5" t="str">
        <f t="shared" si="20"/>
        <v/>
      </c>
      <c r="T80" s="16" t="str">
        <f t="shared" si="21"/>
        <v/>
      </c>
      <c r="U80" s="17" t="str">
        <f t="shared" si="22"/>
        <v/>
      </c>
      <c r="V80" s="5" t="str">
        <f t="shared" si="23"/>
        <v/>
      </c>
      <c r="W80" s="5"/>
      <c r="X80" s="5" t="str">
        <f t="shared" si="24"/>
        <v/>
      </c>
      <c r="Y80" s="16" t="str">
        <f t="shared" si="25"/>
        <v/>
      </c>
    </row>
    <row r="81" spans="1:25">
      <c r="A81">
        <v>592</v>
      </c>
      <c r="B81">
        <v>0</v>
      </c>
      <c r="C81">
        <v>1996</v>
      </c>
      <c r="D81">
        <f t="shared" si="13"/>
        <v>20</v>
      </c>
      <c r="E81" t="s">
        <v>89</v>
      </c>
      <c r="F81">
        <v>4</v>
      </c>
      <c r="G81">
        <v>3</v>
      </c>
      <c r="H81">
        <v>4</v>
      </c>
      <c r="I81">
        <v>3</v>
      </c>
      <c r="J81">
        <v>2</v>
      </c>
      <c r="K81">
        <v>1</v>
      </c>
      <c r="L81">
        <v>2</v>
      </c>
      <c r="M81" s="12" t="str">
        <f t="shared" si="14"/>
        <v/>
      </c>
      <c r="N81" s="18" t="str">
        <f t="shared" si="15"/>
        <v/>
      </c>
      <c r="O81" s="5" t="str">
        <f t="shared" si="16"/>
        <v/>
      </c>
      <c r="P81" s="5" t="str">
        <f t="shared" si="17"/>
        <v/>
      </c>
      <c r="Q81" s="18" t="str">
        <f t="shared" si="18"/>
        <v/>
      </c>
      <c r="R81" s="17" t="str">
        <f t="shared" si="19"/>
        <v/>
      </c>
      <c r="S81" s="5" t="str">
        <f t="shared" si="20"/>
        <v/>
      </c>
      <c r="T81" s="16" t="str">
        <f t="shared" si="21"/>
        <v/>
      </c>
      <c r="U81" s="17" t="str">
        <f t="shared" si="22"/>
        <v/>
      </c>
      <c r="V81" s="5" t="str">
        <f t="shared" si="23"/>
        <v/>
      </c>
      <c r="W81" s="5"/>
      <c r="X81" s="5" t="str">
        <f t="shared" si="24"/>
        <v/>
      </c>
      <c r="Y81" s="16" t="str">
        <f t="shared" si="25"/>
        <v/>
      </c>
    </row>
    <row r="82" spans="1:25">
      <c r="A82">
        <v>671</v>
      </c>
      <c r="B82">
        <v>0</v>
      </c>
      <c r="C82">
        <v>1971</v>
      </c>
      <c r="D82">
        <f t="shared" si="13"/>
        <v>45</v>
      </c>
      <c r="E82" t="s">
        <v>46</v>
      </c>
      <c r="G82">
        <v>3</v>
      </c>
      <c r="H82">
        <v>1</v>
      </c>
      <c r="I82">
        <v>2</v>
      </c>
      <c r="J82">
        <v>2</v>
      </c>
      <c r="K82">
        <v>2</v>
      </c>
      <c r="L82">
        <v>3</v>
      </c>
      <c r="M82" s="12" t="str">
        <f t="shared" si="14"/>
        <v/>
      </c>
      <c r="N82" s="18" t="str">
        <f t="shared" si="15"/>
        <v/>
      </c>
      <c r="O82" s="5" t="str">
        <f t="shared" si="16"/>
        <v/>
      </c>
      <c r="P82" s="5" t="str">
        <f t="shared" si="17"/>
        <v/>
      </c>
      <c r="Q82" s="18" t="str">
        <f t="shared" si="18"/>
        <v/>
      </c>
      <c r="R82" s="17" t="str">
        <f t="shared" si="19"/>
        <v/>
      </c>
      <c r="S82" s="5" t="str">
        <f t="shared" si="20"/>
        <v/>
      </c>
      <c r="T82" s="16" t="str">
        <f t="shared" si="21"/>
        <v/>
      </c>
      <c r="U82" s="17" t="str">
        <f t="shared" si="22"/>
        <v/>
      </c>
      <c r="V82" s="5" t="str">
        <f t="shared" si="23"/>
        <v/>
      </c>
      <c r="W82" s="5"/>
      <c r="X82" s="5" t="str">
        <f t="shared" si="24"/>
        <v/>
      </c>
      <c r="Y82" s="16" t="str">
        <f t="shared" si="25"/>
        <v/>
      </c>
    </row>
    <row r="83" spans="1:25">
      <c r="A83">
        <v>683</v>
      </c>
      <c r="B83">
        <v>0</v>
      </c>
      <c r="C83">
        <v>1993</v>
      </c>
      <c r="D83">
        <f t="shared" si="13"/>
        <v>23</v>
      </c>
      <c r="E83" t="s">
        <v>46</v>
      </c>
      <c r="G83">
        <v>2</v>
      </c>
      <c r="H83">
        <v>2</v>
      </c>
      <c r="I83">
        <v>3</v>
      </c>
      <c r="J83">
        <v>1</v>
      </c>
      <c r="K83">
        <v>2</v>
      </c>
      <c r="L83">
        <v>2</v>
      </c>
      <c r="M83" s="12" t="str">
        <f t="shared" si="14"/>
        <v/>
      </c>
      <c r="N83" s="18" t="str">
        <f t="shared" si="15"/>
        <v/>
      </c>
      <c r="O83" s="5" t="str">
        <f t="shared" si="16"/>
        <v/>
      </c>
      <c r="P83" s="5" t="str">
        <f t="shared" si="17"/>
        <v/>
      </c>
      <c r="Q83" s="18" t="str">
        <f t="shared" si="18"/>
        <v/>
      </c>
      <c r="R83" s="17" t="str">
        <f t="shared" si="19"/>
        <v/>
      </c>
      <c r="S83" s="5" t="str">
        <f t="shared" si="20"/>
        <v/>
      </c>
      <c r="T83" s="16" t="str">
        <f t="shared" si="21"/>
        <v/>
      </c>
      <c r="U83" s="17" t="str">
        <f t="shared" si="22"/>
        <v/>
      </c>
      <c r="V83" s="5" t="str">
        <f t="shared" si="23"/>
        <v/>
      </c>
      <c r="W83" s="5"/>
      <c r="X83" s="5" t="str">
        <f t="shared" si="24"/>
        <v/>
      </c>
      <c r="Y83" s="16" t="str">
        <f t="shared" si="25"/>
        <v/>
      </c>
    </row>
    <row r="84" spans="1:25">
      <c r="A84">
        <v>602</v>
      </c>
      <c r="B84">
        <v>0</v>
      </c>
      <c r="C84">
        <v>1992</v>
      </c>
      <c r="D84">
        <f t="shared" si="13"/>
        <v>24</v>
      </c>
      <c r="E84" t="s">
        <v>90</v>
      </c>
      <c r="F84">
        <v>2</v>
      </c>
      <c r="G84">
        <v>2</v>
      </c>
      <c r="H84">
        <v>3</v>
      </c>
      <c r="I84">
        <v>3</v>
      </c>
      <c r="J84">
        <v>3</v>
      </c>
      <c r="K84">
        <v>2</v>
      </c>
      <c r="L84">
        <v>3</v>
      </c>
      <c r="M84" s="12" t="str">
        <f t="shared" si="14"/>
        <v/>
      </c>
      <c r="N84" s="18" t="str">
        <f t="shared" si="15"/>
        <v/>
      </c>
      <c r="O84" s="5" t="str">
        <f t="shared" si="16"/>
        <v/>
      </c>
      <c r="P84" s="5" t="str">
        <f t="shared" si="17"/>
        <v/>
      </c>
      <c r="Q84" s="18" t="str">
        <f t="shared" si="18"/>
        <v/>
      </c>
      <c r="R84" s="17" t="str">
        <f t="shared" si="19"/>
        <v/>
      </c>
      <c r="S84" s="5" t="str">
        <f t="shared" si="20"/>
        <v/>
      </c>
      <c r="T84" s="16" t="str">
        <f t="shared" si="21"/>
        <v/>
      </c>
      <c r="U84" s="17" t="str">
        <f t="shared" si="22"/>
        <v/>
      </c>
      <c r="V84" s="5" t="str">
        <f t="shared" si="23"/>
        <v/>
      </c>
      <c r="W84" s="5"/>
      <c r="X84" s="5" t="str">
        <f t="shared" si="24"/>
        <v/>
      </c>
      <c r="Y84" s="16" t="str">
        <f t="shared" si="25"/>
        <v/>
      </c>
    </row>
    <row r="85" spans="1:25">
      <c r="A85">
        <v>690</v>
      </c>
      <c r="B85">
        <v>0</v>
      </c>
      <c r="C85">
        <v>1986</v>
      </c>
      <c r="D85">
        <f t="shared" si="13"/>
        <v>30</v>
      </c>
      <c r="E85" t="s">
        <v>91</v>
      </c>
      <c r="F85">
        <v>3</v>
      </c>
      <c r="G85">
        <v>3</v>
      </c>
      <c r="H85">
        <v>2</v>
      </c>
      <c r="I85">
        <v>4</v>
      </c>
      <c r="J85">
        <v>3</v>
      </c>
      <c r="K85">
        <v>2</v>
      </c>
      <c r="L85">
        <v>2</v>
      </c>
      <c r="M85" s="12" t="str">
        <f t="shared" si="14"/>
        <v/>
      </c>
      <c r="N85" s="18" t="str">
        <f t="shared" si="15"/>
        <v/>
      </c>
      <c r="O85" s="5" t="str">
        <f t="shared" si="16"/>
        <v/>
      </c>
      <c r="P85" s="5" t="str">
        <f t="shared" si="17"/>
        <v/>
      </c>
      <c r="Q85" s="18" t="str">
        <f t="shared" si="18"/>
        <v/>
      </c>
      <c r="R85" s="17" t="str">
        <f t="shared" si="19"/>
        <v/>
      </c>
      <c r="S85" s="5" t="str">
        <f t="shared" si="20"/>
        <v/>
      </c>
      <c r="T85" s="16" t="str">
        <f t="shared" si="21"/>
        <v/>
      </c>
      <c r="U85" s="17" t="str">
        <f t="shared" si="22"/>
        <v/>
      </c>
      <c r="V85" s="5" t="str">
        <f t="shared" si="23"/>
        <v/>
      </c>
      <c r="W85" s="5"/>
      <c r="X85" s="5" t="str">
        <f t="shared" si="24"/>
        <v/>
      </c>
      <c r="Y85" s="16" t="str">
        <f t="shared" si="25"/>
        <v/>
      </c>
    </row>
    <row r="86" spans="1:25">
      <c r="A86">
        <v>51</v>
      </c>
      <c r="B86">
        <v>1</v>
      </c>
      <c r="C86">
        <v>1979</v>
      </c>
      <c r="D86">
        <f t="shared" si="13"/>
        <v>37</v>
      </c>
      <c r="E86" t="s">
        <v>92</v>
      </c>
      <c r="F86">
        <v>3</v>
      </c>
      <c r="G86">
        <v>2</v>
      </c>
      <c r="H86">
        <v>3</v>
      </c>
      <c r="I86">
        <v>3</v>
      </c>
      <c r="J86">
        <v>3</v>
      </c>
      <c r="K86">
        <v>2</v>
      </c>
      <c r="L86">
        <v>1</v>
      </c>
      <c r="M86" s="12">
        <f t="shared" si="14"/>
        <v>14</v>
      </c>
      <c r="N86" s="18">
        <f t="shared" si="15"/>
        <v>6</v>
      </c>
      <c r="O86" s="5">
        <f t="shared" si="16"/>
        <v>4.2253086419753076</v>
      </c>
      <c r="P86" s="5">
        <f t="shared" si="17"/>
        <v>36.472590404691985</v>
      </c>
      <c r="Q86" s="18">
        <f t="shared" si="18"/>
        <v>3</v>
      </c>
      <c r="R86" s="17">
        <f t="shared" si="19"/>
        <v>0.30864197530864174</v>
      </c>
      <c r="S86" s="5">
        <f t="shared" si="20"/>
        <v>57.647191129018722</v>
      </c>
      <c r="T86" s="16">
        <f t="shared" si="21"/>
        <v>5</v>
      </c>
      <c r="U86" s="17">
        <f t="shared" si="22"/>
        <v>0.11111111111111091</v>
      </c>
      <c r="V86" s="5">
        <f t="shared" si="23"/>
        <v>53.142696805273545</v>
      </c>
      <c r="W86" s="5"/>
      <c r="X86" s="5">
        <f t="shared" si="24"/>
        <v>1.3611111111111098</v>
      </c>
      <c r="Y86" s="16">
        <f t="shared" si="25"/>
        <v>42.27567837304457</v>
      </c>
    </row>
    <row r="87" spans="1:25">
      <c r="A87">
        <v>693</v>
      </c>
      <c r="B87">
        <v>0</v>
      </c>
      <c r="C87">
        <v>1978</v>
      </c>
      <c r="D87">
        <f t="shared" si="13"/>
        <v>38</v>
      </c>
      <c r="E87" t="s">
        <v>93</v>
      </c>
      <c r="F87">
        <v>1</v>
      </c>
      <c r="G87">
        <v>3</v>
      </c>
      <c r="H87">
        <v>2</v>
      </c>
      <c r="I87">
        <v>3</v>
      </c>
      <c r="J87">
        <v>3</v>
      </c>
      <c r="K87">
        <v>2</v>
      </c>
      <c r="L87">
        <v>4</v>
      </c>
      <c r="M87" s="12" t="str">
        <f t="shared" si="14"/>
        <v/>
      </c>
      <c r="N87" s="18" t="str">
        <f t="shared" si="15"/>
        <v/>
      </c>
      <c r="O87" s="5" t="str">
        <f t="shared" si="16"/>
        <v/>
      </c>
      <c r="P87" s="5" t="str">
        <f t="shared" si="17"/>
        <v/>
      </c>
      <c r="Q87" s="18" t="str">
        <f t="shared" si="18"/>
        <v/>
      </c>
      <c r="R87" s="17" t="str">
        <f t="shared" si="19"/>
        <v/>
      </c>
      <c r="S87" s="5" t="str">
        <f t="shared" si="20"/>
        <v/>
      </c>
      <c r="T87" s="16" t="str">
        <f t="shared" si="21"/>
        <v/>
      </c>
      <c r="U87" s="17" t="str">
        <f t="shared" si="22"/>
        <v/>
      </c>
      <c r="V87" s="5" t="str">
        <f t="shared" si="23"/>
        <v/>
      </c>
      <c r="W87" s="5"/>
      <c r="X87" s="5" t="str">
        <f t="shared" si="24"/>
        <v/>
      </c>
      <c r="Y87" s="16" t="str">
        <f t="shared" si="25"/>
        <v/>
      </c>
    </row>
    <row r="88" spans="1:25">
      <c r="A88">
        <v>713</v>
      </c>
      <c r="B88">
        <v>1</v>
      </c>
      <c r="C88">
        <v>1991</v>
      </c>
      <c r="D88">
        <f t="shared" si="13"/>
        <v>25</v>
      </c>
      <c r="E88" t="s">
        <v>46</v>
      </c>
      <c r="G88">
        <v>2</v>
      </c>
      <c r="H88">
        <v>4</v>
      </c>
      <c r="I88">
        <v>2</v>
      </c>
      <c r="J88">
        <v>3</v>
      </c>
      <c r="K88">
        <v>2</v>
      </c>
      <c r="L88">
        <v>3</v>
      </c>
      <c r="M88" s="12" t="str">
        <f t="shared" si="14"/>
        <v/>
      </c>
      <c r="N88" s="18" t="str">
        <f t="shared" si="15"/>
        <v/>
      </c>
      <c r="O88" s="5" t="str">
        <f t="shared" si="16"/>
        <v/>
      </c>
      <c r="P88" s="5" t="str">
        <f t="shared" si="17"/>
        <v/>
      </c>
      <c r="Q88" s="18" t="str">
        <f t="shared" si="18"/>
        <v/>
      </c>
      <c r="R88" s="17" t="str">
        <f t="shared" si="19"/>
        <v/>
      </c>
      <c r="S88" s="5" t="str">
        <f t="shared" si="20"/>
        <v/>
      </c>
      <c r="T88" s="16" t="str">
        <f t="shared" si="21"/>
        <v/>
      </c>
      <c r="U88" s="17" t="str">
        <f t="shared" si="22"/>
        <v/>
      </c>
      <c r="V88" s="5" t="str">
        <f t="shared" si="23"/>
        <v/>
      </c>
      <c r="W88" s="5"/>
      <c r="X88" s="5" t="str">
        <f t="shared" si="24"/>
        <v/>
      </c>
      <c r="Y88" s="16" t="str">
        <f t="shared" si="25"/>
        <v/>
      </c>
    </row>
    <row r="89" spans="1:25">
      <c r="A89">
        <v>735</v>
      </c>
      <c r="B89">
        <v>0</v>
      </c>
      <c r="C89">
        <v>1983</v>
      </c>
      <c r="D89">
        <f t="shared" si="13"/>
        <v>33</v>
      </c>
      <c r="E89" t="s">
        <v>94</v>
      </c>
      <c r="F89">
        <v>2</v>
      </c>
      <c r="G89">
        <v>3</v>
      </c>
      <c r="H89">
        <v>2</v>
      </c>
      <c r="I89">
        <v>2</v>
      </c>
      <c r="J89">
        <v>3</v>
      </c>
      <c r="K89">
        <v>2</v>
      </c>
      <c r="L89">
        <v>3</v>
      </c>
      <c r="M89" s="12" t="str">
        <f t="shared" si="14"/>
        <v/>
      </c>
      <c r="N89" s="18" t="str">
        <f t="shared" si="15"/>
        <v/>
      </c>
      <c r="O89" s="5" t="str">
        <f t="shared" si="16"/>
        <v/>
      </c>
      <c r="P89" s="5" t="str">
        <f t="shared" si="17"/>
        <v/>
      </c>
      <c r="Q89" s="18" t="str">
        <f t="shared" si="18"/>
        <v/>
      </c>
      <c r="R89" s="17" t="str">
        <f t="shared" si="19"/>
        <v/>
      </c>
      <c r="S89" s="5" t="str">
        <f t="shared" si="20"/>
        <v/>
      </c>
      <c r="T89" s="16" t="str">
        <f t="shared" si="21"/>
        <v/>
      </c>
      <c r="U89" s="17" t="str">
        <f t="shared" si="22"/>
        <v/>
      </c>
      <c r="V89" s="5" t="str">
        <f t="shared" si="23"/>
        <v/>
      </c>
      <c r="W89" s="5"/>
      <c r="X89" s="5" t="str">
        <f t="shared" si="24"/>
        <v/>
      </c>
      <c r="Y89" s="16" t="str">
        <f t="shared" si="25"/>
        <v/>
      </c>
    </row>
    <row r="90" spans="1:25">
      <c r="A90">
        <v>763</v>
      </c>
      <c r="B90">
        <v>1</v>
      </c>
      <c r="C90">
        <v>1994</v>
      </c>
      <c r="D90">
        <f t="shared" si="13"/>
        <v>22</v>
      </c>
      <c r="E90" t="s">
        <v>95</v>
      </c>
      <c r="F90">
        <v>1</v>
      </c>
      <c r="G90">
        <v>3</v>
      </c>
      <c r="H90">
        <v>2</v>
      </c>
      <c r="I90">
        <v>2</v>
      </c>
      <c r="J90">
        <v>1</v>
      </c>
      <c r="K90">
        <v>2</v>
      </c>
      <c r="L90">
        <v>2</v>
      </c>
      <c r="M90" s="12" t="str">
        <f t="shared" si="14"/>
        <v/>
      </c>
      <c r="N90" s="18" t="str">
        <f t="shared" si="15"/>
        <v/>
      </c>
      <c r="O90" s="5" t="str">
        <f t="shared" si="16"/>
        <v/>
      </c>
      <c r="P90" s="5" t="str">
        <f t="shared" si="17"/>
        <v/>
      </c>
      <c r="Q90" s="18" t="str">
        <f t="shared" si="18"/>
        <v/>
      </c>
      <c r="R90" s="17" t="str">
        <f t="shared" si="19"/>
        <v/>
      </c>
      <c r="S90" s="5" t="str">
        <f t="shared" si="20"/>
        <v/>
      </c>
      <c r="T90" s="16" t="str">
        <f t="shared" si="21"/>
        <v/>
      </c>
      <c r="U90" s="17" t="str">
        <f t="shared" si="22"/>
        <v/>
      </c>
      <c r="V90" s="5" t="str">
        <f t="shared" si="23"/>
        <v/>
      </c>
      <c r="W90" s="5"/>
      <c r="X90" s="5" t="str">
        <f t="shared" si="24"/>
        <v/>
      </c>
      <c r="Y90" s="16" t="str">
        <f t="shared" si="25"/>
        <v/>
      </c>
    </row>
    <row r="91" spans="1:25">
      <c r="A91">
        <v>49</v>
      </c>
      <c r="B91">
        <v>0</v>
      </c>
      <c r="C91">
        <v>1983</v>
      </c>
      <c r="D91">
        <f t="shared" si="13"/>
        <v>33</v>
      </c>
      <c r="E91" t="s">
        <v>46</v>
      </c>
      <c r="G91">
        <v>3</v>
      </c>
      <c r="H91">
        <v>2</v>
      </c>
      <c r="I91">
        <v>2</v>
      </c>
      <c r="J91">
        <v>2</v>
      </c>
      <c r="K91">
        <v>2</v>
      </c>
      <c r="L91">
        <v>3</v>
      </c>
      <c r="M91" s="12" t="str">
        <f t="shared" si="14"/>
        <v/>
      </c>
      <c r="N91" s="18" t="str">
        <f t="shared" si="15"/>
        <v/>
      </c>
      <c r="O91" s="5" t="str">
        <f t="shared" si="16"/>
        <v/>
      </c>
      <c r="P91" s="5" t="str">
        <f t="shared" si="17"/>
        <v/>
      </c>
      <c r="Q91" s="18" t="str">
        <f t="shared" si="18"/>
        <v/>
      </c>
      <c r="R91" s="17" t="str">
        <f t="shared" si="19"/>
        <v/>
      </c>
      <c r="S91" s="5" t="str">
        <f t="shared" si="20"/>
        <v/>
      </c>
      <c r="T91" s="16" t="str">
        <f t="shared" si="21"/>
        <v/>
      </c>
      <c r="U91" s="17" t="str">
        <f t="shared" si="22"/>
        <v/>
      </c>
      <c r="V91" s="5" t="str">
        <f t="shared" si="23"/>
        <v/>
      </c>
      <c r="W91" s="5"/>
      <c r="X91" s="5" t="str">
        <f t="shared" si="24"/>
        <v/>
      </c>
      <c r="Y91" s="16" t="str">
        <f t="shared" si="25"/>
        <v/>
      </c>
    </row>
    <row r="92" spans="1:25">
      <c r="A92">
        <v>820</v>
      </c>
      <c r="B92">
        <v>1</v>
      </c>
      <c r="C92">
        <v>1996</v>
      </c>
      <c r="D92">
        <f t="shared" si="13"/>
        <v>20</v>
      </c>
      <c r="E92" t="s">
        <v>46</v>
      </c>
      <c r="G92">
        <v>4</v>
      </c>
      <c r="H92">
        <v>4</v>
      </c>
      <c r="I92">
        <v>1</v>
      </c>
      <c r="J92">
        <v>3</v>
      </c>
      <c r="K92">
        <v>2</v>
      </c>
      <c r="L92">
        <v>3</v>
      </c>
      <c r="M92" s="12" t="str">
        <f t="shared" si="14"/>
        <v/>
      </c>
      <c r="N92" s="18" t="str">
        <f t="shared" si="15"/>
        <v/>
      </c>
      <c r="O92" s="5" t="str">
        <f t="shared" si="16"/>
        <v/>
      </c>
      <c r="P92" s="5" t="str">
        <f t="shared" si="17"/>
        <v/>
      </c>
      <c r="Q92" s="18" t="str">
        <f t="shared" si="18"/>
        <v/>
      </c>
      <c r="R92" s="17" t="str">
        <f t="shared" si="19"/>
        <v/>
      </c>
      <c r="S92" s="5" t="str">
        <f t="shared" si="20"/>
        <v/>
      </c>
      <c r="T92" s="16" t="str">
        <f t="shared" si="21"/>
        <v/>
      </c>
      <c r="U92" s="17" t="str">
        <f t="shared" si="22"/>
        <v/>
      </c>
      <c r="V92" s="5" t="str">
        <f t="shared" si="23"/>
        <v/>
      </c>
      <c r="W92" s="5"/>
      <c r="X92" s="5" t="str">
        <f t="shared" si="24"/>
        <v/>
      </c>
      <c r="Y92" s="16" t="str">
        <f t="shared" si="25"/>
        <v/>
      </c>
    </row>
    <row r="93" spans="1:25">
      <c r="A93">
        <v>832</v>
      </c>
      <c r="B93">
        <v>0</v>
      </c>
      <c r="C93">
        <v>1984</v>
      </c>
      <c r="D93">
        <f t="shared" si="13"/>
        <v>32</v>
      </c>
      <c r="E93" t="s">
        <v>96</v>
      </c>
      <c r="F93">
        <v>4</v>
      </c>
      <c r="G93">
        <v>2</v>
      </c>
      <c r="H93">
        <v>1</v>
      </c>
      <c r="I93">
        <v>3</v>
      </c>
      <c r="J93">
        <v>4</v>
      </c>
      <c r="K93">
        <v>4</v>
      </c>
      <c r="L93">
        <v>2</v>
      </c>
      <c r="M93" s="12" t="str">
        <f t="shared" si="14"/>
        <v/>
      </c>
      <c r="N93" s="18" t="str">
        <f t="shared" si="15"/>
        <v/>
      </c>
      <c r="O93" s="5" t="str">
        <f t="shared" si="16"/>
        <v/>
      </c>
      <c r="P93" s="5" t="str">
        <f t="shared" si="17"/>
        <v/>
      </c>
      <c r="Q93" s="18" t="str">
        <f t="shared" si="18"/>
        <v/>
      </c>
      <c r="R93" s="17" t="str">
        <f t="shared" si="19"/>
        <v/>
      </c>
      <c r="S93" s="5" t="str">
        <f t="shared" si="20"/>
        <v/>
      </c>
      <c r="T93" s="16" t="str">
        <f t="shared" si="21"/>
        <v/>
      </c>
      <c r="U93" s="17" t="str">
        <f t="shared" si="22"/>
        <v/>
      </c>
      <c r="V93" s="5" t="str">
        <f t="shared" si="23"/>
        <v/>
      </c>
      <c r="W93" s="5"/>
      <c r="X93" s="5" t="str">
        <f t="shared" si="24"/>
        <v/>
      </c>
      <c r="Y93" s="16" t="str">
        <f t="shared" si="25"/>
        <v/>
      </c>
    </row>
    <row r="94" spans="1:25">
      <c r="A94">
        <v>848</v>
      </c>
      <c r="B94">
        <v>0</v>
      </c>
      <c r="C94">
        <v>1970</v>
      </c>
      <c r="D94">
        <f t="shared" si="13"/>
        <v>46</v>
      </c>
      <c r="E94" t="s">
        <v>97</v>
      </c>
      <c r="F94">
        <v>1</v>
      </c>
      <c r="G94">
        <v>3</v>
      </c>
      <c r="H94">
        <v>2</v>
      </c>
      <c r="I94">
        <v>3</v>
      </c>
      <c r="J94">
        <v>4</v>
      </c>
      <c r="K94">
        <v>1</v>
      </c>
      <c r="L94">
        <v>3</v>
      </c>
      <c r="M94" s="12" t="str">
        <f t="shared" si="14"/>
        <v/>
      </c>
      <c r="N94" s="18" t="str">
        <f t="shared" si="15"/>
        <v/>
      </c>
      <c r="O94" s="5" t="str">
        <f t="shared" si="16"/>
        <v/>
      </c>
      <c r="P94" s="5" t="str">
        <f t="shared" si="17"/>
        <v/>
      </c>
      <c r="Q94" s="18" t="str">
        <f t="shared" si="18"/>
        <v/>
      </c>
      <c r="R94" s="17" t="str">
        <f t="shared" si="19"/>
        <v/>
      </c>
      <c r="S94" s="5" t="str">
        <f t="shared" si="20"/>
        <v/>
      </c>
      <c r="T94" s="16" t="str">
        <f t="shared" si="21"/>
        <v/>
      </c>
      <c r="U94" s="17" t="str">
        <f t="shared" si="22"/>
        <v/>
      </c>
      <c r="V94" s="5" t="str">
        <f t="shared" si="23"/>
        <v/>
      </c>
      <c r="W94" s="5"/>
      <c r="X94" s="5" t="str">
        <f t="shared" si="24"/>
        <v/>
      </c>
      <c r="Y94" s="16" t="str">
        <f t="shared" si="25"/>
        <v/>
      </c>
    </row>
    <row r="95" spans="1:25">
      <c r="A95">
        <v>857</v>
      </c>
      <c r="B95">
        <v>0</v>
      </c>
      <c r="C95">
        <v>1967</v>
      </c>
      <c r="D95">
        <f t="shared" si="13"/>
        <v>49</v>
      </c>
      <c r="E95" t="s">
        <v>46</v>
      </c>
      <c r="G95">
        <v>3</v>
      </c>
      <c r="H95">
        <v>2</v>
      </c>
      <c r="I95">
        <v>3</v>
      </c>
      <c r="J95">
        <v>2</v>
      </c>
      <c r="K95">
        <v>3</v>
      </c>
      <c r="L95">
        <v>3</v>
      </c>
      <c r="M95" s="12" t="str">
        <f t="shared" si="14"/>
        <v/>
      </c>
      <c r="N95" s="18" t="str">
        <f t="shared" si="15"/>
        <v/>
      </c>
      <c r="O95" s="5" t="str">
        <f t="shared" si="16"/>
        <v/>
      </c>
      <c r="P95" s="5" t="str">
        <f t="shared" si="17"/>
        <v/>
      </c>
      <c r="Q95" s="18" t="str">
        <f t="shared" si="18"/>
        <v/>
      </c>
      <c r="R95" s="17" t="str">
        <f t="shared" si="19"/>
        <v/>
      </c>
      <c r="S95" s="5" t="str">
        <f t="shared" si="20"/>
        <v/>
      </c>
      <c r="T95" s="16" t="str">
        <f t="shared" si="21"/>
        <v/>
      </c>
      <c r="U95" s="17" t="str">
        <f t="shared" si="22"/>
        <v/>
      </c>
      <c r="V95" s="5" t="str">
        <f t="shared" si="23"/>
        <v/>
      </c>
      <c r="W95" s="5"/>
      <c r="X95" s="5" t="str">
        <f t="shared" si="24"/>
        <v/>
      </c>
      <c r="Y95" s="16" t="str">
        <f t="shared" si="25"/>
        <v/>
      </c>
    </row>
    <row r="96" spans="1:25">
      <c r="A96">
        <v>813</v>
      </c>
      <c r="B96">
        <v>1</v>
      </c>
      <c r="C96">
        <v>1994</v>
      </c>
      <c r="D96">
        <f t="shared" si="13"/>
        <v>22</v>
      </c>
      <c r="E96" t="s">
        <v>46</v>
      </c>
      <c r="G96">
        <v>3</v>
      </c>
      <c r="H96">
        <v>2</v>
      </c>
      <c r="I96">
        <v>2</v>
      </c>
      <c r="J96">
        <v>2</v>
      </c>
      <c r="K96">
        <v>2</v>
      </c>
      <c r="L96">
        <v>1</v>
      </c>
      <c r="M96" s="12" t="str">
        <f t="shared" si="14"/>
        <v/>
      </c>
      <c r="N96" s="18" t="str">
        <f t="shared" si="15"/>
        <v/>
      </c>
      <c r="O96" s="5" t="str">
        <f t="shared" si="16"/>
        <v/>
      </c>
      <c r="P96" s="5" t="str">
        <f t="shared" si="17"/>
        <v/>
      </c>
      <c r="Q96" s="18" t="str">
        <f t="shared" si="18"/>
        <v/>
      </c>
      <c r="R96" s="17" t="str">
        <f t="shared" si="19"/>
        <v/>
      </c>
      <c r="S96" s="5" t="str">
        <f t="shared" si="20"/>
        <v/>
      </c>
      <c r="T96" s="16" t="str">
        <f t="shared" si="21"/>
        <v/>
      </c>
      <c r="U96" s="17" t="str">
        <f t="shared" si="22"/>
        <v/>
      </c>
      <c r="V96" s="5" t="str">
        <f t="shared" si="23"/>
        <v/>
      </c>
      <c r="W96" s="5"/>
      <c r="X96" s="5" t="str">
        <f t="shared" si="24"/>
        <v/>
      </c>
      <c r="Y96" s="16" t="str">
        <f t="shared" si="25"/>
        <v/>
      </c>
    </row>
    <row r="97" spans="1:25">
      <c r="A97">
        <v>891</v>
      </c>
      <c r="B97">
        <v>0</v>
      </c>
      <c r="C97">
        <v>1992</v>
      </c>
      <c r="D97">
        <f t="shared" si="13"/>
        <v>24</v>
      </c>
      <c r="E97" t="s">
        <v>98</v>
      </c>
      <c r="F97">
        <v>1</v>
      </c>
      <c r="G97">
        <v>4</v>
      </c>
      <c r="H97">
        <v>4</v>
      </c>
      <c r="I97">
        <v>3</v>
      </c>
      <c r="J97">
        <v>3</v>
      </c>
      <c r="K97">
        <v>1</v>
      </c>
      <c r="L97">
        <v>3</v>
      </c>
      <c r="M97" s="12" t="str">
        <f t="shared" si="14"/>
        <v/>
      </c>
      <c r="N97" s="18" t="str">
        <f t="shared" si="15"/>
        <v/>
      </c>
      <c r="O97" s="5" t="str">
        <f t="shared" si="16"/>
        <v/>
      </c>
      <c r="P97" s="5" t="str">
        <f t="shared" si="17"/>
        <v/>
      </c>
      <c r="Q97" s="18" t="str">
        <f t="shared" si="18"/>
        <v/>
      </c>
      <c r="R97" s="17" t="str">
        <f t="shared" si="19"/>
        <v/>
      </c>
      <c r="S97" s="5" t="str">
        <f t="shared" si="20"/>
        <v/>
      </c>
      <c r="T97" s="16" t="str">
        <f t="shared" si="21"/>
        <v/>
      </c>
      <c r="U97" s="17" t="str">
        <f t="shared" si="22"/>
        <v/>
      </c>
      <c r="V97" s="5" t="str">
        <f t="shared" si="23"/>
        <v/>
      </c>
      <c r="W97" s="5"/>
      <c r="X97" s="5" t="str">
        <f t="shared" si="24"/>
        <v/>
      </c>
      <c r="Y97" s="16" t="str">
        <f t="shared" si="25"/>
        <v/>
      </c>
    </row>
    <row r="98" spans="1:25">
      <c r="A98">
        <v>876</v>
      </c>
      <c r="B98">
        <v>0</v>
      </c>
      <c r="C98">
        <v>1976</v>
      </c>
      <c r="D98">
        <f t="shared" si="13"/>
        <v>40</v>
      </c>
      <c r="E98" t="s">
        <v>99</v>
      </c>
      <c r="F98">
        <v>2</v>
      </c>
      <c r="G98">
        <v>4</v>
      </c>
      <c r="H98">
        <v>3</v>
      </c>
      <c r="I98">
        <v>3</v>
      </c>
      <c r="J98">
        <v>2</v>
      </c>
      <c r="K98">
        <v>2</v>
      </c>
      <c r="L98">
        <v>2</v>
      </c>
      <c r="M98" s="12" t="str">
        <f t="shared" si="14"/>
        <v/>
      </c>
      <c r="N98" s="18" t="str">
        <f t="shared" si="15"/>
        <v/>
      </c>
      <c r="O98" s="5" t="str">
        <f t="shared" si="16"/>
        <v/>
      </c>
      <c r="P98" s="5" t="str">
        <f t="shared" si="17"/>
        <v/>
      </c>
      <c r="Q98" s="18" t="str">
        <f t="shared" si="18"/>
        <v/>
      </c>
      <c r="R98" s="17" t="str">
        <f t="shared" si="19"/>
        <v/>
      </c>
      <c r="S98" s="5" t="str">
        <f t="shared" si="20"/>
        <v/>
      </c>
      <c r="T98" s="16" t="str">
        <f t="shared" si="21"/>
        <v/>
      </c>
      <c r="U98" s="17" t="str">
        <f t="shared" si="22"/>
        <v/>
      </c>
      <c r="V98" s="5" t="str">
        <f t="shared" si="23"/>
        <v/>
      </c>
      <c r="W98" s="5"/>
      <c r="X98" s="5" t="str">
        <f t="shared" si="24"/>
        <v/>
      </c>
      <c r="Y98" s="16" t="str">
        <f t="shared" si="25"/>
        <v/>
      </c>
    </row>
    <row r="99" spans="1:25">
      <c r="A99">
        <v>899</v>
      </c>
      <c r="B99">
        <v>0</v>
      </c>
      <c r="C99">
        <v>1973</v>
      </c>
      <c r="D99">
        <f t="shared" si="13"/>
        <v>43</v>
      </c>
      <c r="E99" t="s">
        <v>100</v>
      </c>
      <c r="F99">
        <v>4</v>
      </c>
      <c r="G99">
        <v>2</v>
      </c>
      <c r="H99">
        <v>2</v>
      </c>
      <c r="I99">
        <v>3</v>
      </c>
      <c r="J99">
        <v>3</v>
      </c>
      <c r="K99">
        <v>2</v>
      </c>
      <c r="L99">
        <v>2</v>
      </c>
      <c r="M99" s="12" t="str">
        <f t="shared" si="14"/>
        <v/>
      </c>
      <c r="N99" s="18" t="str">
        <f t="shared" si="15"/>
        <v/>
      </c>
      <c r="O99" s="5" t="str">
        <f t="shared" si="16"/>
        <v/>
      </c>
      <c r="P99" s="5" t="str">
        <f t="shared" si="17"/>
        <v/>
      </c>
      <c r="Q99" s="18" t="str">
        <f t="shared" si="18"/>
        <v/>
      </c>
      <c r="R99" s="17" t="str">
        <f t="shared" si="19"/>
        <v/>
      </c>
      <c r="S99" s="5" t="str">
        <f t="shared" si="20"/>
        <v/>
      </c>
      <c r="T99" s="16" t="str">
        <f t="shared" si="21"/>
        <v/>
      </c>
      <c r="U99" s="17" t="str">
        <f t="shared" si="22"/>
        <v/>
      </c>
      <c r="V99" s="5" t="str">
        <f t="shared" si="23"/>
        <v/>
      </c>
      <c r="W99" s="5"/>
      <c r="X99" s="5" t="str">
        <f t="shared" si="24"/>
        <v/>
      </c>
      <c r="Y99" s="16" t="str">
        <f t="shared" si="25"/>
        <v/>
      </c>
    </row>
    <row r="100" spans="1:25">
      <c r="A100">
        <v>904</v>
      </c>
      <c r="B100">
        <v>0</v>
      </c>
      <c r="C100">
        <v>1989</v>
      </c>
      <c r="D100">
        <f t="shared" si="13"/>
        <v>27</v>
      </c>
      <c r="E100" t="s">
        <v>101</v>
      </c>
      <c r="F100">
        <v>1</v>
      </c>
      <c r="G100">
        <v>4</v>
      </c>
      <c r="H100">
        <v>3</v>
      </c>
      <c r="I100">
        <v>4</v>
      </c>
      <c r="J100">
        <v>2</v>
      </c>
      <c r="K100">
        <v>1</v>
      </c>
      <c r="L100">
        <v>2</v>
      </c>
      <c r="M100" s="12" t="str">
        <f t="shared" si="14"/>
        <v/>
      </c>
      <c r="N100" s="18" t="str">
        <f t="shared" si="15"/>
        <v/>
      </c>
      <c r="O100" s="5" t="str">
        <f t="shared" si="16"/>
        <v/>
      </c>
      <c r="P100" s="5" t="str">
        <f t="shared" si="17"/>
        <v/>
      </c>
      <c r="Q100" s="18" t="str">
        <f t="shared" si="18"/>
        <v/>
      </c>
      <c r="R100" s="17" t="str">
        <f t="shared" si="19"/>
        <v/>
      </c>
      <c r="S100" s="5" t="str">
        <f t="shared" si="20"/>
        <v/>
      </c>
      <c r="T100" s="16" t="str">
        <f t="shared" si="21"/>
        <v/>
      </c>
      <c r="U100" s="17" t="str">
        <f t="shared" si="22"/>
        <v/>
      </c>
      <c r="V100" s="5" t="str">
        <f t="shared" si="23"/>
        <v/>
      </c>
      <c r="W100" s="5"/>
      <c r="X100" s="5" t="str">
        <f t="shared" si="24"/>
        <v/>
      </c>
      <c r="Y100" s="16" t="str">
        <f t="shared" si="25"/>
        <v/>
      </c>
    </row>
    <row r="101" spans="1:25">
      <c r="A101">
        <v>907</v>
      </c>
      <c r="B101">
        <v>0</v>
      </c>
      <c r="C101">
        <v>1998</v>
      </c>
      <c r="D101">
        <f t="shared" si="13"/>
        <v>18</v>
      </c>
      <c r="E101" t="s">
        <v>102</v>
      </c>
      <c r="F101">
        <v>3</v>
      </c>
      <c r="G101">
        <v>3</v>
      </c>
      <c r="H101">
        <v>4</v>
      </c>
      <c r="I101">
        <v>4</v>
      </c>
      <c r="J101">
        <v>1</v>
      </c>
      <c r="K101">
        <v>2</v>
      </c>
      <c r="L101">
        <v>3</v>
      </c>
      <c r="M101" s="12" t="str">
        <f t="shared" si="14"/>
        <v/>
      </c>
      <c r="N101" s="18" t="str">
        <f t="shared" si="15"/>
        <v/>
      </c>
      <c r="O101" s="5" t="str">
        <f t="shared" si="16"/>
        <v/>
      </c>
      <c r="P101" s="5" t="str">
        <f t="shared" si="17"/>
        <v/>
      </c>
      <c r="Q101" s="18" t="str">
        <f t="shared" si="18"/>
        <v/>
      </c>
      <c r="R101" s="17" t="str">
        <f t="shared" si="19"/>
        <v/>
      </c>
      <c r="S101" s="5" t="str">
        <f t="shared" si="20"/>
        <v/>
      </c>
      <c r="T101" s="16" t="str">
        <f t="shared" si="21"/>
        <v/>
      </c>
      <c r="U101" s="17" t="str">
        <f t="shared" si="22"/>
        <v/>
      </c>
      <c r="V101" s="5" t="str">
        <f t="shared" si="23"/>
        <v/>
      </c>
      <c r="W101" s="5"/>
      <c r="X101" s="5" t="str">
        <f t="shared" si="24"/>
        <v/>
      </c>
      <c r="Y101" s="16" t="str">
        <f t="shared" si="25"/>
        <v/>
      </c>
    </row>
    <row r="102" spans="1:25">
      <c r="A102">
        <v>908</v>
      </c>
      <c r="B102">
        <v>0</v>
      </c>
      <c r="C102">
        <v>1991</v>
      </c>
      <c r="D102">
        <f t="shared" si="13"/>
        <v>25</v>
      </c>
      <c r="E102" t="s">
        <v>46</v>
      </c>
      <c r="G102">
        <v>4</v>
      </c>
      <c r="H102">
        <v>4</v>
      </c>
      <c r="I102">
        <v>2</v>
      </c>
      <c r="J102">
        <v>3</v>
      </c>
      <c r="K102">
        <v>1</v>
      </c>
      <c r="L102">
        <v>4</v>
      </c>
      <c r="M102" s="12" t="str">
        <f t="shared" si="14"/>
        <v/>
      </c>
      <c r="N102" s="18" t="str">
        <f t="shared" si="15"/>
        <v/>
      </c>
      <c r="O102" s="5" t="str">
        <f t="shared" si="16"/>
        <v/>
      </c>
      <c r="P102" s="5" t="str">
        <f t="shared" si="17"/>
        <v/>
      </c>
      <c r="Q102" s="18" t="str">
        <f t="shared" si="18"/>
        <v/>
      </c>
      <c r="R102" s="17" t="str">
        <f t="shared" si="19"/>
        <v/>
      </c>
      <c r="S102" s="5" t="str">
        <f t="shared" si="20"/>
        <v/>
      </c>
      <c r="T102" s="16" t="str">
        <f t="shared" si="21"/>
        <v/>
      </c>
      <c r="U102" s="17" t="str">
        <f t="shared" si="22"/>
        <v/>
      </c>
      <c r="V102" s="5" t="str">
        <f t="shared" si="23"/>
        <v/>
      </c>
      <c r="W102" s="5"/>
      <c r="X102" s="5" t="str">
        <f t="shared" si="24"/>
        <v/>
      </c>
      <c r="Y102" s="16" t="str">
        <f t="shared" si="25"/>
        <v/>
      </c>
    </row>
    <row r="103" spans="1:25">
      <c r="A103">
        <v>927</v>
      </c>
      <c r="B103">
        <v>1</v>
      </c>
      <c r="C103">
        <v>1992</v>
      </c>
      <c r="D103">
        <f t="shared" si="13"/>
        <v>24</v>
      </c>
      <c r="E103" t="s">
        <v>103</v>
      </c>
      <c r="F103">
        <v>1</v>
      </c>
      <c r="G103">
        <v>3</v>
      </c>
      <c r="H103">
        <v>3</v>
      </c>
      <c r="I103">
        <v>3</v>
      </c>
      <c r="J103">
        <v>3</v>
      </c>
      <c r="K103">
        <v>2</v>
      </c>
      <c r="L103">
        <v>2</v>
      </c>
      <c r="M103" s="12" t="str">
        <f t="shared" si="14"/>
        <v/>
      </c>
      <c r="N103" s="18" t="str">
        <f t="shared" si="15"/>
        <v/>
      </c>
      <c r="O103" s="5" t="str">
        <f t="shared" si="16"/>
        <v/>
      </c>
      <c r="P103" s="5" t="str">
        <f t="shared" si="17"/>
        <v/>
      </c>
      <c r="Q103" s="18" t="str">
        <f t="shared" si="18"/>
        <v/>
      </c>
      <c r="R103" s="17" t="str">
        <f t="shared" si="19"/>
        <v/>
      </c>
      <c r="S103" s="5" t="str">
        <f t="shared" si="20"/>
        <v/>
      </c>
      <c r="T103" s="16" t="str">
        <f t="shared" si="21"/>
        <v/>
      </c>
      <c r="U103" s="17" t="str">
        <f t="shared" si="22"/>
        <v/>
      </c>
      <c r="V103" s="5" t="str">
        <f t="shared" si="23"/>
        <v/>
      </c>
      <c r="W103" s="5"/>
      <c r="X103" s="5" t="str">
        <f t="shared" si="24"/>
        <v/>
      </c>
      <c r="Y103" s="16" t="str">
        <f t="shared" si="25"/>
        <v/>
      </c>
    </row>
    <row r="104" spans="1:25">
      <c r="A104">
        <v>933</v>
      </c>
      <c r="B104">
        <v>0</v>
      </c>
      <c r="C104">
        <v>1996</v>
      </c>
      <c r="D104">
        <f t="shared" si="13"/>
        <v>20</v>
      </c>
      <c r="E104" t="s">
        <v>46</v>
      </c>
      <c r="G104">
        <v>3</v>
      </c>
      <c r="H104">
        <v>3</v>
      </c>
      <c r="I104">
        <v>2</v>
      </c>
      <c r="J104">
        <v>2</v>
      </c>
      <c r="K104">
        <v>2</v>
      </c>
      <c r="L104">
        <v>2</v>
      </c>
      <c r="M104" s="12" t="str">
        <f t="shared" si="14"/>
        <v/>
      </c>
      <c r="N104" s="18" t="str">
        <f t="shared" si="15"/>
        <v/>
      </c>
      <c r="O104" s="5" t="str">
        <f t="shared" si="16"/>
        <v/>
      </c>
      <c r="P104" s="5" t="str">
        <f t="shared" si="17"/>
        <v/>
      </c>
      <c r="Q104" s="18" t="str">
        <f t="shared" si="18"/>
        <v/>
      </c>
      <c r="R104" s="17" t="str">
        <f t="shared" si="19"/>
        <v/>
      </c>
      <c r="S104" s="5" t="str">
        <f t="shared" si="20"/>
        <v/>
      </c>
      <c r="T104" s="16" t="str">
        <f t="shared" si="21"/>
        <v/>
      </c>
      <c r="U104" s="17" t="str">
        <f t="shared" si="22"/>
        <v/>
      </c>
      <c r="V104" s="5" t="str">
        <f t="shared" si="23"/>
        <v/>
      </c>
      <c r="W104" s="5"/>
      <c r="X104" s="5" t="str">
        <f t="shared" si="24"/>
        <v/>
      </c>
      <c r="Y104" s="16" t="str">
        <f t="shared" si="25"/>
        <v/>
      </c>
    </row>
    <row r="105" spans="1:25">
      <c r="A105">
        <v>942</v>
      </c>
      <c r="B105">
        <v>0</v>
      </c>
      <c r="C105">
        <v>1992</v>
      </c>
      <c r="D105">
        <f t="shared" si="13"/>
        <v>24</v>
      </c>
      <c r="E105" t="s">
        <v>46</v>
      </c>
      <c r="G105">
        <v>3</v>
      </c>
      <c r="H105">
        <v>3</v>
      </c>
      <c r="I105">
        <v>3</v>
      </c>
      <c r="J105">
        <v>3</v>
      </c>
      <c r="K105">
        <v>1</v>
      </c>
      <c r="L105">
        <v>1</v>
      </c>
      <c r="M105" s="12" t="str">
        <f t="shared" si="14"/>
        <v/>
      </c>
      <c r="N105" s="18" t="str">
        <f t="shared" si="15"/>
        <v/>
      </c>
      <c r="O105" s="5" t="str">
        <f t="shared" si="16"/>
        <v/>
      </c>
      <c r="P105" s="5" t="str">
        <f t="shared" si="17"/>
        <v/>
      </c>
      <c r="Q105" s="18" t="str">
        <f t="shared" si="18"/>
        <v/>
      </c>
      <c r="R105" s="17" t="str">
        <f t="shared" si="19"/>
        <v/>
      </c>
      <c r="S105" s="5" t="str">
        <f t="shared" si="20"/>
        <v/>
      </c>
      <c r="T105" s="16" t="str">
        <f t="shared" si="21"/>
        <v/>
      </c>
      <c r="U105" s="17" t="str">
        <f t="shared" si="22"/>
        <v/>
      </c>
      <c r="V105" s="5" t="str">
        <f t="shared" si="23"/>
        <v/>
      </c>
      <c r="W105" s="5"/>
      <c r="X105" s="5" t="str">
        <f t="shared" si="24"/>
        <v/>
      </c>
      <c r="Y105" s="16" t="str">
        <f t="shared" si="25"/>
        <v/>
      </c>
    </row>
    <row r="106" spans="1:25">
      <c r="A106">
        <v>950</v>
      </c>
      <c r="B106">
        <v>1</v>
      </c>
      <c r="C106">
        <v>1988</v>
      </c>
      <c r="D106">
        <f t="shared" si="13"/>
        <v>28</v>
      </c>
      <c r="E106" t="s">
        <v>104</v>
      </c>
      <c r="F106">
        <v>1</v>
      </c>
      <c r="G106">
        <v>3</v>
      </c>
      <c r="H106">
        <v>3</v>
      </c>
      <c r="I106">
        <v>2</v>
      </c>
      <c r="J106">
        <v>4</v>
      </c>
      <c r="K106">
        <v>3</v>
      </c>
      <c r="L106">
        <v>3</v>
      </c>
      <c r="M106" s="12" t="str">
        <f t="shared" si="14"/>
        <v/>
      </c>
      <c r="N106" s="18" t="str">
        <f t="shared" si="15"/>
        <v/>
      </c>
      <c r="O106" s="5" t="str">
        <f t="shared" si="16"/>
        <v/>
      </c>
      <c r="P106" s="5" t="str">
        <f t="shared" si="17"/>
        <v/>
      </c>
      <c r="Q106" s="18" t="str">
        <f t="shared" si="18"/>
        <v/>
      </c>
      <c r="R106" s="17" t="str">
        <f t="shared" si="19"/>
        <v/>
      </c>
      <c r="S106" s="5" t="str">
        <f t="shared" si="20"/>
        <v/>
      </c>
      <c r="T106" s="16" t="str">
        <f t="shared" si="21"/>
        <v/>
      </c>
      <c r="U106" s="17" t="str">
        <f t="shared" si="22"/>
        <v/>
      </c>
      <c r="V106" s="5" t="str">
        <f t="shared" si="23"/>
        <v/>
      </c>
      <c r="W106" s="5"/>
      <c r="X106" s="5" t="str">
        <f t="shared" si="24"/>
        <v/>
      </c>
      <c r="Y106" s="16" t="str">
        <f t="shared" si="25"/>
        <v/>
      </c>
    </row>
    <row r="107" spans="1:25">
      <c r="A107">
        <v>957</v>
      </c>
      <c r="B107">
        <v>0</v>
      </c>
      <c r="C107">
        <v>1976</v>
      </c>
      <c r="D107">
        <f t="shared" si="13"/>
        <v>40</v>
      </c>
      <c r="E107" t="s">
        <v>46</v>
      </c>
      <c r="G107">
        <v>4</v>
      </c>
      <c r="H107">
        <v>3</v>
      </c>
      <c r="I107">
        <v>3</v>
      </c>
      <c r="J107">
        <v>4</v>
      </c>
      <c r="K107">
        <v>2</v>
      </c>
      <c r="L107">
        <v>4</v>
      </c>
      <c r="M107" s="12" t="str">
        <f t="shared" si="14"/>
        <v/>
      </c>
      <c r="N107" s="18" t="str">
        <f t="shared" si="15"/>
        <v/>
      </c>
      <c r="O107" s="5" t="str">
        <f t="shared" si="16"/>
        <v/>
      </c>
      <c r="P107" s="5" t="str">
        <f t="shared" si="17"/>
        <v/>
      </c>
      <c r="Q107" s="18" t="str">
        <f t="shared" si="18"/>
        <v/>
      </c>
      <c r="R107" s="17" t="str">
        <f t="shared" si="19"/>
        <v/>
      </c>
      <c r="S107" s="5" t="str">
        <f t="shared" si="20"/>
        <v/>
      </c>
      <c r="T107" s="16" t="str">
        <f t="shared" si="21"/>
        <v/>
      </c>
      <c r="U107" s="17" t="str">
        <f t="shared" si="22"/>
        <v/>
      </c>
      <c r="V107" s="5" t="str">
        <f t="shared" si="23"/>
        <v/>
      </c>
      <c r="W107" s="5"/>
      <c r="X107" s="5" t="str">
        <f t="shared" si="24"/>
        <v/>
      </c>
      <c r="Y107" s="16" t="str">
        <f t="shared" si="25"/>
        <v/>
      </c>
    </row>
    <row r="108" spans="1:25">
      <c r="A108">
        <v>965</v>
      </c>
      <c r="B108">
        <v>0</v>
      </c>
      <c r="C108">
        <v>1977</v>
      </c>
      <c r="D108">
        <f t="shared" si="13"/>
        <v>39</v>
      </c>
      <c r="E108" t="s">
        <v>105</v>
      </c>
      <c r="F108">
        <v>3</v>
      </c>
      <c r="G108">
        <v>3</v>
      </c>
      <c r="H108">
        <v>2</v>
      </c>
      <c r="I108">
        <v>3</v>
      </c>
      <c r="J108">
        <v>2</v>
      </c>
      <c r="K108">
        <v>2</v>
      </c>
      <c r="L108">
        <v>3</v>
      </c>
      <c r="M108" s="12" t="str">
        <f t="shared" si="14"/>
        <v/>
      </c>
      <c r="N108" s="18" t="str">
        <f t="shared" si="15"/>
        <v/>
      </c>
      <c r="O108" s="5" t="str">
        <f t="shared" si="16"/>
        <v/>
      </c>
      <c r="P108" s="5" t="str">
        <f t="shared" si="17"/>
        <v/>
      </c>
      <c r="Q108" s="18" t="str">
        <f t="shared" si="18"/>
        <v/>
      </c>
      <c r="R108" s="17" t="str">
        <f t="shared" si="19"/>
        <v/>
      </c>
      <c r="S108" s="5" t="str">
        <f t="shared" si="20"/>
        <v/>
      </c>
      <c r="T108" s="16" t="str">
        <f t="shared" si="21"/>
        <v/>
      </c>
      <c r="U108" s="17" t="str">
        <f t="shared" si="22"/>
        <v/>
      </c>
      <c r="V108" s="5" t="str">
        <f t="shared" si="23"/>
        <v/>
      </c>
      <c r="W108" s="5"/>
      <c r="X108" s="5" t="str">
        <f t="shared" si="24"/>
        <v/>
      </c>
      <c r="Y108" s="16" t="str">
        <f t="shared" si="25"/>
        <v/>
      </c>
    </row>
    <row r="109" spans="1:25">
      <c r="A109">
        <v>967</v>
      </c>
      <c r="B109">
        <v>1</v>
      </c>
      <c r="C109">
        <v>1997</v>
      </c>
      <c r="D109">
        <f t="shared" si="13"/>
        <v>19</v>
      </c>
      <c r="E109" t="s">
        <v>46</v>
      </c>
      <c r="G109">
        <v>1</v>
      </c>
      <c r="H109">
        <v>3</v>
      </c>
      <c r="I109">
        <v>2</v>
      </c>
      <c r="J109">
        <v>1</v>
      </c>
      <c r="K109">
        <v>1</v>
      </c>
      <c r="L109">
        <v>3</v>
      </c>
      <c r="M109" s="12" t="str">
        <f t="shared" si="14"/>
        <v/>
      </c>
      <c r="N109" s="18" t="str">
        <f t="shared" si="15"/>
        <v/>
      </c>
      <c r="O109" s="5" t="str">
        <f t="shared" si="16"/>
        <v/>
      </c>
      <c r="P109" s="5" t="str">
        <f t="shared" si="17"/>
        <v/>
      </c>
      <c r="Q109" s="18" t="str">
        <f t="shared" si="18"/>
        <v/>
      </c>
      <c r="R109" s="17" t="str">
        <f t="shared" si="19"/>
        <v/>
      </c>
      <c r="S109" s="5" t="str">
        <f t="shared" si="20"/>
        <v/>
      </c>
      <c r="T109" s="16" t="str">
        <f t="shared" si="21"/>
        <v/>
      </c>
      <c r="U109" s="17" t="str">
        <f t="shared" si="22"/>
        <v/>
      </c>
      <c r="V109" s="5" t="str">
        <f t="shared" si="23"/>
        <v/>
      </c>
      <c r="W109" s="5"/>
      <c r="X109" s="5" t="str">
        <f t="shared" si="24"/>
        <v/>
      </c>
      <c r="Y109" s="16" t="str">
        <f t="shared" si="25"/>
        <v/>
      </c>
    </row>
    <row r="110" spans="1:25">
      <c r="A110">
        <v>981</v>
      </c>
      <c r="B110">
        <v>0</v>
      </c>
      <c r="C110">
        <v>1976</v>
      </c>
      <c r="D110">
        <f t="shared" si="13"/>
        <v>40</v>
      </c>
      <c r="E110" t="s">
        <v>106</v>
      </c>
      <c r="F110">
        <v>1</v>
      </c>
      <c r="G110">
        <v>3</v>
      </c>
      <c r="H110">
        <v>2</v>
      </c>
      <c r="I110">
        <v>2</v>
      </c>
      <c r="J110">
        <v>2</v>
      </c>
      <c r="K110">
        <v>2</v>
      </c>
      <c r="L110">
        <v>2</v>
      </c>
      <c r="M110" s="12" t="str">
        <f t="shared" si="14"/>
        <v/>
      </c>
      <c r="N110" s="18" t="str">
        <f t="shared" si="15"/>
        <v/>
      </c>
      <c r="O110" s="5" t="str">
        <f t="shared" si="16"/>
        <v/>
      </c>
      <c r="P110" s="5" t="str">
        <f t="shared" si="17"/>
        <v/>
      </c>
      <c r="Q110" s="18" t="str">
        <f t="shared" si="18"/>
        <v/>
      </c>
      <c r="R110" s="17" t="str">
        <f t="shared" si="19"/>
        <v/>
      </c>
      <c r="S110" s="5" t="str">
        <f t="shared" si="20"/>
        <v/>
      </c>
      <c r="T110" s="16" t="str">
        <f t="shared" si="21"/>
        <v/>
      </c>
      <c r="U110" s="17" t="str">
        <f t="shared" si="22"/>
        <v/>
      </c>
      <c r="V110" s="5" t="str">
        <f t="shared" si="23"/>
        <v/>
      </c>
      <c r="W110" s="5"/>
      <c r="X110" s="5" t="str">
        <f t="shared" si="24"/>
        <v/>
      </c>
      <c r="Y110" s="16" t="str">
        <f t="shared" si="25"/>
        <v/>
      </c>
    </row>
    <row r="111" spans="1:25">
      <c r="A111">
        <v>1002</v>
      </c>
      <c r="B111">
        <v>0</v>
      </c>
      <c r="C111">
        <v>1986</v>
      </c>
      <c r="D111">
        <f t="shared" si="13"/>
        <v>30</v>
      </c>
      <c r="E111" t="s">
        <v>107</v>
      </c>
      <c r="F111">
        <v>2</v>
      </c>
      <c r="G111">
        <v>3</v>
      </c>
      <c r="H111">
        <v>3</v>
      </c>
      <c r="I111">
        <v>3</v>
      </c>
      <c r="J111">
        <v>3</v>
      </c>
      <c r="K111">
        <v>2</v>
      </c>
      <c r="L111">
        <v>3</v>
      </c>
      <c r="M111" s="12" t="str">
        <f t="shared" si="14"/>
        <v/>
      </c>
      <c r="N111" s="18" t="str">
        <f t="shared" si="15"/>
        <v/>
      </c>
      <c r="O111" s="5" t="str">
        <f t="shared" si="16"/>
        <v/>
      </c>
      <c r="P111" s="5" t="str">
        <f t="shared" si="17"/>
        <v/>
      </c>
      <c r="Q111" s="18" t="str">
        <f t="shared" si="18"/>
        <v/>
      </c>
      <c r="R111" s="17" t="str">
        <f t="shared" si="19"/>
        <v/>
      </c>
      <c r="S111" s="5" t="str">
        <f t="shared" si="20"/>
        <v/>
      </c>
      <c r="T111" s="16" t="str">
        <f t="shared" si="21"/>
        <v/>
      </c>
      <c r="U111" s="17" t="str">
        <f t="shared" si="22"/>
        <v/>
      </c>
      <c r="V111" s="5" t="str">
        <f t="shared" si="23"/>
        <v/>
      </c>
      <c r="W111" s="5"/>
      <c r="X111" s="5" t="str">
        <f t="shared" si="24"/>
        <v/>
      </c>
      <c r="Y111" s="16" t="str">
        <f t="shared" si="25"/>
        <v/>
      </c>
    </row>
    <row r="112" spans="1:25">
      <c r="A112">
        <v>1010</v>
      </c>
      <c r="B112">
        <v>0</v>
      </c>
      <c r="C112">
        <v>1970</v>
      </c>
      <c r="D112">
        <f t="shared" si="13"/>
        <v>46</v>
      </c>
      <c r="E112" t="s">
        <v>46</v>
      </c>
      <c r="G112">
        <v>3</v>
      </c>
      <c r="H112">
        <v>3</v>
      </c>
      <c r="I112">
        <v>3</v>
      </c>
      <c r="J112">
        <v>2</v>
      </c>
      <c r="K112">
        <v>1</v>
      </c>
      <c r="L112">
        <v>2</v>
      </c>
      <c r="M112" s="12" t="str">
        <f t="shared" si="14"/>
        <v/>
      </c>
      <c r="N112" s="18" t="str">
        <f t="shared" si="15"/>
        <v/>
      </c>
      <c r="O112" s="5" t="str">
        <f t="shared" si="16"/>
        <v/>
      </c>
      <c r="P112" s="5" t="str">
        <f t="shared" si="17"/>
        <v/>
      </c>
      <c r="Q112" s="18" t="str">
        <f t="shared" si="18"/>
        <v/>
      </c>
      <c r="R112" s="17" t="str">
        <f t="shared" si="19"/>
        <v/>
      </c>
      <c r="S112" s="5" t="str">
        <f t="shared" si="20"/>
        <v/>
      </c>
      <c r="T112" s="16" t="str">
        <f t="shared" si="21"/>
        <v/>
      </c>
      <c r="U112" s="17" t="str">
        <f t="shared" si="22"/>
        <v/>
      </c>
      <c r="V112" s="5" t="str">
        <f t="shared" si="23"/>
        <v/>
      </c>
      <c r="W112" s="5"/>
      <c r="X112" s="5" t="str">
        <f t="shared" si="24"/>
        <v/>
      </c>
      <c r="Y112" s="16" t="str">
        <f t="shared" si="25"/>
        <v/>
      </c>
    </row>
    <row r="113" spans="1:25">
      <c r="A113">
        <v>1015</v>
      </c>
      <c r="B113">
        <v>0</v>
      </c>
      <c r="C113">
        <v>1971</v>
      </c>
      <c r="D113">
        <f t="shared" si="13"/>
        <v>45</v>
      </c>
      <c r="E113" t="s">
        <v>108</v>
      </c>
      <c r="F113">
        <v>2</v>
      </c>
      <c r="G113">
        <v>3</v>
      </c>
      <c r="H113">
        <v>1</v>
      </c>
      <c r="I113">
        <v>4</v>
      </c>
      <c r="J113">
        <v>3</v>
      </c>
      <c r="K113">
        <v>2</v>
      </c>
      <c r="L113">
        <v>3</v>
      </c>
      <c r="M113" s="12" t="str">
        <f t="shared" si="14"/>
        <v/>
      </c>
      <c r="N113" s="18" t="str">
        <f t="shared" si="15"/>
        <v/>
      </c>
      <c r="O113" s="5" t="str">
        <f t="shared" si="16"/>
        <v/>
      </c>
      <c r="P113" s="5" t="str">
        <f t="shared" si="17"/>
        <v/>
      </c>
      <c r="Q113" s="18" t="str">
        <f t="shared" si="18"/>
        <v/>
      </c>
      <c r="R113" s="17" t="str">
        <f t="shared" si="19"/>
        <v/>
      </c>
      <c r="S113" s="5" t="str">
        <f t="shared" si="20"/>
        <v/>
      </c>
      <c r="T113" s="16" t="str">
        <f t="shared" si="21"/>
        <v/>
      </c>
      <c r="U113" s="17" t="str">
        <f t="shared" si="22"/>
        <v/>
      </c>
      <c r="V113" s="5" t="str">
        <f t="shared" si="23"/>
        <v/>
      </c>
      <c r="W113" s="5"/>
      <c r="X113" s="5" t="str">
        <f t="shared" si="24"/>
        <v/>
      </c>
      <c r="Y113" s="16" t="str">
        <f t="shared" si="25"/>
        <v/>
      </c>
    </row>
    <row r="114" spans="1:25">
      <c r="A114">
        <v>1019</v>
      </c>
      <c r="B114">
        <v>0</v>
      </c>
      <c r="C114">
        <v>1968</v>
      </c>
      <c r="D114">
        <f t="shared" si="13"/>
        <v>48</v>
      </c>
      <c r="E114" t="s">
        <v>46</v>
      </c>
      <c r="G114">
        <v>3</v>
      </c>
      <c r="H114">
        <v>2</v>
      </c>
      <c r="I114">
        <v>2</v>
      </c>
      <c r="J114">
        <v>2</v>
      </c>
      <c r="K114">
        <v>2</v>
      </c>
      <c r="L114">
        <v>3</v>
      </c>
      <c r="M114" s="12" t="str">
        <f t="shared" si="14"/>
        <v/>
      </c>
      <c r="N114" s="18" t="str">
        <f t="shared" si="15"/>
        <v/>
      </c>
      <c r="O114" s="5" t="str">
        <f t="shared" si="16"/>
        <v/>
      </c>
      <c r="P114" s="5" t="str">
        <f t="shared" si="17"/>
        <v/>
      </c>
      <c r="Q114" s="18" t="str">
        <f t="shared" si="18"/>
        <v/>
      </c>
      <c r="R114" s="17" t="str">
        <f t="shared" si="19"/>
        <v/>
      </c>
      <c r="S114" s="5" t="str">
        <f t="shared" si="20"/>
        <v/>
      </c>
      <c r="T114" s="16" t="str">
        <f t="shared" si="21"/>
        <v/>
      </c>
      <c r="U114" s="17" t="str">
        <f t="shared" si="22"/>
        <v/>
      </c>
      <c r="V114" s="5" t="str">
        <f t="shared" si="23"/>
        <v/>
      </c>
      <c r="W114" s="5"/>
      <c r="X114" s="5" t="str">
        <f t="shared" si="24"/>
        <v/>
      </c>
      <c r="Y114" s="16" t="str">
        <f t="shared" si="25"/>
        <v/>
      </c>
    </row>
    <row r="115" spans="1:25">
      <c r="A115">
        <v>1025</v>
      </c>
      <c r="B115">
        <v>1</v>
      </c>
      <c r="C115">
        <v>1991</v>
      </c>
      <c r="D115">
        <f t="shared" si="13"/>
        <v>25</v>
      </c>
      <c r="E115" t="s">
        <v>109</v>
      </c>
      <c r="F115">
        <v>2</v>
      </c>
      <c r="G115">
        <v>3</v>
      </c>
      <c r="H115">
        <v>3</v>
      </c>
      <c r="I115">
        <v>4</v>
      </c>
      <c r="J115">
        <v>3</v>
      </c>
      <c r="K115">
        <v>2</v>
      </c>
      <c r="L115">
        <v>3</v>
      </c>
      <c r="M115" s="12" t="str">
        <f t="shared" si="14"/>
        <v/>
      </c>
      <c r="N115" s="18" t="str">
        <f t="shared" si="15"/>
        <v/>
      </c>
      <c r="O115" s="5" t="str">
        <f t="shared" si="16"/>
        <v/>
      </c>
      <c r="P115" s="5" t="str">
        <f t="shared" si="17"/>
        <v/>
      </c>
      <c r="Q115" s="18" t="str">
        <f t="shared" si="18"/>
        <v/>
      </c>
      <c r="R115" s="17" t="str">
        <f t="shared" si="19"/>
        <v/>
      </c>
      <c r="S115" s="5" t="str">
        <f t="shared" si="20"/>
        <v/>
      </c>
      <c r="T115" s="16" t="str">
        <f t="shared" si="21"/>
        <v/>
      </c>
      <c r="U115" s="17" t="str">
        <f t="shared" si="22"/>
        <v/>
      </c>
      <c r="V115" s="5" t="str">
        <f t="shared" si="23"/>
        <v/>
      </c>
      <c r="W115" s="5"/>
      <c r="X115" s="5" t="str">
        <f t="shared" si="24"/>
        <v/>
      </c>
      <c r="Y115" s="16" t="str">
        <f t="shared" si="25"/>
        <v/>
      </c>
    </row>
    <row r="116" spans="1:25">
      <c r="A116">
        <v>1039</v>
      </c>
      <c r="B116">
        <v>0</v>
      </c>
      <c r="C116">
        <v>1995</v>
      </c>
      <c r="D116">
        <f t="shared" si="13"/>
        <v>21</v>
      </c>
      <c r="E116" t="s">
        <v>46</v>
      </c>
      <c r="G116">
        <v>3</v>
      </c>
      <c r="H116">
        <v>3</v>
      </c>
      <c r="I116">
        <v>2</v>
      </c>
      <c r="J116">
        <v>3</v>
      </c>
      <c r="K116">
        <v>1</v>
      </c>
      <c r="L116">
        <v>2</v>
      </c>
      <c r="M116" s="12" t="str">
        <f t="shared" si="14"/>
        <v/>
      </c>
      <c r="N116" s="18" t="str">
        <f t="shared" si="15"/>
        <v/>
      </c>
      <c r="O116" s="5" t="str">
        <f t="shared" si="16"/>
        <v/>
      </c>
      <c r="P116" s="5" t="str">
        <f t="shared" si="17"/>
        <v/>
      </c>
      <c r="Q116" s="18" t="str">
        <f t="shared" si="18"/>
        <v/>
      </c>
      <c r="R116" s="17" t="str">
        <f t="shared" si="19"/>
        <v/>
      </c>
      <c r="S116" s="5" t="str">
        <f t="shared" si="20"/>
        <v/>
      </c>
      <c r="T116" s="16" t="str">
        <f t="shared" si="21"/>
        <v/>
      </c>
      <c r="U116" s="17" t="str">
        <f t="shared" si="22"/>
        <v/>
      </c>
      <c r="V116" s="5" t="str">
        <f t="shared" si="23"/>
        <v/>
      </c>
      <c r="W116" s="5"/>
      <c r="X116" s="5" t="str">
        <f t="shared" si="24"/>
        <v/>
      </c>
      <c r="Y116" s="16" t="str">
        <f t="shared" si="25"/>
        <v/>
      </c>
    </row>
    <row r="117" spans="1:25">
      <c r="A117">
        <v>1049</v>
      </c>
      <c r="B117">
        <v>1</v>
      </c>
      <c r="C117">
        <v>1988</v>
      </c>
      <c r="D117">
        <f t="shared" si="13"/>
        <v>28</v>
      </c>
      <c r="E117" t="s">
        <v>46</v>
      </c>
      <c r="G117">
        <v>3</v>
      </c>
      <c r="H117">
        <v>4</v>
      </c>
      <c r="I117">
        <v>2</v>
      </c>
      <c r="J117">
        <v>4</v>
      </c>
      <c r="K117">
        <v>2</v>
      </c>
      <c r="L117">
        <v>2</v>
      </c>
      <c r="M117" s="12" t="str">
        <f t="shared" si="14"/>
        <v/>
      </c>
      <c r="N117" s="18" t="str">
        <f t="shared" si="15"/>
        <v/>
      </c>
      <c r="O117" s="5" t="str">
        <f t="shared" si="16"/>
        <v/>
      </c>
      <c r="P117" s="5" t="str">
        <f t="shared" si="17"/>
        <v/>
      </c>
      <c r="Q117" s="18" t="str">
        <f t="shared" si="18"/>
        <v/>
      </c>
      <c r="R117" s="17" t="str">
        <f t="shared" si="19"/>
        <v/>
      </c>
      <c r="S117" s="5" t="str">
        <f t="shared" si="20"/>
        <v/>
      </c>
      <c r="T117" s="16" t="str">
        <f t="shared" si="21"/>
        <v/>
      </c>
      <c r="U117" s="17" t="str">
        <f t="shared" si="22"/>
        <v/>
      </c>
      <c r="V117" s="5" t="str">
        <f t="shared" si="23"/>
        <v/>
      </c>
      <c r="W117" s="5"/>
      <c r="X117" s="5" t="str">
        <f t="shared" si="24"/>
        <v/>
      </c>
      <c r="Y117" s="16" t="str">
        <f t="shared" si="25"/>
        <v/>
      </c>
    </row>
    <row r="118" spans="1:25">
      <c r="A118">
        <v>1074</v>
      </c>
      <c r="B118">
        <v>0</v>
      </c>
      <c r="C118">
        <v>1981</v>
      </c>
      <c r="D118">
        <f t="shared" si="13"/>
        <v>35</v>
      </c>
      <c r="E118" t="s">
        <v>46</v>
      </c>
      <c r="G118">
        <v>3</v>
      </c>
      <c r="H118">
        <v>3</v>
      </c>
      <c r="I118">
        <v>3</v>
      </c>
      <c r="J118">
        <v>3</v>
      </c>
      <c r="K118">
        <v>1</v>
      </c>
      <c r="L118">
        <v>3</v>
      </c>
      <c r="M118" s="12" t="str">
        <f t="shared" si="14"/>
        <v/>
      </c>
      <c r="N118" s="18" t="str">
        <f t="shared" si="15"/>
        <v/>
      </c>
      <c r="O118" s="5" t="str">
        <f t="shared" si="16"/>
        <v/>
      </c>
      <c r="P118" s="5" t="str">
        <f t="shared" si="17"/>
        <v/>
      </c>
      <c r="Q118" s="18" t="str">
        <f t="shared" si="18"/>
        <v/>
      </c>
      <c r="R118" s="17" t="str">
        <f t="shared" si="19"/>
        <v/>
      </c>
      <c r="S118" s="5" t="str">
        <f t="shared" si="20"/>
        <v/>
      </c>
      <c r="T118" s="16" t="str">
        <f t="shared" si="21"/>
        <v/>
      </c>
      <c r="U118" s="17" t="str">
        <f t="shared" si="22"/>
        <v/>
      </c>
      <c r="V118" s="5" t="str">
        <f t="shared" si="23"/>
        <v/>
      </c>
      <c r="W118" s="5"/>
      <c r="X118" s="5" t="str">
        <f t="shared" si="24"/>
        <v/>
      </c>
      <c r="Y118" s="16" t="str">
        <f t="shared" si="25"/>
        <v/>
      </c>
    </row>
    <row r="119" spans="1:25">
      <c r="A119">
        <v>1083</v>
      </c>
      <c r="B119">
        <v>0</v>
      </c>
      <c r="C119">
        <v>1972</v>
      </c>
      <c r="D119">
        <f t="shared" si="13"/>
        <v>44</v>
      </c>
      <c r="E119" t="s">
        <v>46</v>
      </c>
      <c r="G119">
        <v>3</v>
      </c>
      <c r="H119">
        <v>3</v>
      </c>
      <c r="I119">
        <v>3</v>
      </c>
      <c r="J119">
        <v>3</v>
      </c>
      <c r="K119">
        <v>3</v>
      </c>
      <c r="L119">
        <v>3</v>
      </c>
      <c r="M119" s="12" t="str">
        <f t="shared" si="14"/>
        <v/>
      </c>
      <c r="N119" s="18" t="str">
        <f t="shared" si="15"/>
        <v/>
      </c>
      <c r="O119" s="5" t="str">
        <f t="shared" si="16"/>
        <v/>
      </c>
      <c r="P119" s="5" t="str">
        <f t="shared" si="17"/>
        <v/>
      </c>
      <c r="Q119" s="18" t="str">
        <f t="shared" si="18"/>
        <v/>
      </c>
      <c r="R119" s="17" t="str">
        <f t="shared" si="19"/>
        <v/>
      </c>
      <c r="S119" s="5" t="str">
        <f t="shared" si="20"/>
        <v/>
      </c>
      <c r="T119" s="16" t="str">
        <f t="shared" si="21"/>
        <v/>
      </c>
      <c r="U119" s="17" t="str">
        <f t="shared" si="22"/>
        <v/>
      </c>
      <c r="V119" s="5" t="str">
        <f t="shared" si="23"/>
        <v/>
      </c>
      <c r="W119" s="5"/>
      <c r="X119" s="5" t="str">
        <f t="shared" si="24"/>
        <v/>
      </c>
      <c r="Y119" s="16" t="str">
        <f t="shared" si="25"/>
        <v/>
      </c>
    </row>
    <row r="120" spans="1:25">
      <c r="A120">
        <v>1123</v>
      </c>
      <c r="B120">
        <v>1</v>
      </c>
      <c r="C120">
        <v>1997</v>
      </c>
      <c r="D120">
        <f t="shared" si="13"/>
        <v>19</v>
      </c>
      <c r="E120" t="s">
        <v>46</v>
      </c>
      <c r="G120">
        <v>3</v>
      </c>
      <c r="H120">
        <v>4</v>
      </c>
      <c r="I120">
        <v>2</v>
      </c>
      <c r="J120">
        <v>3</v>
      </c>
      <c r="K120">
        <v>3</v>
      </c>
      <c r="L120">
        <v>3</v>
      </c>
      <c r="M120" s="12" t="str">
        <f t="shared" si="14"/>
        <v/>
      </c>
      <c r="N120" s="18" t="str">
        <f t="shared" si="15"/>
        <v/>
      </c>
      <c r="O120" s="5" t="str">
        <f t="shared" si="16"/>
        <v/>
      </c>
      <c r="P120" s="5" t="str">
        <f t="shared" si="17"/>
        <v/>
      </c>
      <c r="Q120" s="18" t="str">
        <f t="shared" si="18"/>
        <v/>
      </c>
      <c r="R120" s="17" t="str">
        <f t="shared" si="19"/>
        <v/>
      </c>
      <c r="S120" s="5" t="str">
        <f t="shared" si="20"/>
        <v/>
      </c>
      <c r="T120" s="16" t="str">
        <f t="shared" si="21"/>
        <v/>
      </c>
      <c r="U120" s="17" t="str">
        <f t="shared" si="22"/>
        <v/>
      </c>
      <c r="V120" s="5" t="str">
        <f t="shared" si="23"/>
        <v/>
      </c>
      <c r="W120" s="5"/>
      <c r="X120" s="5" t="str">
        <f t="shared" si="24"/>
        <v/>
      </c>
      <c r="Y120" s="16" t="str">
        <f t="shared" si="25"/>
        <v/>
      </c>
    </row>
    <row r="121" spans="1:25">
      <c r="A121">
        <v>1121</v>
      </c>
      <c r="B121">
        <v>0</v>
      </c>
      <c r="C121">
        <v>1963</v>
      </c>
      <c r="D121">
        <f t="shared" si="13"/>
        <v>53</v>
      </c>
      <c r="E121" t="s">
        <v>46</v>
      </c>
      <c r="G121">
        <v>4</v>
      </c>
      <c r="H121">
        <v>4</v>
      </c>
      <c r="I121">
        <v>1</v>
      </c>
      <c r="J121">
        <v>4</v>
      </c>
      <c r="K121">
        <v>1</v>
      </c>
      <c r="L121">
        <v>4</v>
      </c>
      <c r="M121" s="12" t="str">
        <f t="shared" si="14"/>
        <v/>
      </c>
      <c r="N121" s="18" t="str">
        <f t="shared" si="15"/>
        <v/>
      </c>
      <c r="O121" s="5" t="str">
        <f t="shared" si="16"/>
        <v/>
      </c>
      <c r="P121" s="5" t="str">
        <f t="shared" si="17"/>
        <v/>
      </c>
      <c r="Q121" s="18" t="str">
        <f t="shared" si="18"/>
        <v/>
      </c>
      <c r="R121" s="17" t="str">
        <f t="shared" si="19"/>
        <v/>
      </c>
      <c r="S121" s="5" t="str">
        <f t="shared" si="20"/>
        <v/>
      </c>
      <c r="T121" s="16" t="str">
        <f t="shared" si="21"/>
        <v/>
      </c>
      <c r="U121" s="17" t="str">
        <f t="shared" si="22"/>
        <v/>
      </c>
      <c r="V121" s="5" t="str">
        <f t="shared" si="23"/>
        <v/>
      </c>
      <c r="W121" s="5"/>
      <c r="X121" s="5" t="str">
        <f t="shared" si="24"/>
        <v/>
      </c>
      <c r="Y121" s="16" t="str">
        <f t="shared" si="25"/>
        <v/>
      </c>
    </row>
    <row r="122" spans="1:25">
      <c r="A122">
        <v>1127</v>
      </c>
      <c r="B122">
        <v>0</v>
      </c>
      <c r="C122">
        <v>1995</v>
      </c>
      <c r="D122">
        <f t="shared" si="13"/>
        <v>21</v>
      </c>
      <c r="E122" t="s">
        <v>46</v>
      </c>
      <c r="G122">
        <v>4</v>
      </c>
      <c r="H122">
        <v>3</v>
      </c>
      <c r="I122">
        <v>3</v>
      </c>
      <c r="J122">
        <v>2</v>
      </c>
      <c r="K122">
        <v>1</v>
      </c>
      <c r="L122">
        <v>3</v>
      </c>
      <c r="M122" s="12" t="str">
        <f t="shared" si="14"/>
        <v/>
      </c>
      <c r="N122" s="18" t="str">
        <f t="shared" si="15"/>
        <v/>
      </c>
      <c r="O122" s="5" t="str">
        <f t="shared" si="16"/>
        <v/>
      </c>
      <c r="P122" s="5" t="str">
        <f t="shared" si="17"/>
        <v/>
      </c>
      <c r="Q122" s="18" t="str">
        <f t="shared" si="18"/>
        <v/>
      </c>
      <c r="R122" s="17" t="str">
        <f t="shared" si="19"/>
        <v/>
      </c>
      <c r="S122" s="5" t="str">
        <f t="shared" si="20"/>
        <v/>
      </c>
      <c r="T122" s="16" t="str">
        <f t="shared" si="21"/>
        <v/>
      </c>
      <c r="U122" s="17" t="str">
        <f t="shared" si="22"/>
        <v/>
      </c>
      <c r="V122" s="5" t="str">
        <f t="shared" si="23"/>
        <v/>
      </c>
      <c r="W122" s="5"/>
      <c r="X122" s="5" t="str">
        <f t="shared" si="24"/>
        <v/>
      </c>
      <c r="Y122" s="16" t="str">
        <f t="shared" si="25"/>
        <v/>
      </c>
    </row>
    <row r="123" spans="1:25">
      <c r="A123">
        <v>1131</v>
      </c>
      <c r="B123">
        <v>1</v>
      </c>
      <c r="C123">
        <v>2002</v>
      </c>
      <c r="D123">
        <f t="shared" si="13"/>
        <v>14</v>
      </c>
      <c r="E123" t="s">
        <v>110</v>
      </c>
      <c r="F123">
        <v>4</v>
      </c>
      <c r="G123">
        <v>3</v>
      </c>
      <c r="H123">
        <v>2</v>
      </c>
      <c r="I123">
        <v>2</v>
      </c>
      <c r="J123">
        <v>3</v>
      </c>
      <c r="K123">
        <v>1</v>
      </c>
      <c r="L123">
        <v>3</v>
      </c>
      <c r="M123" s="12" t="str">
        <f t="shared" si="14"/>
        <v/>
      </c>
      <c r="N123" s="18" t="str">
        <f t="shared" si="15"/>
        <v/>
      </c>
      <c r="O123" s="5" t="str">
        <f t="shared" si="16"/>
        <v/>
      </c>
      <c r="P123" s="5" t="str">
        <f t="shared" si="17"/>
        <v/>
      </c>
      <c r="Q123" s="18" t="str">
        <f t="shared" si="18"/>
        <v/>
      </c>
      <c r="R123" s="17" t="str">
        <f t="shared" si="19"/>
        <v/>
      </c>
      <c r="S123" s="5" t="str">
        <f t="shared" si="20"/>
        <v/>
      </c>
      <c r="T123" s="16" t="str">
        <f t="shared" si="21"/>
        <v/>
      </c>
      <c r="U123" s="17" t="str">
        <f t="shared" si="22"/>
        <v/>
      </c>
      <c r="V123" s="5" t="str">
        <f t="shared" si="23"/>
        <v/>
      </c>
      <c r="W123" s="5"/>
      <c r="X123" s="5" t="str">
        <f t="shared" si="24"/>
        <v/>
      </c>
      <c r="Y123" s="16" t="str">
        <f t="shared" si="25"/>
        <v/>
      </c>
    </row>
    <row r="124" spans="1:25">
      <c r="A124">
        <v>1187</v>
      </c>
      <c r="B124">
        <v>0</v>
      </c>
      <c r="C124">
        <v>2001</v>
      </c>
      <c r="D124">
        <f t="shared" si="13"/>
        <v>15</v>
      </c>
      <c r="E124" t="s">
        <v>111</v>
      </c>
      <c r="F124">
        <v>3</v>
      </c>
      <c r="G124">
        <v>3</v>
      </c>
      <c r="H124">
        <v>3</v>
      </c>
      <c r="I124">
        <v>2</v>
      </c>
      <c r="J124">
        <v>2</v>
      </c>
      <c r="K124">
        <v>2</v>
      </c>
      <c r="L124">
        <v>3</v>
      </c>
      <c r="M124" s="12" t="str">
        <f t="shared" si="14"/>
        <v/>
      </c>
      <c r="N124" s="18" t="str">
        <f t="shared" si="15"/>
        <v/>
      </c>
      <c r="O124" s="5" t="str">
        <f t="shared" si="16"/>
        <v/>
      </c>
      <c r="P124" s="5" t="str">
        <f t="shared" si="17"/>
        <v/>
      </c>
      <c r="Q124" s="18" t="str">
        <f t="shared" si="18"/>
        <v/>
      </c>
      <c r="R124" s="17" t="str">
        <f t="shared" si="19"/>
        <v/>
      </c>
      <c r="S124" s="5" t="str">
        <f t="shared" si="20"/>
        <v/>
      </c>
      <c r="T124" s="16" t="str">
        <f t="shared" si="21"/>
        <v/>
      </c>
      <c r="U124" s="17" t="str">
        <f t="shared" si="22"/>
        <v/>
      </c>
      <c r="V124" s="5" t="str">
        <f t="shared" si="23"/>
        <v/>
      </c>
      <c r="W124" s="5"/>
      <c r="X124" s="5" t="str">
        <f t="shared" si="24"/>
        <v/>
      </c>
      <c r="Y124" s="16" t="str">
        <f t="shared" si="25"/>
        <v/>
      </c>
    </row>
    <row r="125" spans="1:25">
      <c r="A125">
        <v>1189</v>
      </c>
      <c r="B125">
        <v>1</v>
      </c>
      <c r="C125">
        <v>1990</v>
      </c>
      <c r="D125">
        <f t="shared" si="13"/>
        <v>26</v>
      </c>
      <c r="E125" t="s">
        <v>112</v>
      </c>
      <c r="F125">
        <v>3</v>
      </c>
      <c r="G125">
        <v>2</v>
      </c>
      <c r="H125">
        <v>3</v>
      </c>
      <c r="I125">
        <v>2</v>
      </c>
      <c r="J125">
        <v>3</v>
      </c>
      <c r="K125">
        <v>1</v>
      </c>
      <c r="L125">
        <v>2</v>
      </c>
      <c r="M125" s="12" t="str">
        <f t="shared" si="14"/>
        <v/>
      </c>
      <c r="N125" s="18" t="str">
        <f t="shared" si="15"/>
        <v/>
      </c>
      <c r="O125" s="5" t="str">
        <f t="shared" si="16"/>
        <v/>
      </c>
      <c r="P125" s="5" t="str">
        <f t="shared" si="17"/>
        <v/>
      </c>
      <c r="Q125" s="18" t="str">
        <f t="shared" si="18"/>
        <v/>
      </c>
      <c r="R125" s="17" t="str">
        <f t="shared" si="19"/>
        <v/>
      </c>
      <c r="S125" s="5" t="str">
        <f t="shared" si="20"/>
        <v/>
      </c>
      <c r="T125" s="16" t="str">
        <f t="shared" si="21"/>
        <v/>
      </c>
      <c r="U125" s="17" t="str">
        <f t="shared" si="22"/>
        <v/>
      </c>
      <c r="V125" s="5" t="str">
        <f t="shared" si="23"/>
        <v/>
      </c>
      <c r="W125" s="5"/>
      <c r="X125" s="5" t="str">
        <f t="shared" si="24"/>
        <v/>
      </c>
      <c r="Y125" s="16" t="str">
        <f t="shared" si="25"/>
        <v/>
      </c>
    </row>
    <row r="126" spans="1:25">
      <c r="A126">
        <v>1202</v>
      </c>
      <c r="B126">
        <v>1</v>
      </c>
      <c r="C126">
        <v>1994</v>
      </c>
      <c r="D126">
        <f t="shared" si="13"/>
        <v>22</v>
      </c>
      <c r="E126" t="s">
        <v>46</v>
      </c>
      <c r="G126">
        <v>2</v>
      </c>
      <c r="H126">
        <v>4</v>
      </c>
      <c r="I126">
        <v>1</v>
      </c>
      <c r="J126">
        <v>1</v>
      </c>
      <c r="K126">
        <v>2</v>
      </c>
      <c r="L126">
        <v>2</v>
      </c>
      <c r="M126" s="12" t="str">
        <f t="shared" si="14"/>
        <v/>
      </c>
      <c r="N126" s="18" t="str">
        <f t="shared" si="15"/>
        <v/>
      </c>
      <c r="O126" s="5" t="str">
        <f t="shared" si="16"/>
        <v/>
      </c>
      <c r="P126" s="5" t="str">
        <f t="shared" si="17"/>
        <v/>
      </c>
      <c r="Q126" s="18" t="str">
        <f t="shared" si="18"/>
        <v/>
      </c>
      <c r="R126" s="17" t="str">
        <f t="shared" si="19"/>
        <v/>
      </c>
      <c r="S126" s="5" t="str">
        <f t="shared" si="20"/>
        <v/>
      </c>
      <c r="T126" s="16" t="str">
        <f t="shared" si="21"/>
        <v/>
      </c>
      <c r="U126" s="17" t="str">
        <f t="shared" si="22"/>
        <v/>
      </c>
      <c r="V126" s="5" t="str">
        <f t="shared" si="23"/>
        <v/>
      </c>
      <c r="W126" s="5"/>
      <c r="X126" s="5" t="str">
        <f t="shared" si="24"/>
        <v/>
      </c>
      <c r="Y126" s="16" t="str">
        <f t="shared" si="25"/>
        <v/>
      </c>
    </row>
    <row r="127" spans="1:25">
      <c r="A127">
        <v>1188</v>
      </c>
      <c r="B127">
        <v>0</v>
      </c>
      <c r="C127">
        <v>1992</v>
      </c>
      <c r="D127">
        <f t="shared" si="13"/>
        <v>24</v>
      </c>
      <c r="E127" t="s">
        <v>46</v>
      </c>
      <c r="G127">
        <v>3</v>
      </c>
      <c r="H127">
        <v>2</v>
      </c>
      <c r="I127">
        <v>4</v>
      </c>
      <c r="J127">
        <v>2</v>
      </c>
      <c r="K127">
        <v>2</v>
      </c>
      <c r="L127">
        <v>3</v>
      </c>
      <c r="M127" s="12" t="str">
        <f t="shared" si="14"/>
        <v/>
      </c>
      <c r="N127" s="18" t="str">
        <f t="shared" si="15"/>
        <v/>
      </c>
      <c r="O127" s="5" t="str">
        <f t="shared" si="16"/>
        <v/>
      </c>
      <c r="P127" s="5" t="str">
        <f t="shared" si="17"/>
        <v/>
      </c>
      <c r="Q127" s="18" t="str">
        <f t="shared" si="18"/>
        <v/>
      </c>
      <c r="R127" s="17" t="str">
        <f t="shared" si="19"/>
        <v/>
      </c>
      <c r="S127" s="5" t="str">
        <f t="shared" si="20"/>
        <v/>
      </c>
      <c r="T127" s="16" t="str">
        <f t="shared" si="21"/>
        <v/>
      </c>
      <c r="U127" s="17" t="str">
        <f t="shared" si="22"/>
        <v/>
      </c>
      <c r="V127" s="5" t="str">
        <f t="shared" si="23"/>
        <v/>
      </c>
      <c r="W127" s="5"/>
      <c r="X127" s="5" t="str">
        <f t="shared" si="24"/>
        <v/>
      </c>
      <c r="Y127" s="16" t="str">
        <f t="shared" si="25"/>
        <v/>
      </c>
    </row>
    <row r="128" spans="1:25">
      <c r="A128">
        <v>1214</v>
      </c>
      <c r="B128">
        <v>0</v>
      </c>
      <c r="C128">
        <v>1999</v>
      </c>
      <c r="D128">
        <f t="shared" si="13"/>
        <v>17</v>
      </c>
      <c r="E128" t="s">
        <v>113</v>
      </c>
      <c r="F128">
        <v>3</v>
      </c>
      <c r="G128">
        <v>4</v>
      </c>
      <c r="H128">
        <v>2</v>
      </c>
      <c r="I128">
        <v>2</v>
      </c>
      <c r="J128">
        <v>3</v>
      </c>
      <c r="K128">
        <v>2</v>
      </c>
      <c r="L128">
        <v>4</v>
      </c>
      <c r="M128" s="12" t="str">
        <f t="shared" si="14"/>
        <v/>
      </c>
      <c r="N128" s="18" t="str">
        <f t="shared" si="15"/>
        <v/>
      </c>
      <c r="O128" s="5" t="str">
        <f t="shared" si="16"/>
        <v/>
      </c>
      <c r="P128" s="5" t="str">
        <f t="shared" si="17"/>
        <v/>
      </c>
      <c r="Q128" s="18" t="str">
        <f t="shared" si="18"/>
        <v/>
      </c>
      <c r="R128" s="17" t="str">
        <f t="shared" si="19"/>
        <v/>
      </c>
      <c r="S128" s="5" t="str">
        <f t="shared" si="20"/>
        <v/>
      </c>
      <c r="T128" s="16" t="str">
        <f t="shared" si="21"/>
        <v/>
      </c>
      <c r="U128" s="17" t="str">
        <f t="shared" si="22"/>
        <v/>
      </c>
      <c r="V128" s="5" t="str">
        <f t="shared" si="23"/>
        <v/>
      </c>
      <c r="W128" s="5"/>
      <c r="X128" s="5" t="str">
        <f t="shared" si="24"/>
        <v/>
      </c>
      <c r="Y128" s="16" t="str">
        <f t="shared" si="25"/>
        <v/>
      </c>
    </row>
    <row r="129" spans="1:25">
      <c r="A129">
        <v>1212</v>
      </c>
      <c r="B129">
        <v>0</v>
      </c>
      <c r="C129">
        <v>1963</v>
      </c>
      <c r="D129">
        <f t="shared" si="13"/>
        <v>53</v>
      </c>
      <c r="E129" t="s">
        <v>114</v>
      </c>
      <c r="F129">
        <v>2</v>
      </c>
      <c r="G129">
        <v>2</v>
      </c>
      <c r="H129">
        <v>2</v>
      </c>
      <c r="I129">
        <v>2</v>
      </c>
      <c r="J129">
        <v>2</v>
      </c>
      <c r="K129">
        <v>2</v>
      </c>
      <c r="L129">
        <v>2</v>
      </c>
      <c r="M129" s="12" t="str">
        <f t="shared" si="14"/>
        <v/>
      </c>
      <c r="N129" s="18" t="str">
        <f t="shared" si="15"/>
        <v/>
      </c>
      <c r="O129" s="5" t="str">
        <f t="shared" si="16"/>
        <v/>
      </c>
      <c r="P129" s="5" t="str">
        <f t="shared" si="17"/>
        <v/>
      </c>
      <c r="Q129" s="18" t="str">
        <f t="shared" si="18"/>
        <v/>
      </c>
      <c r="R129" s="17" t="str">
        <f t="shared" si="19"/>
        <v/>
      </c>
      <c r="S129" s="5" t="str">
        <f t="shared" si="20"/>
        <v/>
      </c>
      <c r="T129" s="16" t="str">
        <f t="shared" si="21"/>
        <v/>
      </c>
      <c r="U129" s="17" t="str">
        <f t="shared" si="22"/>
        <v/>
      </c>
      <c r="V129" s="5" t="str">
        <f t="shared" si="23"/>
        <v/>
      </c>
      <c r="W129" s="5"/>
      <c r="X129" s="5" t="str">
        <f t="shared" si="24"/>
        <v/>
      </c>
      <c r="Y129" s="16" t="str">
        <f t="shared" si="25"/>
        <v/>
      </c>
    </row>
    <row r="130" spans="1:25">
      <c r="A130">
        <v>1227</v>
      </c>
      <c r="B130">
        <v>0</v>
      </c>
      <c r="C130">
        <v>1993</v>
      </c>
      <c r="D130">
        <f t="shared" si="13"/>
        <v>23</v>
      </c>
      <c r="E130" t="s">
        <v>46</v>
      </c>
      <c r="G130">
        <v>3</v>
      </c>
      <c r="H130">
        <v>2</v>
      </c>
      <c r="I130">
        <v>3</v>
      </c>
      <c r="J130">
        <v>3</v>
      </c>
      <c r="K130">
        <v>2</v>
      </c>
      <c r="L130">
        <v>3</v>
      </c>
      <c r="M130" s="12" t="str">
        <f t="shared" si="14"/>
        <v/>
      </c>
      <c r="N130" s="18" t="str">
        <f t="shared" si="15"/>
        <v/>
      </c>
      <c r="O130" s="5" t="str">
        <f t="shared" si="16"/>
        <v/>
      </c>
      <c r="P130" s="5" t="str">
        <f t="shared" si="17"/>
        <v/>
      </c>
      <c r="Q130" s="18" t="str">
        <f t="shared" si="18"/>
        <v/>
      </c>
      <c r="R130" s="17" t="str">
        <f t="shared" si="19"/>
        <v/>
      </c>
      <c r="S130" s="5" t="str">
        <f t="shared" si="20"/>
        <v/>
      </c>
      <c r="T130" s="16" t="str">
        <f t="shared" si="21"/>
        <v/>
      </c>
      <c r="U130" s="17" t="str">
        <f t="shared" si="22"/>
        <v/>
      </c>
      <c r="V130" s="5" t="str">
        <f t="shared" si="23"/>
        <v/>
      </c>
      <c r="W130" s="5"/>
      <c r="X130" s="5" t="str">
        <f t="shared" si="24"/>
        <v/>
      </c>
      <c r="Y130" s="16" t="str">
        <f t="shared" si="25"/>
        <v/>
      </c>
    </row>
    <row r="131" spans="1:25">
      <c r="A131">
        <v>1256</v>
      </c>
      <c r="B131">
        <v>0</v>
      </c>
      <c r="C131">
        <v>1991</v>
      </c>
      <c r="D131">
        <f t="shared" si="13"/>
        <v>25</v>
      </c>
      <c r="E131" t="s">
        <v>115</v>
      </c>
      <c r="F131">
        <v>3</v>
      </c>
      <c r="G131">
        <v>3</v>
      </c>
      <c r="H131">
        <v>3</v>
      </c>
      <c r="I131">
        <v>2</v>
      </c>
      <c r="J131">
        <v>1</v>
      </c>
      <c r="K131">
        <v>3</v>
      </c>
      <c r="L131">
        <v>3</v>
      </c>
      <c r="M131" s="12" t="str">
        <f t="shared" si="14"/>
        <v/>
      </c>
      <c r="N131" s="18" t="str">
        <f t="shared" si="15"/>
        <v/>
      </c>
      <c r="O131" s="5" t="str">
        <f t="shared" si="16"/>
        <v/>
      </c>
      <c r="P131" s="5" t="str">
        <f t="shared" si="17"/>
        <v/>
      </c>
      <c r="Q131" s="18" t="str">
        <f t="shared" si="18"/>
        <v/>
      </c>
      <c r="R131" s="17" t="str">
        <f t="shared" si="19"/>
        <v/>
      </c>
      <c r="S131" s="5" t="str">
        <f t="shared" si="20"/>
        <v/>
      </c>
      <c r="T131" s="16" t="str">
        <f t="shared" si="21"/>
        <v/>
      </c>
      <c r="U131" s="17" t="str">
        <f t="shared" si="22"/>
        <v/>
      </c>
      <c r="V131" s="5" t="str">
        <f t="shared" si="23"/>
        <v/>
      </c>
      <c r="W131" s="5"/>
      <c r="X131" s="5" t="str">
        <f t="shared" si="24"/>
        <v/>
      </c>
      <c r="Y131" s="16" t="str">
        <f t="shared" si="25"/>
        <v/>
      </c>
    </row>
    <row r="132" spans="1:25">
      <c r="A132">
        <v>1262</v>
      </c>
      <c r="B132">
        <v>0</v>
      </c>
      <c r="C132">
        <v>1991</v>
      </c>
      <c r="D132">
        <f t="shared" si="13"/>
        <v>25</v>
      </c>
      <c r="E132" t="s">
        <v>116</v>
      </c>
      <c r="F132">
        <v>1</v>
      </c>
      <c r="G132">
        <v>3</v>
      </c>
      <c r="H132">
        <v>2</v>
      </c>
      <c r="I132">
        <v>3</v>
      </c>
      <c r="J132">
        <v>3</v>
      </c>
      <c r="K132">
        <v>2</v>
      </c>
      <c r="L132">
        <v>4</v>
      </c>
      <c r="M132" s="12" t="str">
        <f t="shared" si="14"/>
        <v/>
      </c>
      <c r="N132" s="18" t="str">
        <f t="shared" si="15"/>
        <v/>
      </c>
      <c r="O132" s="5" t="str">
        <f t="shared" si="16"/>
        <v/>
      </c>
      <c r="P132" s="5" t="str">
        <f t="shared" si="17"/>
        <v/>
      </c>
      <c r="Q132" s="18" t="str">
        <f t="shared" si="18"/>
        <v/>
      </c>
      <c r="R132" s="17" t="str">
        <f t="shared" si="19"/>
        <v/>
      </c>
      <c r="S132" s="5" t="str">
        <f t="shared" si="20"/>
        <v/>
      </c>
      <c r="T132" s="16" t="str">
        <f t="shared" si="21"/>
        <v/>
      </c>
      <c r="U132" s="17" t="str">
        <f t="shared" si="22"/>
        <v/>
      </c>
      <c r="V132" s="5" t="str">
        <f t="shared" si="23"/>
        <v/>
      </c>
      <c r="W132" s="5"/>
      <c r="X132" s="5" t="str">
        <f t="shared" si="24"/>
        <v/>
      </c>
      <c r="Y132" s="16" t="str">
        <f t="shared" si="25"/>
        <v/>
      </c>
    </row>
    <row r="133" spans="1:25">
      <c r="A133">
        <v>1239</v>
      </c>
      <c r="B133">
        <v>0</v>
      </c>
      <c r="C133">
        <v>1994</v>
      </c>
      <c r="D133">
        <f t="shared" si="13"/>
        <v>22</v>
      </c>
      <c r="E133" t="s">
        <v>46</v>
      </c>
      <c r="G133">
        <v>3</v>
      </c>
      <c r="H133">
        <v>3</v>
      </c>
      <c r="I133">
        <v>3</v>
      </c>
      <c r="J133">
        <v>1</v>
      </c>
      <c r="K133">
        <v>2</v>
      </c>
      <c r="L133">
        <v>2</v>
      </c>
      <c r="M133" s="12" t="str">
        <f t="shared" si="14"/>
        <v/>
      </c>
      <c r="N133" s="18" t="str">
        <f t="shared" si="15"/>
        <v/>
      </c>
      <c r="O133" s="5" t="str">
        <f t="shared" si="16"/>
        <v/>
      </c>
      <c r="P133" s="5" t="str">
        <f t="shared" si="17"/>
        <v/>
      </c>
      <c r="Q133" s="18" t="str">
        <f t="shared" si="18"/>
        <v/>
      </c>
      <c r="R133" s="17" t="str">
        <f t="shared" si="19"/>
        <v/>
      </c>
      <c r="S133" s="5" t="str">
        <f t="shared" si="20"/>
        <v/>
      </c>
      <c r="T133" s="16" t="str">
        <f t="shared" si="21"/>
        <v/>
      </c>
      <c r="U133" s="17" t="str">
        <f t="shared" si="22"/>
        <v/>
      </c>
      <c r="V133" s="5" t="str">
        <f t="shared" si="23"/>
        <v/>
      </c>
      <c r="W133" s="5"/>
      <c r="X133" s="5" t="str">
        <f t="shared" si="24"/>
        <v/>
      </c>
      <c r="Y133" s="16" t="str">
        <f t="shared" si="25"/>
        <v/>
      </c>
    </row>
    <row r="134" spans="1:25">
      <c r="A134">
        <v>1274</v>
      </c>
      <c r="B134">
        <v>0</v>
      </c>
      <c r="C134">
        <v>1986</v>
      </c>
      <c r="D134">
        <f t="shared" si="13"/>
        <v>30</v>
      </c>
      <c r="E134" t="s">
        <v>117</v>
      </c>
      <c r="F134">
        <v>2</v>
      </c>
      <c r="G134">
        <v>3</v>
      </c>
      <c r="H134">
        <v>3</v>
      </c>
      <c r="I134">
        <v>2</v>
      </c>
      <c r="J134">
        <v>4</v>
      </c>
      <c r="K134">
        <v>2</v>
      </c>
      <c r="L134">
        <v>1</v>
      </c>
      <c r="M134" s="12" t="str">
        <f t="shared" si="14"/>
        <v/>
      </c>
      <c r="N134" s="18" t="str">
        <f t="shared" si="15"/>
        <v/>
      </c>
      <c r="O134" s="5" t="str">
        <f t="shared" si="16"/>
        <v/>
      </c>
      <c r="P134" s="5" t="str">
        <f t="shared" si="17"/>
        <v/>
      </c>
      <c r="Q134" s="18" t="str">
        <f t="shared" si="18"/>
        <v/>
      </c>
      <c r="R134" s="17" t="str">
        <f t="shared" si="19"/>
        <v/>
      </c>
      <c r="S134" s="5" t="str">
        <f t="shared" si="20"/>
        <v/>
      </c>
      <c r="T134" s="16" t="str">
        <f t="shared" si="21"/>
        <v/>
      </c>
      <c r="U134" s="17" t="str">
        <f t="shared" si="22"/>
        <v/>
      </c>
      <c r="V134" s="5" t="str">
        <f t="shared" si="23"/>
        <v/>
      </c>
      <c r="W134" s="5"/>
      <c r="X134" s="5" t="str">
        <f t="shared" si="24"/>
        <v/>
      </c>
      <c r="Y134" s="16" t="str">
        <f t="shared" si="25"/>
        <v/>
      </c>
    </row>
    <row r="135" spans="1:25">
      <c r="A135">
        <v>1313</v>
      </c>
      <c r="B135">
        <v>0</v>
      </c>
      <c r="C135">
        <v>1971</v>
      </c>
      <c r="D135">
        <f t="shared" si="13"/>
        <v>45</v>
      </c>
      <c r="E135" t="s">
        <v>118</v>
      </c>
      <c r="F135">
        <v>4</v>
      </c>
      <c r="G135">
        <v>3</v>
      </c>
      <c r="H135">
        <v>3</v>
      </c>
      <c r="I135">
        <v>3</v>
      </c>
      <c r="J135">
        <v>2</v>
      </c>
      <c r="K135">
        <v>2</v>
      </c>
      <c r="L135">
        <v>3</v>
      </c>
      <c r="M135" s="12" t="str">
        <f t="shared" si="14"/>
        <v/>
      </c>
      <c r="N135" s="18" t="str">
        <f t="shared" si="15"/>
        <v/>
      </c>
      <c r="O135" s="5" t="str">
        <f t="shared" si="16"/>
        <v/>
      </c>
      <c r="P135" s="5" t="str">
        <f t="shared" si="17"/>
        <v/>
      </c>
      <c r="Q135" s="18" t="str">
        <f t="shared" si="18"/>
        <v/>
      </c>
      <c r="R135" s="17" t="str">
        <f t="shared" si="19"/>
        <v/>
      </c>
      <c r="S135" s="5" t="str">
        <f t="shared" si="20"/>
        <v/>
      </c>
      <c r="T135" s="16" t="str">
        <f t="shared" si="21"/>
        <v/>
      </c>
      <c r="U135" s="17" t="str">
        <f t="shared" si="22"/>
        <v/>
      </c>
      <c r="V135" s="5" t="str">
        <f t="shared" si="23"/>
        <v/>
      </c>
      <c r="W135" s="5"/>
      <c r="X135" s="5" t="str">
        <f t="shared" si="24"/>
        <v/>
      </c>
      <c r="Y135" s="16" t="str">
        <f t="shared" si="25"/>
        <v/>
      </c>
    </row>
    <row r="136" spans="1:25">
      <c r="A136">
        <v>1320</v>
      </c>
      <c r="B136">
        <v>1</v>
      </c>
      <c r="C136">
        <v>1990</v>
      </c>
      <c r="D136">
        <f t="shared" si="13"/>
        <v>26</v>
      </c>
      <c r="E136" t="s">
        <v>119</v>
      </c>
      <c r="F136">
        <v>1</v>
      </c>
      <c r="G136">
        <v>3</v>
      </c>
      <c r="H136">
        <v>3</v>
      </c>
      <c r="I136">
        <v>1</v>
      </c>
      <c r="J136">
        <v>3</v>
      </c>
      <c r="K136">
        <v>2</v>
      </c>
      <c r="L136">
        <v>3</v>
      </c>
      <c r="M136" s="12" t="str">
        <f t="shared" si="14"/>
        <v/>
      </c>
      <c r="N136" s="18" t="str">
        <f t="shared" si="15"/>
        <v/>
      </c>
      <c r="O136" s="5" t="str">
        <f t="shared" si="16"/>
        <v/>
      </c>
      <c r="P136" s="5" t="str">
        <f t="shared" si="17"/>
        <v/>
      </c>
      <c r="Q136" s="18" t="str">
        <f t="shared" si="18"/>
        <v/>
      </c>
      <c r="R136" s="17" t="str">
        <f t="shared" si="19"/>
        <v/>
      </c>
      <c r="S136" s="5" t="str">
        <f t="shared" si="20"/>
        <v/>
      </c>
      <c r="T136" s="16" t="str">
        <f t="shared" si="21"/>
        <v/>
      </c>
      <c r="U136" s="17" t="str">
        <f t="shared" si="22"/>
        <v/>
      </c>
      <c r="V136" s="5" t="str">
        <f t="shared" si="23"/>
        <v/>
      </c>
      <c r="W136" s="5"/>
      <c r="X136" s="5" t="str">
        <f t="shared" si="24"/>
        <v/>
      </c>
      <c r="Y136" s="16" t="str">
        <f t="shared" si="25"/>
        <v/>
      </c>
    </row>
    <row r="137" spans="1:25">
      <c r="A137">
        <v>1324</v>
      </c>
      <c r="B137">
        <v>0</v>
      </c>
      <c r="C137">
        <v>1980</v>
      </c>
      <c r="D137">
        <f t="shared" si="13"/>
        <v>36</v>
      </c>
      <c r="E137" t="s">
        <v>120</v>
      </c>
      <c r="F137">
        <v>2</v>
      </c>
      <c r="G137">
        <v>3</v>
      </c>
      <c r="H137">
        <v>3</v>
      </c>
      <c r="I137">
        <v>3</v>
      </c>
      <c r="J137">
        <v>2</v>
      </c>
      <c r="K137">
        <v>2</v>
      </c>
      <c r="L137">
        <v>3</v>
      </c>
      <c r="M137" s="12" t="str">
        <f t="shared" si="14"/>
        <v/>
      </c>
      <c r="N137" s="18" t="str">
        <f t="shared" si="15"/>
        <v/>
      </c>
      <c r="O137" s="5" t="str">
        <f t="shared" si="16"/>
        <v/>
      </c>
      <c r="P137" s="5" t="str">
        <f t="shared" si="17"/>
        <v/>
      </c>
      <c r="Q137" s="18" t="str">
        <f t="shared" si="18"/>
        <v/>
      </c>
      <c r="R137" s="17" t="str">
        <f t="shared" si="19"/>
        <v/>
      </c>
      <c r="S137" s="5" t="str">
        <f t="shared" si="20"/>
        <v/>
      </c>
      <c r="T137" s="16" t="str">
        <f t="shared" si="21"/>
        <v/>
      </c>
      <c r="U137" s="17" t="str">
        <f t="shared" si="22"/>
        <v/>
      </c>
      <c r="V137" s="5" t="str">
        <f t="shared" si="23"/>
        <v/>
      </c>
      <c r="W137" s="5"/>
      <c r="X137" s="5" t="str">
        <f t="shared" si="24"/>
        <v/>
      </c>
      <c r="Y137" s="16" t="str">
        <f t="shared" si="25"/>
        <v/>
      </c>
    </row>
    <row r="138" spans="1:25">
      <c r="A138">
        <v>1326</v>
      </c>
      <c r="B138">
        <v>0</v>
      </c>
      <c r="C138">
        <v>1997</v>
      </c>
      <c r="D138">
        <f t="shared" si="13"/>
        <v>19</v>
      </c>
      <c r="E138" t="s">
        <v>121</v>
      </c>
      <c r="F138">
        <v>4</v>
      </c>
      <c r="G138">
        <v>4</v>
      </c>
      <c r="H138">
        <v>3</v>
      </c>
      <c r="I138">
        <v>2</v>
      </c>
      <c r="J138">
        <v>2</v>
      </c>
      <c r="K138">
        <v>1</v>
      </c>
      <c r="L138">
        <v>2</v>
      </c>
      <c r="M138" s="12" t="str">
        <f t="shared" si="14"/>
        <v/>
      </c>
      <c r="N138" s="18" t="str">
        <f t="shared" si="15"/>
        <v/>
      </c>
      <c r="O138" s="5" t="str">
        <f t="shared" si="16"/>
        <v/>
      </c>
      <c r="P138" s="5" t="str">
        <f t="shared" si="17"/>
        <v/>
      </c>
      <c r="Q138" s="18" t="str">
        <f t="shared" si="18"/>
        <v/>
      </c>
      <c r="R138" s="17" t="str">
        <f t="shared" si="19"/>
        <v/>
      </c>
      <c r="S138" s="5" t="str">
        <f t="shared" si="20"/>
        <v/>
      </c>
      <c r="T138" s="16" t="str">
        <f t="shared" si="21"/>
        <v/>
      </c>
      <c r="U138" s="17" t="str">
        <f t="shared" si="22"/>
        <v/>
      </c>
      <c r="V138" s="5" t="str">
        <f t="shared" si="23"/>
        <v/>
      </c>
      <c r="W138" s="5"/>
      <c r="X138" s="5" t="str">
        <f t="shared" si="24"/>
        <v/>
      </c>
      <c r="Y138" s="16" t="str">
        <f t="shared" si="25"/>
        <v/>
      </c>
    </row>
    <row r="139" spans="1:25">
      <c r="A139">
        <v>1331</v>
      </c>
      <c r="B139">
        <v>0</v>
      </c>
      <c r="C139">
        <v>1996</v>
      </c>
      <c r="D139">
        <f t="shared" si="13"/>
        <v>20</v>
      </c>
      <c r="E139" t="s">
        <v>122</v>
      </c>
      <c r="F139">
        <v>4</v>
      </c>
      <c r="G139">
        <v>2</v>
      </c>
      <c r="H139">
        <v>3</v>
      </c>
      <c r="I139">
        <v>2</v>
      </c>
      <c r="J139">
        <v>4</v>
      </c>
      <c r="K139">
        <v>2</v>
      </c>
      <c r="L139">
        <v>2</v>
      </c>
      <c r="M139" s="12" t="str">
        <f t="shared" si="14"/>
        <v/>
      </c>
      <c r="N139" s="18" t="str">
        <f t="shared" si="15"/>
        <v/>
      </c>
      <c r="O139" s="5" t="str">
        <f t="shared" si="16"/>
        <v/>
      </c>
      <c r="P139" s="5" t="str">
        <f t="shared" si="17"/>
        <v/>
      </c>
      <c r="Q139" s="18" t="str">
        <f t="shared" si="18"/>
        <v/>
      </c>
      <c r="R139" s="17" t="str">
        <f t="shared" si="19"/>
        <v/>
      </c>
      <c r="S139" s="5" t="str">
        <f t="shared" si="20"/>
        <v/>
      </c>
      <c r="T139" s="16" t="str">
        <f t="shared" si="21"/>
        <v/>
      </c>
      <c r="U139" s="17" t="str">
        <f t="shared" si="22"/>
        <v/>
      </c>
      <c r="V139" s="5" t="str">
        <f t="shared" si="23"/>
        <v/>
      </c>
      <c r="W139" s="5"/>
      <c r="X139" s="5" t="str">
        <f t="shared" si="24"/>
        <v/>
      </c>
      <c r="Y139" s="16" t="str">
        <f t="shared" si="25"/>
        <v/>
      </c>
    </row>
    <row r="140" spans="1:25">
      <c r="A140">
        <v>1343</v>
      </c>
      <c r="B140">
        <v>1</v>
      </c>
      <c r="C140">
        <v>1995</v>
      </c>
      <c r="D140">
        <f t="shared" si="13"/>
        <v>21</v>
      </c>
      <c r="E140" t="s">
        <v>123</v>
      </c>
      <c r="F140">
        <v>3</v>
      </c>
      <c r="G140">
        <v>1</v>
      </c>
      <c r="H140">
        <v>3</v>
      </c>
      <c r="I140">
        <v>2</v>
      </c>
      <c r="J140">
        <v>2</v>
      </c>
      <c r="K140">
        <v>2</v>
      </c>
      <c r="L140">
        <v>2</v>
      </c>
      <c r="M140" s="12" t="str">
        <f t="shared" si="14"/>
        <v/>
      </c>
      <c r="N140" s="18" t="str">
        <f t="shared" si="15"/>
        <v/>
      </c>
      <c r="O140" s="5" t="str">
        <f t="shared" si="16"/>
        <v/>
      </c>
      <c r="P140" s="5" t="str">
        <f t="shared" si="17"/>
        <v/>
      </c>
      <c r="Q140" s="18" t="str">
        <f t="shared" si="18"/>
        <v/>
      </c>
      <c r="R140" s="17" t="str">
        <f t="shared" si="19"/>
        <v/>
      </c>
      <c r="S140" s="5" t="str">
        <f t="shared" si="20"/>
        <v/>
      </c>
      <c r="T140" s="16" t="str">
        <f t="shared" si="21"/>
        <v/>
      </c>
      <c r="U140" s="17" t="str">
        <f t="shared" si="22"/>
        <v/>
      </c>
      <c r="V140" s="5" t="str">
        <f t="shared" si="23"/>
        <v/>
      </c>
      <c r="W140" s="5"/>
      <c r="X140" s="5" t="str">
        <f t="shared" si="24"/>
        <v/>
      </c>
      <c r="Y140" s="16" t="str">
        <f t="shared" si="25"/>
        <v/>
      </c>
    </row>
    <row r="141" spans="1:25">
      <c r="A141">
        <v>1332</v>
      </c>
      <c r="B141">
        <v>0</v>
      </c>
      <c r="C141">
        <v>1993</v>
      </c>
      <c r="D141">
        <f t="shared" si="13"/>
        <v>23</v>
      </c>
      <c r="E141" t="s">
        <v>124</v>
      </c>
      <c r="F141">
        <v>3</v>
      </c>
      <c r="G141">
        <v>3</v>
      </c>
      <c r="H141">
        <v>2</v>
      </c>
      <c r="I141">
        <v>2</v>
      </c>
      <c r="J141">
        <v>2</v>
      </c>
      <c r="K141">
        <v>1</v>
      </c>
      <c r="L141">
        <v>3</v>
      </c>
      <c r="M141" s="12" t="str">
        <f t="shared" si="14"/>
        <v/>
      </c>
      <c r="N141" s="18" t="str">
        <f t="shared" si="15"/>
        <v/>
      </c>
      <c r="O141" s="5" t="str">
        <f t="shared" si="16"/>
        <v/>
      </c>
      <c r="P141" s="5" t="str">
        <f t="shared" si="17"/>
        <v/>
      </c>
      <c r="Q141" s="18" t="str">
        <f t="shared" si="18"/>
        <v/>
      </c>
      <c r="R141" s="17" t="str">
        <f t="shared" si="19"/>
        <v/>
      </c>
      <c r="S141" s="5" t="str">
        <f t="shared" si="20"/>
        <v/>
      </c>
      <c r="T141" s="16" t="str">
        <f t="shared" si="21"/>
        <v/>
      </c>
      <c r="U141" s="17" t="str">
        <f t="shared" si="22"/>
        <v/>
      </c>
      <c r="V141" s="5" t="str">
        <f t="shared" si="23"/>
        <v/>
      </c>
      <c r="W141" s="5"/>
      <c r="X141" s="5" t="str">
        <f t="shared" si="24"/>
        <v/>
      </c>
      <c r="Y141" s="16" t="str">
        <f t="shared" si="25"/>
        <v/>
      </c>
    </row>
    <row r="142" spans="1:25">
      <c r="A142">
        <v>1355</v>
      </c>
      <c r="B142">
        <v>0</v>
      </c>
      <c r="C142">
        <v>1988</v>
      </c>
      <c r="D142">
        <f t="shared" ref="D142:D205" si="26">2016-C142</f>
        <v>28</v>
      </c>
      <c r="E142" t="s">
        <v>125</v>
      </c>
      <c r="F142">
        <v>1</v>
      </c>
      <c r="G142">
        <v>2</v>
      </c>
      <c r="H142">
        <v>1</v>
      </c>
      <c r="I142">
        <v>4</v>
      </c>
      <c r="J142">
        <v>2</v>
      </c>
      <c r="K142">
        <v>2</v>
      </c>
      <c r="L142">
        <v>3</v>
      </c>
      <c r="M142" s="12" t="str">
        <f t="shared" si="14"/>
        <v/>
      </c>
      <c r="N142" s="18" t="str">
        <f t="shared" si="15"/>
        <v/>
      </c>
      <c r="O142" s="5" t="str">
        <f t="shared" si="16"/>
        <v/>
      </c>
      <c r="P142" s="5" t="str">
        <f t="shared" si="17"/>
        <v/>
      </c>
      <c r="Q142" s="18" t="str">
        <f t="shared" si="18"/>
        <v/>
      </c>
      <c r="R142" s="17" t="str">
        <f t="shared" si="19"/>
        <v/>
      </c>
      <c r="S142" s="5" t="str">
        <f t="shared" si="20"/>
        <v/>
      </c>
      <c r="T142" s="16" t="str">
        <f t="shared" si="21"/>
        <v/>
      </c>
      <c r="U142" s="17" t="str">
        <f t="shared" si="22"/>
        <v/>
      </c>
      <c r="V142" s="5" t="str">
        <f t="shared" si="23"/>
        <v/>
      </c>
      <c r="W142" s="5"/>
      <c r="X142" s="5" t="str">
        <f t="shared" si="24"/>
        <v/>
      </c>
      <c r="Y142" s="16" t="str">
        <f t="shared" si="25"/>
        <v/>
      </c>
    </row>
    <row r="143" spans="1:25">
      <c r="A143">
        <v>1379</v>
      </c>
      <c r="B143">
        <v>0</v>
      </c>
      <c r="C143">
        <v>1976</v>
      </c>
      <c r="D143">
        <f t="shared" si="26"/>
        <v>40</v>
      </c>
      <c r="E143" t="s">
        <v>46</v>
      </c>
      <c r="G143">
        <v>4</v>
      </c>
      <c r="H143">
        <v>3</v>
      </c>
      <c r="I143">
        <v>1</v>
      </c>
      <c r="J143">
        <v>1</v>
      </c>
      <c r="K143">
        <v>2</v>
      </c>
      <c r="L143">
        <v>1</v>
      </c>
      <c r="M143" s="12" t="str">
        <f t="shared" ref="M143:M206" si="27">IF(AND(B143=1,D143&gt;30),SUM(G143:L143),"")</f>
        <v/>
      </c>
      <c r="N143" s="18" t="str">
        <f t="shared" ref="N143:N206" si="28">IF(AND(B143=1,D143&gt;30),G143++H143+L143,"")</f>
        <v/>
      </c>
      <c r="O143" s="5" t="str">
        <f t="shared" ref="O143:O206" si="29">IF(AND(B143=1,D143&gt;30),POWER(N143-T$4,2),"")</f>
        <v/>
      </c>
      <c r="P143" s="5" t="str">
        <f t="shared" ref="P143:P206" si="30">IF(AND(B143=1,D143&gt;30),(((N143-T$4)/T$5)*10+50),"")</f>
        <v/>
      </c>
      <c r="Q143" s="18" t="str">
        <f t="shared" ref="Q143:Q206" si="31">IF(AND(B143=1,D143&gt;30),I143,"")</f>
        <v/>
      </c>
      <c r="R143" s="17" t="str">
        <f t="shared" ref="R143:R206" si="32">IF(AND(B143=1,D143&gt;30),POWER(Q143-T$7,2),"")</f>
        <v/>
      </c>
      <c r="S143" s="5" t="str">
        <f t="shared" ref="S143:S206" si="33">IF(AND(B143=1,D143&gt;30),((Q143-T$7)/T$8)*10+50,"")</f>
        <v/>
      </c>
      <c r="T143" s="16" t="str">
        <f t="shared" ref="T143:T206" si="34">IF(AND(B143=1,D143&gt;30),J143+K143,"")</f>
        <v/>
      </c>
      <c r="U143" s="17" t="str">
        <f t="shared" ref="U143:U206" si="35">IF(AND(B143=1,D143&gt;30),POWER(T143-T$10,2),"")</f>
        <v/>
      </c>
      <c r="V143" s="5" t="str">
        <f t="shared" ref="V143:V206" si="36">IF(AND(B143=1,D143&gt;30),((T143-T$10)/T$11)*10+50,"")</f>
        <v/>
      </c>
      <c r="W143" s="5"/>
      <c r="X143" s="5" t="str">
        <f t="shared" ref="X143:X206" si="37">IF(AND(B143=1,D143&gt;30),POWER((M143-W$4),2),"")</f>
        <v/>
      </c>
      <c r="Y143" s="16" t="str">
        <f t="shared" ref="Y143:Y206" si="38">IF(AND(B143=1,D143&gt;30),((M143-W$4)/W$5)*10+50,"")</f>
        <v/>
      </c>
    </row>
    <row r="144" spans="1:25">
      <c r="A144">
        <v>1406</v>
      </c>
      <c r="B144">
        <v>0</v>
      </c>
      <c r="C144">
        <v>1995</v>
      </c>
      <c r="D144">
        <f t="shared" si="26"/>
        <v>21</v>
      </c>
      <c r="E144" t="s">
        <v>126</v>
      </c>
      <c r="F144">
        <v>3</v>
      </c>
      <c r="G144">
        <v>1</v>
      </c>
      <c r="H144">
        <v>1</v>
      </c>
      <c r="I144">
        <v>2</v>
      </c>
      <c r="J144">
        <v>1</v>
      </c>
      <c r="K144">
        <v>1</v>
      </c>
      <c r="L144">
        <v>1</v>
      </c>
      <c r="M144" s="12" t="str">
        <f t="shared" si="27"/>
        <v/>
      </c>
      <c r="N144" s="18" t="str">
        <f t="shared" si="28"/>
        <v/>
      </c>
      <c r="O144" s="5" t="str">
        <f t="shared" si="29"/>
        <v/>
      </c>
      <c r="P144" s="5" t="str">
        <f t="shared" si="30"/>
        <v/>
      </c>
      <c r="Q144" s="18" t="str">
        <f t="shared" si="31"/>
        <v/>
      </c>
      <c r="R144" s="17" t="str">
        <f t="shared" si="32"/>
        <v/>
      </c>
      <c r="S144" s="5" t="str">
        <f t="shared" si="33"/>
        <v/>
      </c>
      <c r="T144" s="16" t="str">
        <f t="shared" si="34"/>
        <v/>
      </c>
      <c r="U144" s="17" t="str">
        <f t="shared" si="35"/>
        <v/>
      </c>
      <c r="V144" s="5" t="str">
        <f t="shared" si="36"/>
        <v/>
      </c>
      <c r="W144" s="5"/>
      <c r="X144" s="5" t="str">
        <f t="shared" si="37"/>
        <v/>
      </c>
      <c r="Y144" s="16" t="str">
        <f t="shared" si="38"/>
        <v/>
      </c>
    </row>
    <row r="145" spans="1:25">
      <c r="A145">
        <v>1414</v>
      </c>
      <c r="B145">
        <v>0</v>
      </c>
      <c r="C145">
        <v>1987</v>
      </c>
      <c r="D145">
        <f t="shared" si="26"/>
        <v>29</v>
      </c>
      <c r="E145" t="s">
        <v>46</v>
      </c>
      <c r="G145">
        <v>4</v>
      </c>
      <c r="H145">
        <v>3</v>
      </c>
      <c r="I145">
        <v>3</v>
      </c>
      <c r="J145">
        <v>3</v>
      </c>
      <c r="K145">
        <v>2</v>
      </c>
      <c r="L145">
        <v>3</v>
      </c>
      <c r="M145" s="12" t="str">
        <f t="shared" si="27"/>
        <v/>
      </c>
      <c r="N145" s="18" t="str">
        <f t="shared" si="28"/>
        <v/>
      </c>
      <c r="O145" s="5" t="str">
        <f t="shared" si="29"/>
        <v/>
      </c>
      <c r="P145" s="5" t="str">
        <f t="shared" si="30"/>
        <v/>
      </c>
      <c r="Q145" s="18" t="str">
        <f t="shared" si="31"/>
        <v/>
      </c>
      <c r="R145" s="17" t="str">
        <f t="shared" si="32"/>
        <v/>
      </c>
      <c r="S145" s="5" t="str">
        <f t="shared" si="33"/>
        <v/>
      </c>
      <c r="T145" s="16" t="str">
        <f t="shared" si="34"/>
        <v/>
      </c>
      <c r="U145" s="17" t="str">
        <f t="shared" si="35"/>
        <v/>
      </c>
      <c r="V145" s="5" t="str">
        <f t="shared" si="36"/>
        <v/>
      </c>
      <c r="W145" s="5"/>
      <c r="X145" s="5" t="str">
        <f t="shared" si="37"/>
        <v/>
      </c>
      <c r="Y145" s="16" t="str">
        <f t="shared" si="38"/>
        <v/>
      </c>
    </row>
    <row r="146" spans="1:25">
      <c r="A146">
        <v>1416</v>
      </c>
      <c r="B146">
        <v>0</v>
      </c>
      <c r="C146">
        <v>1975</v>
      </c>
      <c r="D146">
        <f t="shared" si="26"/>
        <v>41</v>
      </c>
      <c r="E146" t="s">
        <v>46</v>
      </c>
      <c r="G146">
        <v>3</v>
      </c>
      <c r="H146">
        <v>2</v>
      </c>
      <c r="I146">
        <v>2</v>
      </c>
      <c r="J146">
        <v>2</v>
      </c>
      <c r="K146">
        <v>2</v>
      </c>
      <c r="L146">
        <v>2</v>
      </c>
      <c r="M146" s="12" t="str">
        <f t="shared" si="27"/>
        <v/>
      </c>
      <c r="N146" s="18" t="str">
        <f t="shared" si="28"/>
        <v/>
      </c>
      <c r="O146" s="5" t="str">
        <f t="shared" si="29"/>
        <v/>
      </c>
      <c r="P146" s="5" t="str">
        <f t="shared" si="30"/>
        <v/>
      </c>
      <c r="Q146" s="18" t="str">
        <f t="shared" si="31"/>
        <v/>
      </c>
      <c r="R146" s="17" t="str">
        <f t="shared" si="32"/>
        <v/>
      </c>
      <c r="S146" s="5" t="str">
        <f t="shared" si="33"/>
        <v/>
      </c>
      <c r="T146" s="16" t="str">
        <f t="shared" si="34"/>
        <v/>
      </c>
      <c r="U146" s="17" t="str">
        <f t="shared" si="35"/>
        <v/>
      </c>
      <c r="V146" s="5" t="str">
        <f t="shared" si="36"/>
        <v/>
      </c>
      <c r="W146" s="5"/>
      <c r="X146" s="5" t="str">
        <f t="shared" si="37"/>
        <v/>
      </c>
      <c r="Y146" s="16" t="str">
        <f t="shared" si="38"/>
        <v/>
      </c>
    </row>
    <row r="147" spans="1:25">
      <c r="A147">
        <v>1421</v>
      </c>
      <c r="B147">
        <v>0</v>
      </c>
      <c r="C147">
        <v>1978</v>
      </c>
      <c r="D147">
        <f t="shared" si="26"/>
        <v>38</v>
      </c>
      <c r="E147" t="s">
        <v>127</v>
      </c>
      <c r="F147">
        <v>3</v>
      </c>
      <c r="G147">
        <v>2</v>
      </c>
      <c r="H147">
        <v>2</v>
      </c>
      <c r="I147">
        <v>3</v>
      </c>
      <c r="J147">
        <v>3</v>
      </c>
      <c r="K147">
        <v>3</v>
      </c>
      <c r="L147">
        <v>3</v>
      </c>
      <c r="M147" s="12" t="str">
        <f t="shared" si="27"/>
        <v/>
      </c>
      <c r="N147" s="18" t="str">
        <f t="shared" si="28"/>
        <v/>
      </c>
      <c r="O147" s="5" t="str">
        <f t="shared" si="29"/>
        <v/>
      </c>
      <c r="P147" s="5" t="str">
        <f t="shared" si="30"/>
        <v/>
      </c>
      <c r="Q147" s="18" t="str">
        <f t="shared" si="31"/>
        <v/>
      </c>
      <c r="R147" s="17" t="str">
        <f t="shared" si="32"/>
        <v/>
      </c>
      <c r="S147" s="5" t="str">
        <f t="shared" si="33"/>
        <v/>
      </c>
      <c r="T147" s="16" t="str">
        <f t="shared" si="34"/>
        <v/>
      </c>
      <c r="U147" s="17" t="str">
        <f t="shared" si="35"/>
        <v/>
      </c>
      <c r="V147" s="5" t="str">
        <f t="shared" si="36"/>
        <v/>
      </c>
      <c r="W147" s="5"/>
      <c r="X147" s="5" t="str">
        <f t="shared" si="37"/>
        <v/>
      </c>
      <c r="Y147" s="16" t="str">
        <f t="shared" si="38"/>
        <v/>
      </c>
    </row>
    <row r="148" spans="1:25">
      <c r="A148">
        <v>1424</v>
      </c>
      <c r="B148">
        <v>0</v>
      </c>
      <c r="C148">
        <v>1995</v>
      </c>
      <c r="D148">
        <f t="shared" si="26"/>
        <v>21</v>
      </c>
      <c r="E148" t="s">
        <v>128</v>
      </c>
      <c r="F148">
        <v>3</v>
      </c>
      <c r="G148">
        <v>3</v>
      </c>
      <c r="H148">
        <v>2</v>
      </c>
      <c r="I148">
        <v>3</v>
      </c>
      <c r="J148">
        <v>3</v>
      </c>
      <c r="K148">
        <v>2</v>
      </c>
      <c r="L148">
        <v>3</v>
      </c>
      <c r="M148" s="12" t="str">
        <f t="shared" si="27"/>
        <v/>
      </c>
      <c r="N148" s="18" t="str">
        <f t="shared" si="28"/>
        <v/>
      </c>
      <c r="O148" s="5" t="str">
        <f t="shared" si="29"/>
        <v/>
      </c>
      <c r="P148" s="5" t="str">
        <f t="shared" si="30"/>
        <v/>
      </c>
      <c r="Q148" s="18" t="str">
        <f t="shared" si="31"/>
        <v/>
      </c>
      <c r="R148" s="17" t="str">
        <f t="shared" si="32"/>
        <v/>
      </c>
      <c r="S148" s="5" t="str">
        <f t="shared" si="33"/>
        <v/>
      </c>
      <c r="T148" s="16" t="str">
        <f t="shared" si="34"/>
        <v/>
      </c>
      <c r="U148" s="17" t="str">
        <f t="shared" si="35"/>
        <v/>
      </c>
      <c r="V148" s="5" t="str">
        <f t="shared" si="36"/>
        <v/>
      </c>
      <c r="W148" s="5"/>
      <c r="X148" s="5" t="str">
        <f t="shared" si="37"/>
        <v/>
      </c>
      <c r="Y148" s="16" t="str">
        <f t="shared" si="38"/>
        <v/>
      </c>
    </row>
    <row r="149" spans="1:25">
      <c r="A149">
        <v>1431</v>
      </c>
      <c r="B149">
        <v>0</v>
      </c>
      <c r="C149">
        <v>1995</v>
      </c>
      <c r="D149">
        <f t="shared" si="26"/>
        <v>21</v>
      </c>
      <c r="E149" t="s">
        <v>129</v>
      </c>
      <c r="F149">
        <v>3</v>
      </c>
      <c r="G149">
        <v>3</v>
      </c>
      <c r="H149">
        <v>2</v>
      </c>
      <c r="I149">
        <v>3</v>
      </c>
      <c r="J149">
        <v>3</v>
      </c>
      <c r="K149">
        <v>2</v>
      </c>
      <c r="L149">
        <v>2</v>
      </c>
      <c r="M149" s="12" t="str">
        <f t="shared" si="27"/>
        <v/>
      </c>
      <c r="N149" s="18" t="str">
        <f t="shared" si="28"/>
        <v/>
      </c>
      <c r="O149" s="5" t="str">
        <f t="shared" si="29"/>
        <v/>
      </c>
      <c r="P149" s="5" t="str">
        <f t="shared" si="30"/>
        <v/>
      </c>
      <c r="Q149" s="18" t="str">
        <f t="shared" si="31"/>
        <v/>
      </c>
      <c r="R149" s="17" t="str">
        <f t="shared" si="32"/>
        <v/>
      </c>
      <c r="S149" s="5" t="str">
        <f t="shared" si="33"/>
        <v/>
      </c>
      <c r="T149" s="16" t="str">
        <f t="shared" si="34"/>
        <v/>
      </c>
      <c r="U149" s="17" t="str">
        <f t="shared" si="35"/>
        <v/>
      </c>
      <c r="V149" s="5" t="str">
        <f t="shared" si="36"/>
        <v/>
      </c>
      <c r="W149" s="5"/>
      <c r="X149" s="5" t="str">
        <f t="shared" si="37"/>
        <v/>
      </c>
      <c r="Y149" s="16" t="str">
        <f t="shared" si="38"/>
        <v/>
      </c>
    </row>
    <row r="150" spans="1:25">
      <c r="A150">
        <v>1448</v>
      </c>
      <c r="B150">
        <v>0</v>
      </c>
      <c r="C150">
        <v>1993</v>
      </c>
      <c r="D150">
        <f t="shared" si="26"/>
        <v>23</v>
      </c>
      <c r="E150" t="s">
        <v>130</v>
      </c>
      <c r="F150">
        <v>3</v>
      </c>
      <c r="G150">
        <v>3</v>
      </c>
      <c r="H150">
        <v>1</v>
      </c>
      <c r="I150">
        <v>3</v>
      </c>
      <c r="J150">
        <v>2</v>
      </c>
      <c r="K150">
        <v>2</v>
      </c>
      <c r="L150">
        <v>3</v>
      </c>
      <c r="M150" s="12" t="str">
        <f t="shared" si="27"/>
        <v/>
      </c>
      <c r="N150" s="18" t="str">
        <f t="shared" si="28"/>
        <v/>
      </c>
      <c r="O150" s="5" t="str">
        <f t="shared" si="29"/>
        <v/>
      </c>
      <c r="P150" s="5" t="str">
        <f t="shared" si="30"/>
        <v/>
      </c>
      <c r="Q150" s="18" t="str">
        <f t="shared" si="31"/>
        <v/>
      </c>
      <c r="R150" s="17" t="str">
        <f t="shared" si="32"/>
        <v/>
      </c>
      <c r="S150" s="5" t="str">
        <f t="shared" si="33"/>
        <v/>
      </c>
      <c r="T150" s="16" t="str">
        <f t="shared" si="34"/>
        <v/>
      </c>
      <c r="U150" s="17" t="str">
        <f t="shared" si="35"/>
        <v/>
      </c>
      <c r="V150" s="5" t="str">
        <f t="shared" si="36"/>
        <v/>
      </c>
      <c r="W150" s="5"/>
      <c r="X150" s="5" t="str">
        <f t="shared" si="37"/>
        <v/>
      </c>
      <c r="Y150" s="16" t="str">
        <f t="shared" si="38"/>
        <v/>
      </c>
    </row>
    <row r="151" spans="1:25">
      <c r="A151">
        <v>1467</v>
      </c>
      <c r="B151">
        <v>0</v>
      </c>
      <c r="C151">
        <v>1970</v>
      </c>
      <c r="D151">
        <f t="shared" si="26"/>
        <v>46</v>
      </c>
      <c r="E151" t="s">
        <v>46</v>
      </c>
      <c r="G151">
        <v>3</v>
      </c>
      <c r="H151">
        <v>2</v>
      </c>
      <c r="I151">
        <v>3</v>
      </c>
      <c r="J151">
        <v>4</v>
      </c>
      <c r="K151">
        <v>1</v>
      </c>
      <c r="L151">
        <v>4</v>
      </c>
      <c r="M151" s="12" t="str">
        <f t="shared" si="27"/>
        <v/>
      </c>
      <c r="N151" s="18" t="str">
        <f t="shared" si="28"/>
        <v/>
      </c>
      <c r="O151" s="5" t="str">
        <f t="shared" si="29"/>
        <v/>
      </c>
      <c r="P151" s="5" t="str">
        <f t="shared" si="30"/>
        <v/>
      </c>
      <c r="Q151" s="18" t="str">
        <f t="shared" si="31"/>
        <v/>
      </c>
      <c r="R151" s="17" t="str">
        <f t="shared" si="32"/>
        <v/>
      </c>
      <c r="S151" s="5" t="str">
        <f t="shared" si="33"/>
        <v/>
      </c>
      <c r="T151" s="16" t="str">
        <f t="shared" si="34"/>
        <v/>
      </c>
      <c r="U151" s="17" t="str">
        <f t="shared" si="35"/>
        <v/>
      </c>
      <c r="V151" s="5" t="str">
        <f t="shared" si="36"/>
        <v/>
      </c>
      <c r="W151" s="5"/>
      <c r="X151" s="5" t="str">
        <f t="shared" si="37"/>
        <v/>
      </c>
      <c r="Y151" s="16" t="str">
        <f t="shared" si="38"/>
        <v/>
      </c>
    </row>
    <row r="152" spans="1:25">
      <c r="A152">
        <v>1498</v>
      </c>
      <c r="B152">
        <v>0</v>
      </c>
      <c r="C152">
        <v>1991</v>
      </c>
      <c r="D152">
        <f t="shared" si="26"/>
        <v>25</v>
      </c>
      <c r="E152" t="s">
        <v>131</v>
      </c>
      <c r="F152">
        <v>3</v>
      </c>
      <c r="G152">
        <v>3</v>
      </c>
      <c r="H152">
        <v>2</v>
      </c>
      <c r="I152">
        <v>2</v>
      </c>
      <c r="J152">
        <v>2</v>
      </c>
      <c r="K152">
        <v>2</v>
      </c>
      <c r="L152">
        <v>3</v>
      </c>
      <c r="M152" s="12" t="str">
        <f t="shared" si="27"/>
        <v/>
      </c>
      <c r="N152" s="18" t="str">
        <f t="shared" si="28"/>
        <v/>
      </c>
      <c r="O152" s="5" t="str">
        <f t="shared" si="29"/>
        <v/>
      </c>
      <c r="P152" s="5" t="str">
        <f t="shared" si="30"/>
        <v/>
      </c>
      <c r="Q152" s="18" t="str">
        <f t="shared" si="31"/>
        <v/>
      </c>
      <c r="R152" s="17" t="str">
        <f t="shared" si="32"/>
        <v/>
      </c>
      <c r="S152" s="5" t="str">
        <f t="shared" si="33"/>
        <v/>
      </c>
      <c r="T152" s="16" t="str">
        <f t="shared" si="34"/>
        <v/>
      </c>
      <c r="U152" s="17" t="str">
        <f t="shared" si="35"/>
        <v/>
      </c>
      <c r="V152" s="5" t="str">
        <f t="shared" si="36"/>
        <v/>
      </c>
      <c r="W152" s="5"/>
      <c r="X152" s="5" t="str">
        <f t="shared" si="37"/>
        <v/>
      </c>
      <c r="Y152" s="16" t="str">
        <f t="shared" si="38"/>
        <v/>
      </c>
    </row>
    <row r="153" spans="1:25">
      <c r="A153">
        <v>1490</v>
      </c>
      <c r="B153">
        <v>1</v>
      </c>
      <c r="C153">
        <v>1994</v>
      </c>
      <c r="D153">
        <f t="shared" si="26"/>
        <v>22</v>
      </c>
      <c r="E153" t="s">
        <v>46</v>
      </c>
      <c r="G153">
        <v>3</v>
      </c>
      <c r="H153">
        <v>3</v>
      </c>
      <c r="I153">
        <v>2</v>
      </c>
      <c r="J153">
        <v>3</v>
      </c>
      <c r="K153">
        <v>2</v>
      </c>
      <c r="L153">
        <v>3</v>
      </c>
      <c r="M153" s="12" t="str">
        <f t="shared" si="27"/>
        <v/>
      </c>
      <c r="N153" s="18" t="str">
        <f t="shared" si="28"/>
        <v/>
      </c>
      <c r="O153" s="5" t="str">
        <f t="shared" si="29"/>
        <v/>
      </c>
      <c r="P153" s="5" t="str">
        <f t="shared" si="30"/>
        <v/>
      </c>
      <c r="Q153" s="18" t="str">
        <f t="shared" si="31"/>
        <v/>
      </c>
      <c r="R153" s="17" t="str">
        <f t="shared" si="32"/>
        <v/>
      </c>
      <c r="S153" s="5" t="str">
        <f t="shared" si="33"/>
        <v/>
      </c>
      <c r="T153" s="16" t="str">
        <f t="shared" si="34"/>
        <v/>
      </c>
      <c r="U153" s="17" t="str">
        <f t="shared" si="35"/>
        <v/>
      </c>
      <c r="V153" s="5" t="str">
        <f t="shared" si="36"/>
        <v/>
      </c>
      <c r="W153" s="5"/>
      <c r="X153" s="5" t="str">
        <f t="shared" si="37"/>
        <v/>
      </c>
      <c r="Y153" s="16" t="str">
        <f t="shared" si="38"/>
        <v/>
      </c>
    </row>
    <row r="154" spans="1:25">
      <c r="A154">
        <v>1502</v>
      </c>
      <c r="B154">
        <v>0</v>
      </c>
      <c r="C154">
        <v>1980</v>
      </c>
      <c r="D154">
        <f t="shared" si="26"/>
        <v>36</v>
      </c>
      <c r="E154" t="s">
        <v>46</v>
      </c>
      <c r="G154">
        <v>3</v>
      </c>
      <c r="H154">
        <v>1</v>
      </c>
      <c r="I154">
        <v>3</v>
      </c>
      <c r="J154">
        <v>1</v>
      </c>
      <c r="K154">
        <v>2</v>
      </c>
      <c r="L154">
        <v>2</v>
      </c>
      <c r="M154" s="12" t="str">
        <f t="shared" si="27"/>
        <v/>
      </c>
      <c r="N154" s="18" t="str">
        <f t="shared" si="28"/>
        <v/>
      </c>
      <c r="O154" s="5" t="str">
        <f t="shared" si="29"/>
        <v/>
      </c>
      <c r="P154" s="5" t="str">
        <f t="shared" si="30"/>
        <v/>
      </c>
      <c r="Q154" s="18" t="str">
        <f t="shared" si="31"/>
        <v/>
      </c>
      <c r="R154" s="17" t="str">
        <f t="shared" si="32"/>
        <v/>
      </c>
      <c r="S154" s="5" t="str">
        <f t="shared" si="33"/>
        <v/>
      </c>
      <c r="T154" s="16" t="str">
        <f t="shared" si="34"/>
        <v/>
      </c>
      <c r="U154" s="17" t="str">
        <f t="shared" si="35"/>
        <v/>
      </c>
      <c r="V154" s="5" t="str">
        <f t="shared" si="36"/>
        <v/>
      </c>
      <c r="W154" s="5"/>
      <c r="X154" s="5" t="str">
        <f t="shared" si="37"/>
        <v/>
      </c>
      <c r="Y154" s="16" t="str">
        <f t="shared" si="38"/>
        <v/>
      </c>
    </row>
    <row r="155" spans="1:25">
      <c r="A155">
        <v>1522</v>
      </c>
      <c r="B155">
        <v>0</v>
      </c>
      <c r="C155">
        <v>1986</v>
      </c>
      <c r="D155">
        <f t="shared" si="26"/>
        <v>30</v>
      </c>
      <c r="E155" t="s">
        <v>132</v>
      </c>
      <c r="F155">
        <v>1</v>
      </c>
      <c r="G155">
        <v>3</v>
      </c>
      <c r="H155">
        <v>3</v>
      </c>
      <c r="I155">
        <v>2</v>
      </c>
      <c r="J155">
        <v>3</v>
      </c>
      <c r="K155">
        <v>2</v>
      </c>
      <c r="L155">
        <v>3</v>
      </c>
      <c r="M155" s="12" t="str">
        <f t="shared" si="27"/>
        <v/>
      </c>
      <c r="N155" s="18" t="str">
        <f t="shared" si="28"/>
        <v/>
      </c>
      <c r="O155" s="5" t="str">
        <f t="shared" si="29"/>
        <v/>
      </c>
      <c r="P155" s="5" t="str">
        <f t="shared" si="30"/>
        <v/>
      </c>
      <c r="Q155" s="18" t="str">
        <f t="shared" si="31"/>
        <v/>
      </c>
      <c r="R155" s="17" t="str">
        <f t="shared" si="32"/>
        <v/>
      </c>
      <c r="S155" s="5" t="str">
        <f t="shared" si="33"/>
        <v/>
      </c>
      <c r="T155" s="16" t="str">
        <f t="shared" si="34"/>
        <v/>
      </c>
      <c r="U155" s="17" t="str">
        <f t="shared" si="35"/>
        <v/>
      </c>
      <c r="V155" s="5" t="str">
        <f t="shared" si="36"/>
        <v/>
      </c>
      <c r="W155" s="5"/>
      <c r="X155" s="5" t="str">
        <f t="shared" si="37"/>
        <v/>
      </c>
      <c r="Y155" s="16" t="str">
        <f t="shared" si="38"/>
        <v/>
      </c>
    </row>
    <row r="156" spans="1:25">
      <c r="A156">
        <v>1530</v>
      </c>
      <c r="B156">
        <v>0</v>
      </c>
      <c r="C156">
        <v>1981</v>
      </c>
      <c r="D156">
        <f t="shared" si="26"/>
        <v>35</v>
      </c>
      <c r="E156" t="s">
        <v>133</v>
      </c>
      <c r="F156">
        <v>3</v>
      </c>
      <c r="G156">
        <v>3</v>
      </c>
      <c r="H156">
        <v>3</v>
      </c>
      <c r="I156">
        <v>3</v>
      </c>
      <c r="J156">
        <v>4</v>
      </c>
      <c r="K156">
        <v>1</v>
      </c>
      <c r="L156">
        <v>4</v>
      </c>
      <c r="M156" s="12" t="str">
        <f t="shared" si="27"/>
        <v/>
      </c>
      <c r="N156" s="18" t="str">
        <f t="shared" si="28"/>
        <v/>
      </c>
      <c r="O156" s="5" t="str">
        <f t="shared" si="29"/>
        <v/>
      </c>
      <c r="P156" s="5" t="str">
        <f t="shared" si="30"/>
        <v/>
      </c>
      <c r="Q156" s="18" t="str">
        <f t="shared" si="31"/>
        <v/>
      </c>
      <c r="R156" s="17" t="str">
        <f t="shared" si="32"/>
        <v/>
      </c>
      <c r="S156" s="5" t="str">
        <f t="shared" si="33"/>
        <v/>
      </c>
      <c r="T156" s="16" t="str">
        <f t="shared" si="34"/>
        <v/>
      </c>
      <c r="U156" s="17" t="str">
        <f t="shared" si="35"/>
        <v/>
      </c>
      <c r="V156" s="5" t="str">
        <f t="shared" si="36"/>
        <v/>
      </c>
      <c r="W156" s="5"/>
      <c r="X156" s="5" t="str">
        <f t="shared" si="37"/>
        <v/>
      </c>
      <c r="Y156" s="16" t="str">
        <f t="shared" si="38"/>
        <v/>
      </c>
    </row>
    <row r="157" spans="1:25">
      <c r="A157">
        <v>1519</v>
      </c>
      <c r="B157">
        <v>0</v>
      </c>
      <c r="C157">
        <v>1984</v>
      </c>
      <c r="D157">
        <f t="shared" si="26"/>
        <v>32</v>
      </c>
      <c r="E157" t="s">
        <v>46</v>
      </c>
      <c r="G157">
        <v>2</v>
      </c>
      <c r="H157">
        <v>2</v>
      </c>
      <c r="I157">
        <v>3</v>
      </c>
      <c r="J157">
        <v>1</v>
      </c>
      <c r="K157">
        <v>2</v>
      </c>
      <c r="L157">
        <v>2</v>
      </c>
      <c r="M157" s="12" t="str">
        <f t="shared" si="27"/>
        <v/>
      </c>
      <c r="N157" s="18" t="str">
        <f t="shared" si="28"/>
        <v/>
      </c>
      <c r="O157" s="5" t="str">
        <f t="shared" si="29"/>
        <v/>
      </c>
      <c r="P157" s="5" t="str">
        <f t="shared" si="30"/>
        <v/>
      </c>
      <c r="Q157" s="18" t="str">
        <f t="shared" si="31"/>
        <v/>
      </c>
      <c r="R157" s="17" t="str">
        <f t="shared" si="32"/>
        <v/>
      </c>
      <c r="S157" s="5" t="str">
        <f t="shared" si="33"/>
        <v/>
      </c>
      <c r="T157" s="16" t="str">
        <f t="shared" si="34"/>
        <v/>
      </c>
      <c r="U157" s="17" t="str">
        <f t="shared" si="35"/>
        <v/>
      </c>
      <c r="V157" s="5" t="str">
        <f t="shared" si="36"/>
        <v/>
      </c>
      <c r="W157" s="5"/>
      <c r="X157" s="5" t="str">
        <f t="shared" si="37"/>
        <v/>
      </c>
      <c r="Y157" s="16" t="str">
        <f t="shared" si="38"/>
        <v/>
      </c>
    </row>
    <row r="158" spans="1:25">
      <c r="A158">
        <v>1575</v>
      </c>
      <c r="B158">
        <v>1</v>
      </c>
      <c r="C158">
        <v>1988</v>
      </c>
      <c r="D158">
        <f t="shared" si="26"/>
        <v>28</v>
      </c>
      <c r="E158" t="s">
        <v>46</v>
      </c>
      <c r="G158">
        <v>4</v>
      </c>
      <c r="H158">
        <v>3</v>
      </c>
      <c r="I158">
        <v>3</v>
      </c>
      <c r="J158">
        <v>3</v>
      </c>
      <c r="K158">
        <v>1</v>
      </c>
      <c r="L158">
        <v>3</v>
      </c>
      <c r="M158" s="12" t="str">
        <f t="shared" si="27"/>
        <v/>
      </c>
      <c r="N158" s="18" t="str">
        <f t="shared" si="28"/>
        <v/>
      </c>
      <c r="O158" s="5" t="str">
        <f t="shared" si="29"/>
        <v/>
      </c>
      <c r="P158" s="5" t="str">
        <f t="shared" si="30"/>
        <v/>
      </c>
      <c r="Q158" s="18" t="str">
        <f t="shared" si="31"/>
        <v/>
      </c>
      <c r="R158" s="17" t="str">
        <f t="shared" si="32"/>
        <v/>
      </c>
      <c r="S158" s="5" t="str">
        <f t="shared" si="33"/>
        <v/>
      </c>
      <c r="T158" s="16" t="str">
        <f t="shared" si="34"/>
        <v/>
      </c>
      <c r="U158" s="17" t="str">
        <f t="shared" si="35"/>
        <v/>
      </c>
      <c r="V158" s="5" t="str">
        <f t="shared" si="36"/>
        <v/>
      </c>
      <c r="W158" s="5"/>
      <c r="X158" s="5" t="str">
        <f t="shared" si="37"/>
        <v/>
      </c>
      <c r="Y158" s="16" t="str">
        <f t="shared" si="38"/>
        <v/>
      </c>
    </row>
    <row r="159" spans="1:25">
      <c r="A159">
        <v>1583</v>
      </c>
      <c r="B159">
        <v>0</v>
      </c>
      <c r="C159">
        <v>1991</v>
      </c>
      <c r="D159">
        <f t="shared" si="26"/>
        <v>25</v>
      </c>
      <c r="E159" t="s">
        <v>134</v>
      </c>
      <c r="F159">
        <v>2</v>
      </c>
      <c r="G159">
        <v>2</v>
      </c>
      <c r="H159">
        <v>3</v>
      </c>
      <c r="I159">
        <v>2</v>
      </c>
      <c r="J159">
        <v>1</v>
      </c>
      <c r="K159">
        <v>1</v>
      </c>
      <c r="L159">
        <v>3</v>
      </c>
      <c r="M159" s="12" t="str">
        <f t="shared" si="27"/>
        <v/>
      </c>
      <c r="N159" s="18" t="str">
        <f t="shared" si="28"/>
        <v/>
      </c>
      <c r="O159" s="5" t="str">
        <f t="shared" si="29"/>
        <v/>
      </c>
      <c r="P159" s="5" t="str">
        <f t="shared" si="30"/>
        <v/>
      </c>
      <c r="Q159" s="18" t="str">
        <f t="shared" si="31"/>
        <v/>
      </c>
      <c r="R159" s="17" t="str">
        <f t="shared" si="32"/>
        <v/>
      </c>
      <c r="S159" s="5" t="str">
        <f t="shared" si="33"/>
        <v/>
      </c>
      <c r="T159" s="16" t="str">
        <f t="shared" si="34"/>
        <v/>
      </c>
      <c r="U159" s="17" t="str">
        <f t="shared" si="35"/>
        <v/>
      </c>
      <c r="V159" s="5" t="str">
        <f t="shared" si="36"/>
        <v/>
      </c>
      <c r="W159" s="5"/>
      <c r="X159" s="5" t="str">
        <f t="shared" si="37"/>
        <v/>
      </c>
      <c r="Y159" s="16" t="str">
        <f t="shared" si="38"/>
        <v/>
      </c>
    </row>
    <row r="160" spans="1:25">
      <c r="A160">
        <v>1584</v>
      </c>
      <c r="B160">
        <v>0</v>
      </c>
      <c r="C160">
        <v>1991</v>
      </c>
      <c r="D160">
        <f t="shared" si="26"/>
        <v>25</v>
      </c>
      <c r="E160" t="s">
        <v>135</v>
      </c>
      <c r="F160">
        <v>4</v>
      </c>
      <c r="G160">
        <v>2</v>
      </c>
      <c r="H160">
        <v>1</v>
      </c>
      <c r="I160">
        <v>3</v>
      </c>
      <c r="J160">
        <v>3</v>
      </c>
      <c r="K160">
        <v>1</v>
      </c>
      <c r="L160">
        <v>1</v>
      </c>
      <c r="M160" s="12" t="str">
        <f t="shared" si="27"/>
        <v/>
      </c>
      <c r="N160" s="18" t="str">
        <f t="shared" si="28"/>
        <v/>
      </c>
      <c r="O160" s="5" t="str">
        <f t="shared" si="29"/>
        <v/>
      </c>
      <c r="P160" s="5" t="str">
        <f t="shared" si="30"/>
        <v/>
      </c>
      <c r="Q160" s="18" t="str">
        <f t="shared" si="31"/>
        <v/>
      </c>
      <c r="R160" s="17" t="str">
        <f t="shared" si="32"/>
        <v/>
      </c>
      <c r="S160" s="5" t="str">
        <f t="shared" si="33"/>
        <v/>
      </c>
      <c r="T160" s="16" t="str">
        <f t="shared" si="34"/>
        <v/>
      </c>
      <c r="U160" s="17" t="str">
        <f t="shared" si="35"/>
        <v/>
      </c>
      <c r="V160" s="5" t="str">
        <f t="shared" si="36"/>
        <v/>
      </c>
      <c r="W160" s="5"/>
      <c r="X160" s="5" t="str">
        <f t="shared" si="37"/>
        <v/>
      </c>
      <c r="Y160" s="16" t="str">
        <f t="shared" si="38"/>
        <v/>
      </c>
    </row>
    <row r="161" spans="1:25">
      <c r="A161">
        <v>1369</v>
      </c>
      <c r="B161">
        <v>0</v>
      </c>
      <c r="C161">
        <v>1951</v>
      </c>
      <c r="D161">
        <f t="shared" si="26"/>
        <v>65</v>
      </c>
      <c r="E161" t="s">
        <v>136</v>
      </c>
      <c r="F161">
        <v>1</v>
      </c>
      <c r="G161">
        <v>3</v>
      </c>
      <c r="H161">
        <v>1</v>
      </c>
      <c r="I161">
        <v>4</v>
      </c>
      <c r="J161">
        <v>3</v>
      </c>
      <c r="K161">
        <v>1</v>
      </c>
      <c r="L161">
        <v>2</v>
      </c>
      <c r="M161" s="12" t="str">
        <f t="shared" si="27"/>
        <v/>
      </c>
      <c r="N161" s="18" t="str">
        <f t="shared" si="28"/>
        <v/>
      </c>
      <c r="O161" s="5" t="str">
        <f t="shared" si="29"/>
        <v/>
      </c>
      <c r="P161" s="5" t="str">
        <f t="shared" si="30"/>
        <v/>
      </c>
      <c r="Q161" s="18" t="str">
        <f t="shared" si="31"/>
        <v/>
      </c>
      <c r="R161" s="17" t="str">
        <f t="shared" si="32"/>
        <v/>
      </c>
      <c r="S161" s="5" t="str">
        <f t="shared" si="33"/>
        <v/>
      </c>
      <c r="T161" s="16" t="str">
        <f t="shared" si="34"/>
        <v/>
      </c>
      <c r="U161" s="17" t="str">
        <f t="shared" si="35"/>
        <v/>
      </c>
      <c r="V161" s="5" t="str">
        <f t="shared" si="36"/>
        <v/>
      </c>
      <c r="W161" s="5"/>
      <c r="X161" s="5" t="str">
        <f t="shared" si="37"/>
        <v/>
      </c>
      <c r="Y161" s="16" t="str">
        <f t="shared" si="38"/>
        <v/>
      </c>
    </row>
    <row r="162" spans="1:25">
      <c r="A162">
        <v>1637</v>
      </c>
      <c r="B162">
        <v>0</v>
      </c>
      <c r="C162">
        <v>1986</v>
      </c>
      <c r="D162">
        <f t="shared" si="26"/>
        <v>30</v>
      </c>
      <c r="E162" t="s">
        <v>137</v>
      </c>
      <c r="F162">
        <v>1</v>
      </c>
      <c r="G162">
        <v>3</v>
      </c>
      <c r="H162">
        <v>3</v>
      </c>
      <c r="I162">
        <v>3</v>
      </c>
      <c r="J162">
        <v>2</v>
      </c>
      <c r="K162">
        <v>2</v>
      </c>
      <c r="L162">
        <v>3</v>
      </c>
      <c r="M162" s="12" t="str">
        <f t="shared" si="27"/>
        <v/>
      </c>
      <c r="N162" s="18" t="str">
        <f t="shared" si="28"/>
        <v/>
      </c>
      <c r="O162" s="5" t="str">
        <f t="shared" si="29"/>
        <v/>
      </c>
      <c r="P162" s="5" t="str">
        <f t="shared" si="30"/>
        <v/>
      </c>
      <c r="Q162" s="18" t="str">
        <f t="shared" si="31"/>
        <v/>
      </c>
      <c r="R162" s="17" t="str">
        <f t="shared" si="32"/>
        <v/>
      </c>
      <c r="S162" s="5" t="str">
        <f t="shared" si="33"/>
        <v/>
      </c>
      <c r="T162" s="16" t="str">
        <f t="shared" si="34"/>
        <v/>
      </c>
      <c r="U162" s="17" t="str">
        <f t="shared" si="35"/>
        <v/>
      </c>
      <c r="V162" s="5" t="str">
        <f t="shared" si="36"/>
        <v/>
      </c>
      <c r="W162" s="5"/>
      <c r="X162" s="5" t="str">
        <f t="shared" si="37"/>
        <v/>
      </c>
      <c r="Y162" s="16" t="str">
        <f t="shared" si="38"/>
        <v/>
      </c>
    </row>
    <row r="163" spans="1:25">
      <c r="A163">
        <v>1628</v>
      </c>
      <c r="B163">
        <v>0</v>
      </c>
      <c r="C163">
        <v>1989</v>
      </c>
      <c r="D163">
        <f t="shared" si="26"/>
        <v>27</v>
      </c>
      <c r="E163" t="s">
        <v>138</v>
      </c>
      <c r="F163">
        <v>3</v>
      </c>
      <c r="G163">
        <v>2</v>
      </c>
      <c r="H163">
        <v>1</v>
      </c>
      <c r="I163">
        <v>3</v>
      </c>
      <c r="J163">
        <v>2</v>
      </c>
      <c r="K163">
        <v>3</v>
      </c>
      <c r="L163">
        <v>3</v>
      </c>
      <c r="M163" s="12" t="str">
        <f t="shared" si="27"/>
        <v/>
      </c>
      <c r="N163" s="18" t="str">
        <f t="shared" si="28"/>
        <v/>
      </c>
      <c r="O163" s="5" t="str">
        <f t="shared" si="29"/>
        <v/>
      </c>
      <c r="P163" s="5" t="str">
        <f t="shared" si="30"/>
        <v/>
      </c>
      <c r="Q163" s="18" t="str">
        <f t="shared" si="31"/>
        <v/>
      </c>
      <c r="R163" s="17" t="str">
        <f t="shared" si="32"/>
        <v/>
      </c>
      <c r="S163" s="5" t="str">
        <f t="shared" si="33"/>
        <v/>
      </c>
      <c r="T163" s="16" t="str">
        <f t="shared" si="34"/>
        <v/>
      </c>
      <c r="U163" s="17" t="str">
        <f t="shared" si="35"/>
        <v/>
      </c>
      <c r="V163" s="5" t="str">
        <f t="shared" si="36"/>
        <v/>
      </c>
      <c r="W163" s="5"/>
      <c r="X163" s="5" t="str">
        <f t="shared" si="37"/>
        <v/>
      </c>
      <c r="Y163" s="16" t="str">
        <f t="shared" si="38"/>
        <v/>
      </c>
    </row>
    <row r="164" spans="1:25">
      <c r="A164">
        <v>1641</v>
      </c>
      <c r="B164">
        <v>0</v>
      </c>
      <c r="C164">
        <v>1992</v>
      </c>
      <c r="D164">
        <f t="shared" si="26"/>
        <v>24</v>
      </c>
      <c r="E164" t="s">
        <v>139</v>
      </c>
      <c r="F164">
        <v>3</v>
      </c>
      <c r="G164">
        <v>2</v>
      </c>
      <c r="H164">
        <v>1</v>
      </c>
      <c r="I164">
        <v>3</v>
      </c>
      <c r="J164">
        <v>3</v>
      </c>
      <c r="K164">
        <v>2</v>
      </c>
      <c r="L164">
        <v>4</v>
      </c>
      <c r="M164" s="12" t="str">
        <f t="shared" si="27"/>
        <v/>
      </c>
      <c r="N164" s="18" t="str">
        <f t="shared" si="28"/>
        <v/>
      </c>
      <c r="O164" s="5" t="str">
        <f t="shared" si="29"/>
        <v/>
      </c>
      <c r="P164" s="5" t="str">
        <f t="shared" si="30"/>
        <v/>
      </c>
      <c r="Q164" s="18" t="str">
        <f t="shared" si="31"/>
        <v/>
      </c>
      <c r="R164" s="17" t="str">
        <f t="shared" si="32"/>
        <v/>
      </c>
      <c r="S164" s="5" t="str">
        <f t="shared" si="33"/>
        <v/>
      </c>
      <c r="T164" s="16" t="str">
        <f t="shared" si="34"/>
        <v/>
      </c>
      <c r="U164" s="17" t="str">
        <f t="shared" si="35"/>
        <v/>
      </c>
      <c r="V164" s="5" t="str">
        <f t="shared" si="36"/>
        <v/>
      </c>
      <c r="W164" s="5"/>
      <c r="X164" s="5" t="str">
        <f t="shared" si="37"/>
        <v/>
      </c>
      <c r="Y164" s="16" t="str">
        <f t="shared" si="38"/>
        <v/>
      </c>
    </row>
    <row r="165" spans="1:25">
      <c r="A165">
        <v>1555</v>
      </c>
      <c r="B165">
        <v>0</v>
      </c>
      <c r="C165">
        <v>1989</v>
      </c>
      <c r="D165">
        <f t="shared" si="26"/>
        <v>27</v>
      </c>
      <c r="E165" t="s">
        <v>140</v>
      </c>
      <c r="F165">
        <v>2</v>
      </c>
      <c r="G165">
        <v>4</v>
      </c>
      <c r="H165">
        <v>4</v>
      </c>
      <c r="I165">
        <v>4</v>
      </c>
      <c r="J165">
        <v>3</v>
      </c>
      <c r="K165">
        <v>2</v>
      </c>
      <c r="L165">
        <v>3</v>
      </c>
      <c r="M165" s="12" t="str">
        <f t="shared" si="27"/>
        <v/>
      </c>
      <c r="N165" s="18" t="str">
        <f t="shared" si="28"/>
        <v/>
      </c>
      <c r="O165" s="5" t="str">
        <f t="shared" si="29"/>
        <v/>
      </c>
      <c r="P165" s="5" t="str">
        <f t="shared" si="30"/>
        <v/>
      </c>
      <c r="Q165" s="18" t="str">
        <f t="shared" si="31"/>
        <v/>
      </c>
      <c r="R165" s="17" t="str">
        <f t="shared" si="32"/>
        <v/>
      </c>
      <c r="S165" s="5" t="str">
        <f t="shared" si="33"/>
        <v/>
      </c>
      <c r="T165" s="16" t="str">
        <f t="shared" si="34"/>
        <v/>
      </c>
      <c r="U165" s="17" t="str">
        <f t="shared" si="35"/>
        <v/>
      </c>
      <c r="V165" s="5" t="str">
        <f t="shared" si="36"/>
        <v/>
      </c>
      <c r="W165" s="5"/>
      <c r="X165" s="5" t="str">
        <f t="shared" si="37"/>
        <v/>
      </c>
      <c r="Y165" s="16" t="str">
        <f t="shared" si="38"/>
        <v/>
      </c>
    </row>
    <row r="166" spans="1:25">
      <c r="A166">
        <v>24</v>
      </c>
      <c r="B166">
        <v>1</v>
      </c>
      <c r="C166">
        <v>1977</v>
      </c>
      <c r="D166">
        <f t="shared" si="26"/>
        <v>39</v>
      </c>
      <c r="E166" t="s">
        <v>141</v>
      </c>
      <c r="F166">
        <v>1</v>
      </c>
      <c r="G166">
        <v>4</v>
      </c>
      <c r="H166">
        <v>3</v>
      </c>
      <c r="I166">
        <v>2</v>
      </c>
      <c r="J166">
        <v>4</v>
      </c>
      <c r="K166">
        <v>2</v>
      </c>
      <c r="L166">
        <v>2</v>
      </c>
      <c r="M166" s="12">
        <f t="shared" si="27"/>
        <v>17</v>
      </c>
      <c r="N166" s="18">
        <f t="shared" si="28"/>
        <v>9</v>
      </c>
      <c r="O166" s="5">
        <f t="shared" si="29"/>
        <v>0.89197530864197572</v>
      </c>
      <c r="P166" s="5">
        <f t="shared" si="30"/>
        <v>56.215296300546925</v>
      </c>
      <c r="Q166" s="18">
        <f t="shared" si="31"/>
        <v>2</v>
      </c>
      <c r="R166" s="17">
        <f t="shared" si="32"/>
        <v>0.19753086419753105</v>
      </c>
      <c r="S166" s="5">
        <f t="shared" si="33"/>
        <v>43.882247096785015</v>
      </c>
      <c r="T166" s="16">
        <f t="shared" si="34"/>
        <v>6</v>
      </c>
      <c r="U166" s="17">
        <f t="shared" si="35"/>
        <v>1.777777777777777</v>
      </c>
      <c r="V166" s="5">
        <f t="shared" si="36"/>
        <v>62.570787221094172</v>
      </c>
      <c r="W166" s="5"/>
      <c r="X166" s="5">
        <f t="shared" si="37"/>
        <v>3.3611111111111134</v>
      </c>
      <c r="Y166" s="16">
        <f t="shared" si="38"/>
        <v>62.138219699501398</v>
      </c>
    </row>
    <row r="167" spans="1:25">
      <c r="A167">
        <v>1656</v>
      </c>
      <c r="B167">
        <v>1</v>
      </c>
      <c r="C167">
        <v>1988</v>
      </c>
      <c r="D167">
        <f t="shared" si="26"/>
        <v>28</v>
      </c>
      <c r="E167" t="s">
        <v>142</v>
      </c>
      <c r="F167">
        <v>1</v>
      </c>
      <c r="G167">
        <v>3</v>
      </c>
      <c r="H167">
        <v>3</v>
      </c>
      <c r="I167">
        <v>3</v>
      </c>
      <c r="J167">
        <v>3</v>
      </c>
      <c r="K167">
        <v>2</v>
      </c>
      <c r="L167">
        <v>3</v>
      </c>
      <c r="M167" s="12" t="str">
        <f t="shared" si="27"/>
        <v/>
      </c>
      <c r="N167" s="18" t="str">
        <f t="shared" si="28"/>
        <v/>
      </c>
      <c r="O167" s="5" t="str">
        <f t="shared" si="29"/>
        <v/>
      </c>
      <c r="P167" s="5" t="str">
        <f t="shared" si="30"/>
        <v/>
      </c>
      <c r="Q167" s="18" t="str">
        <f t="shared" si="31"/>
        <v/>
      </c>
      <c r="R167" s="17" t="str">
        <f t="shared" si="32"/>
        <v/>
      </c>
      <c r="S167" s="5" t="str">
        <f t="shared" si="33"/>
        <v/>
      </c>
      <c r="T167" s="16" t="str">
        <f t="shared" si="34"/>
        <v/>
      </c>
      <c r="U167" s="17" t="str">
        <f t="shared" si="35"/>
        <v/>
      </c>
      <c r="V167" s="5" t="str">
        <f t="shared" si="36"/>
        <v/>
      </c>
      <c r="W167" s="5"/>
      <c r="X167" s="5" t="str">
        <f t="shared" si="37"/>
        <v/>
      </c>
      <c r="Y167" s="16" t="str">
        <f t="shared" si="38"/>
        <v/>
      </c>
    </row>
    <row r="168" spans="1:25">
      <c r="A168">
        <v>1658</v>
      </c>
      <c r="B168">
        <v>0</v>
      </c>
      <c r="C168">
        <v>1993</v>
      </c>
      <c r="D168">
        <f t="shared" si="26"/>
        <v>23</v>
      </c>
      <c r="E168" t="s">
        <v>143</v>
      </c>
      <c r="F168">
        <v>1</v>
      </c>
      <c r="G168">
        <v>2</v>
      </c>
      <c r="H168">
        <v>3</v>
      </c>
      <c r="I168">
        <v>4</v>
      </c>
      <c r="J168">
        <v>2</v>
      </c>
      <c r="K168">
        <v>2</v>
      </c>
      <c r="L168">
        <v>2</v>
      </c>
      <c r="M168" s="12" t="str">
        <f t="shared" si="27"/>
        <v/>
      </c>
      <c r="N168" s="18" t="str">
        <f t="shared" si="28"/>
        <v/>
      </c>
      <c r="O168" s="5" t="str">
        <f t="shared" si="29"/>
        <v/>
      </c>
      <c r="P168" s="5" t="str">
        <f t="shared" si="30"/>
        <v/>
      </c>
      <c r="Q168" s="18" t="str">
        <f t="shared" si="31"/>
        <v/>
      </c>
      <c r="R168" s="17" t="str">
        <f t="shared" si="32"/>
        <v/>
      </c>
      <c r="S168" s="5" t="str">
        <f t="shared" si="33"/>
        <v/>
      </c>
      <c r="T168" s="16" t="str">
        <f t="shared" si="34"/>
        <v/>
      </c>
      <c r="U168" s="17" t="str">
        <f t="shared" si="35"/>
        <v/>
      </c>
      <c r="V168" s="5" t="str">
        <f t="shared" si="36"/>
        <v/>
      </c>
      <c r="W168" s="5"/>
      <c r="X168" s="5" t="str">
        <f t="shared" si="37"/>
        <v/>
      </c>
      <c r="Y168" s="16" t="str">
        <f t="shared" si="38"/>
        <v/>
      </c>
    </row>
    <row r="169" spans="1:25">
      <c r="A169">
        <v>1587</v>
      </c>
      <c r="B169">
        <v>0</v>
      </c>
      <c r="C169">
        <v>1990</v>
      </c>
      <c r="D169">
        <f t="shared" si="26"/>
        <v>26</v>
      </c>
      <c r="E169" t="s">
        <v>56</v>
      </c>
      <c r="F169">
        <v>3</v>
      </c>
      <c r="G169">
        <v>4</v>
      </c>
      <c r="H169">
        <v>2</v>
      </c>
      <c r="I169">
        <v>2</v>
      </c>
      <c r="J169">
        <v>2</v>
      </c>
      <c r="K169">
        <v>1</v>
      </c>
      <c r="L169">
        <v>3</v>
      </c>
      <c r="M169" s="12" t="str">
        <f t="shared" si="27"/>
        <v/>
      </c>
      <c r="N169" s="18" t="str">
        <f t="shared" si="28"/>
        <v/>
      </c>
      <c r="O169" s="5" t="str">
        <f t="shared" si="29"/>
        <v/>
      </c>
      <c r="P169" s="5" t="str">
        <f t="shared" si="30"/>
        <v/>
      </c>
      <c r="Q169" s="18" t="str">
        <f t="shared" si="31"/>
        <v/>
      </c>
      <c r="R169" s="17" t="str">
        <f t="shared" si="32"/>
        <v/>
      </c>
      <c r="S169" s="5" t="str">
        <f t="shared" si="33"/>
        <v/>
      </c>
      <c r="T169" s="16" t="str">
        <f t="shared" si="34"/>
        <v/>
      </c>
      <c r="U169" s="17" t="str">
        <f t="shared" si="35"/>
        <v/>
      </c>
      <c r="V169" s="5" t="str">
        <f t="shared" si="36"/>
        <v/>
      </c>
      <c r="W169" s="5"/>
      <c r="X169" s="5" t="str">
        <f t="shared" si="37"/>
        <v/>
      </c>
      <c r="Y169" s="16" t="str">
        <f t="shared" si="38"/>
        <v/>
      </c>
    </row>
    <row r="170" spans="1:25">
      <c r="A170">
        <v>1680</v>
      </c>
      <c r="B170">
        <v>0</v>
      </c>
      <c r="C170">
        <v>1992</v>
      </c>
      <c r="D170">
        <f t="shared" si="26"/>
        <v>24</v>
      </c>
      <c r="E170" t="s">
        <v>46</v>
      </c>
      <c r="G170">
        <v>3</v>
      </c>
      <c r="H170">
        <v>2</v>
      </c>
      <c r="I170">
        <v>3</v>
      </c>
      <c r="J170">
        <v>3</v>
      </c>
      <c r="K170">
        <v>3</v>
      </c>
      <c r="L170">
        <v>3</v>
      </c>
      <c r="M170" s="12" t="str">
        <f t="shared" si="27"/>
        <v/>
      </c>
      <c r="N170" s="18" t="str">
        <f t="shared" si="28"/>
        <v/>
      </c>
      <c r="O170" s="5" t="str">
        <f t="shared" si="29"/>
        <v/>
      </c>
      <c r="P170" s="5" t="str">
        <f t="shared" si="30"/>
        <v/>
      </c>
      <c r="Q170" s="18" t="str">
        <f t="shared" si="31"/>
        <v/>
      </c>
      <c r="R170" s="17" t="str">
        <f t="shared" si="32"/>
        <v/>
      </c>
      <c r="S170" s="5" t="str">
        <f t="shared" si="33"/>
        <v/>
      </c>
      <c r="T170" s="16" t="str">
        <f t="shared" si="34"/>
        <v/>
      </c>
      <c r="U170" s="17" t="str">
        <f t="shared" si="35"/>
        <v/>
      </c>
      <c r="V170" s="5" t="str">
        <f t="shared" si="36"/>
        <v/>
      </c>
      <c r="W170" s="5"/>
      <c r="X170" s="5" t="str">
        <f t="shared" si="37"/>
        <v/>
      </c>
      <c r="Y170" s="16" t="str">
        <f t="shared" si="38"/>
        <v/>
      </c>
    </row>
    <row r="171" spans="1:25">
      <c r="A171">
        <v>1740</v>
      </c>
      <c r="B171">
        <v>0</v>
      </c>
      <c r="C171">
        <v>1971</v>
      </c>
      <c r="D171">
        <f t="shared" si="26"/>
        <v>45</v>
      </c>
      <c r="E171" t="s">
        <v>144</v>
      </c>
      <c r="F171">
        <v>2</v>
      </c>
      <c r="G171">
        <v>2</v>
      </c>
      <c r="H171">
        <v>1</v>
      </c>
      <c r="I171">
        <v>3</v>
      </c>
      <c r="J171">
        <v>3</v>
      </c>
      <c r="K171">
        <v>2</v>
      </c>
      <c r="L171">
        <v>2</v>
      </c>
      <c r="M171" s="12" t="str">
        <f t="shared" si="27"/>
        <v/>
      </c>
      <c r="N171" s="18" t="str">
        <f t="shared" si="28"/>
        <v/>
      </c>
      <c r="O171" s="5" t="str">
        <f t="shared" si="29"/>
        <v/>
      </c>
      <c r="P171" s="5" t="str">
        <f t="shared" si="30"/>
        <v/>
      </c>
      <c r="Q171" s="18" t="str">
        <f t="shared" si="31"/>
        <v/>
      </c>
      <c r="R171" s="17" t="str">
        <f t="shared" si="32"/>
        <v/>
      </c>
      <c r="S171" s="5" t="str">
        <f t="shared" si="33"/>
        <v/>
      </c>
      <c r="T171" s="16" t="str">
        <f t="shared" si="34"/>
        <v/>
      </c>
      <c r="U171" s="17" t="str">
        <f t="shared" si="35"/>
        <v/>
      </c>
      <c r="V171" s="5" t="str">
        <f t="shared" si="36"/>
        <v/>
      </c>
      <c r="W171" s="5"/>
      <c r="X171" s="5" t="str">
        <f t="shared" si="37"/>
        <v/>
      </c>
      <c r="Y171" s="16" t="str">
        <f t="shared" si="38"/>
        <v/>
      </c>
    </row>
    <row r="172" spans="1:25">
      <c r="A172">
        <v>1745</v>
      </c>
      <c r="B172">
        <v>0</v>
      </c>
      <c r="C172">
        <v>1974</v>
      </c>
      <c r="D172">
        <f t="shared" si="26"/>
        <v>42</v>
      </c>
      <c r="E172" t="s">
        <v>145</v>
      </c>
      <c r="F172">
        <v>3</v>
      </c>
      <c r="G172">
        <v>3</v>
      </c>
      <c r="H172">
        <v>3</v>
      </c>
      <c r="I172">
        <v>3</v>
      </c>
      <c r="J172">
        <v>2</v>
      </c>
      <c r="K172">
        <v>2</v>
      </c>
      <c r="L172">
        <v>3</v>
      </c>
      <c r="M172" s="12" t="str">
        <f t="shared" si="27"/>
        <v/>
      </c>
      <c r="N172" s="18" t="str">
        <f t="shared" si="28"/>
        <v/>
      </c>
      <c r="O172" s="5" t="str">
        <f t="shared" si="29"/>
        <v/>
      </c>
      <c r="P172" s="5" t="str">
        <f t="shared" si="30"/>
        <v/>
      </c>
      <c r="Q172" s="18" t="str">
        <f t="shared" si="31"/>
        <v/>
      </c>
      <c r="R172" s="17" t="str">
        <f t="shared" si="32"/>
        <v/>
      </c>
      <c r="S172" s="5" t="str">
        <f t="shared" si="33"/>
        <v/>
      </c>
      <c r="T172" s="16" t="str">
        <f t="shared" si="34"/>
        <v/>
      </c>
      <c r="U172" s="17" t="str">
        <f t="shared" si="35"/>
        <v/>
      </c>
      <c r="V172" s="5" t="str">
        <f t="shared" si="36"/>
        <v/>
      </c>
      <c r="W172" s="5"/>
      <c r="X172" s="5" t="str">
        <f t="shared" si="37"/>
        <v/>
      </c>
      <c r="Y172" s="16" t="str">
        <f t="shared" si="38"/>
        <v/>
      </c>
    </row>
    <row r="173" spans="1:25">
      <c r="A173">
        <v>1758</v>
      </c>
      <c r="B173">
        <v>0</v>
      </c>
      <c r="C173">
        <v>1963</v>
      </c>
      <c r="D173">
        <f t="shared" si="26"/>
        <v>53</v>
      </c>
      <c r="E173" t="s">
        <v>146</v>
      </c>
      <c r="F173">
        <v>1</v>
      </c>
      <c r="G173">
        <v>2</v>
      </c>
      <c r="H173">
        <v>2</v>
      </c>
      <c r="I173">
        <v>3</v>
      </c>
      <c r="J173">
        <v>4</v>
      </c>
      <c r="K173">
        <v>2</v>
      </c>
      <c r="L173">
        <v>3</v>
      </c>
      <c r="M173" s="12" t="str">
        <f t="shared" si="27"/>
        <v/>
      </c>
      <c r="N173" s="18" t="str">
        <f t="shared" si="28"/>
        <v/>
      </c>
      <c r="O173" s="5" t="str">
        <f t="shared" si="29"/>
        <v/>
      </c>
      <c r="P173" s="5" t="str">
        <f t="shared" si="30"/>
        <v/>
      </c>
      <c r="Q173" s="18" t="str">
        <f t="shared" si="31"/>
        <v/>
      </c>
      <c r="R173" s="17" t="str">
        <f t="shared" si="32"/>
        <v/>
      </c>
      <c r="S173" s="5" t="str">
        <f t="shared" si="33"/>
        <v/>
      </c>
      <c r="T173" s="16" t="str">
        <f t="shared" si="34"/>
        <v/>
      </c>
      <c r="U173" s="17" t="str">
        <f t="shared" si="35"/>
        <v/>
      </c>
      <c r="V173" s="5" t="str">
        <f t="shared" si="36"/>
        <v/>
      </c>
      <c r="W173" s="5"/>
      <c r="X173" s="5" t="str">
        <f t="shared" si="37"/>
        <v/>
      </c>
      <c r="Y173" s="16" t="str">
        <f t="shared" si="38"/>
        <v/>
      </c>
    </row>
    <row r="174" spans="1:25">
      <c r="A174">
        <v>1760</v>
      </c>
      <c r="B174">
        <v>0</v>
      </c>
      <c r="C174">
        <v>1973</v>
      </c>
      <c r="D174">
        <f t="shared" si="26"/>
        <v>43</v>
      </c>
      <c r="E174" t="s">
        <v>147</v>
      </c>
      <c r="F174">
        <v>1</v>
      </c>
      <c r="G174">
        <v>3</v>
      </c>
      <c r="H174">
        <v>2</v>
      </c>
      <c r="I174">
        <v>3</v>
      </c>
      <c r="J174">
        <v>3</v>
      </c>
      <c r="K174">
        <v>3</v>
      </c>
      <c r="L174">
        <v>2</v>
      </c>
      <c r="M174" s="12" t="str">
        <f t="shared" si="27"/>
        <v/>
      </c>
      <c r="N174" s="18" t="str">
        <f t="shared" si="28"/>
        <v/>
      </c>
      <c r="O174" s="5" t="str">
        <f t="shared" si="29"/>
        <v/>
      </c>
      <c r="P174" s="5" t="str">
        <f t="shared" si="30"/>
        <v/>
      </c>
      <c r="Q174" s="18" t="str">
        <f t="shared" si="31"/>
        <v/>
      </c>
      <c r="R174" s="17" t="str">
        <f t="shared" si="32"/>
        <v/>
      </c>
      <c r="S174" s="5" t="str">
        <f t="shared" si="33"/>
        <v/>
      </c>
      <c r="T174" s="16" t="str">
        <f t="shared" si="34"/>
        <v/>
      </c>
      <c r="U174" s="17" t="str">
        <f t="shared" si="35"/>
        <v/>
      </c>
      <c r="V174" s="5" t="str">
        <f t="shared" si="36"/>
        <v/>
      </c>
      <c r="W174" s="5"/>
      <c r="X174" s="5" t="str">
        <f t="shared" si="37"/>
        <v/>
      </c>
      <c r="Y174" s="16" t="str">
        <f t="shared" si="38"/>
        <v/>
      </c>
    </row>
    <row r="175" spans="1:25">
      <c r="A175">
        <v>1759</v>
      </c>
      <c r="B175">
        <v>1</v>
      </c>
      <c r="C175">
        <v>1991</v>
      </c>
      <c r="D175">
        <f t="shared" si="26"/>
        <v>25</v>
      </c>
      <c r="E175" t="s">
        <v>148</v>
      </c>
      <c r="F175">
        <v>4</v>
      </c>
      <c r="G175">
        <v>3</v>
      </c>
      <c r="H175">
        <v>4</v>
      </c>
      <c r="I175">
        <v>1</v>
      </c>
      <c r="J175">
        <v>4</v>
      </c>
      <c r="K175">
        <v>2</v>
      </c>
      <c r="L175">
        <v>1</v>
      </c>
      <c r="M175" s="12" t="str">
        <f t="shared" si="27"/>
        <v/>
      </c>
      <c r="N175" s="18" t="str">
        <f t="shared" si="28"/>
        <v/>
      </c>
      <c r="O175" s="5" t="str">
        <f t="shared" si="29"/>
        <v/>
      </c>
      <c r="P175" s="5" t="str">
        <f t="shared" si="30"/>
        <v/>
      </c>
      <c r="Q175" s="18" t="str">
        <f t="shared" si="31"/>
        <v/>
      </c>
      <c r="R175" s="17" t="str">
        <f t="shared" si="32"/>
        <v/>
      </c>
      <c r="S175" s="5" t="str">
        <f t="shared" si="33"/>
        <v/>
      </c>
      <c r="T175" s="16" t="str">
        <f t="shared" si="34"/>
        <v/>
      </c>
      <c r="U175" s="17" t="str">
        <f t="shared" si="35"/>
        <v/>
      </c>
      <c r="V175" s="5" t="str">
        <f t="shared" si="36"/>
        <v/>
      </c>
      <c r="W175" s="5"/>
      <c r="X175" s="5" t="str">
        <f t="shared" si="37"/>
        <v/>
      </c>
      <c r="Y175" s="16" t="str">
        <f t="shared" si="38"/>
        <v/>
      </c>
    </row>
    <row r="176" spans="1:25">
      <c r="A176">
        <v>1769</v>
      </c>
      <c r="B176">
        <v>0</v>
      </c>
      <c r="C176">
        <v>1994</v>
      </c>
      <c r="D176">
        <f t="shared" si="26"/>
        <v>22</v>
      </c>
      <c r="E176" t="s">
        <v>46</v>
      </c>
      <c r="G176">
        <v>3</v>
      </c>
      <c r="H176">
        <v>4</v>
      </c>
      <c r="I176">
        <v>4</v>
      </c>
      <c r="J176">
        <v>3</v>
      </c>
      <c r="K176">
        <v>2</v>
      </c>
      <c r="L176">
        <v>4</v>
      </c>
      <c r="M176" s="12" t="str">
        <f t="shared" si="27"/>
        <v/>
      </c>
      <c r="N176" s="18" t="str">
        <f t="shared" si="28"/>
        <v/>
      </c>
      <c r="O176" s="5" t="str">
        <f t="shared" si="29"/>
        <v/>
      </c>
      <c r="P176" s="5" t="str">
        <f t="shared" si="30"/>
        <v/>
      </c>
      <c r="Q176" s="18" t="str">
        <f t="shared" si="31"/>
        <v/>
      </c>
      <c r="R176" s="17" t="str">
        <f t="shared" si="32"/>
        <v/>
      </c>
      <c r="S176" s="5" t="str">
        <f t="shared" si="33"/>
        <v/>
      </c>
      <c r="T176" s="16" t="str">
        <f t="shared" si="34"/>
        <v/>
      </c>
      <c r="U176" s="17" t="str">
        <f t="shared" si="35"/>
        <v/>
      </c>
      <c r="V176" s="5" t="str">
        <f t="shared" si="36"/>
        <v/>
      </c>
      <c r="W176" s="5"/>
      <c r="X176" s="5" t="str">
        <f t="shared" si="37"/>
        <v/>
      </c>
      <c r="Y176" s="16" t="str">
        <f t="shared" si="38"/>
        <v/>
      </c>
    </row>
    <row r="177" spans="1:25">
      <c r="A177">
        <v>14</v>
      </c>
      <c r="B177">
        <v>0</v>
      </c>
      <c r="C177">
        <v>1975</v>
      </c>
      <c r="D177">
        <f t="shared" si="26"/>
        <v>41</v>
      </c>
      <c r="E177" t="s">
        <v>149</v>
      </c>
      <c r="F177">
        <v>1</v>
      </c>
      <c r="G177">
        <v>3</v>
      </c>
      <c r="H177">
        <v>2</v>
      </c>
      <c r="I177">
        <v>1</v>
      </c>
      <c r="J177">
        <v>3</v>
      </c>
      <c r="K177">
        <v>2</v>
      </c>
      <c r="L177">
        <v>2</v>
      </c>
      <c r="M177" s="12" t="str">
        <f t="shared" si="27"/>
        <v/>
      </c>
      <c r="N177" s="18" t="str">
        <f t="shared" si="28"/>
        <v/>
      </c>
      <c r="O177" s="5" t="str">
        <f t="shared" si="29"/>
        <v/>
      </c>
      <c r="P177" s="5" t="str">
        <f t="shared" si="30"/>
        <v/>
      </c>
      <c r="Q177" s="18" t="str">
        <f t="shared" si="31"/>
        <v/>
      </c>
      <c r="R177" s="17" t="str">
        <f t="shared" si="32"/>
        <v/>
      </c>
      <c r="S177" s="5" t="str">
        <f t="shared" si="33"/>
        <v/>
      </c>
      <c r="T177" s="16" t="str">
        <f t="shared" si="34"/>
        <v/>
      </c>
      <c r="U177" s="17" t="str">
        <f t="shared" si="35"/>
        <v/>
      </c>
      <c r="V177" s="5" t="str">
        <f t="shared" si="36"/>
        <v/>
      </c>
      <c r="W177" s="5"/>
      <c r="X177" s="5" t="str">
        <f t="shared" si="37"/>
        <v/>
      </c>
      <c r="Y177" s="16" t="str">
        <f t="shared" si="38"/>
        <v/>
      </c>
    </row>
    <row r="178" spans="1:25">
      <c r="A178">
        <v>1784</v>
      </c>
      <c r="B178">
        <v>0</v>
      </c>
      <c r="C178">
        <v>1991</v>
      </c>
      <c r="D178">
        <f t="shared" si="26"/>
        <v>25</v>
      </c>
      <c r="E178" t="s">
        <v>150</v>
      </c>
      <c r="F178">
        <v>3</v>
      </c>
      <c r="G178">
        <v>1</v>
      </c>
      <c r="H178">
        <v>4</v>
      </c>
      <c r="I178">
        <v>4</v>
      </c>
      <c r="J178">
        <v>2</v>
      </c>
      <c r="K178">
        <v>1</v>
      </c>
      <c r="L178">
        <v>2</v>
      </c>
      <c r="M178" s="12" t="str">
        <f t="shared" si="27"/>
        <v/>
      </c>
      <c r="N178" s="18" t="str">
        <f t="shared" si="28"/>
        <v/>
      </c>
      <c r="O178" s="5" t="str">
        <f t="shared" si="29"/>
        <v/>
      </c>
      <c r="P178" s="5" t="str">
        <f t="shared" si="30"/>
        <v/>
      </c>
      <c r="Q178" s="18" t="str">
        <f t="shared" si="31"/>
        <v/>
      </c>
      <c r="R178" s="17" t="str">
        <f t="shared" si="32"/>
        <v/>
      </c>
      <c r="S178" s="5" t="str">
        <f t="shared" si="33"/>
        <v/>
      </c>
      <c r="T178" s="16" t="str">
        <f t="shared" si="34"/>
        <v/>
      </c>
      <c r="U178" s="17" t="str">
        <f t="shared" si="35"/>
        <v/>
      </c>
      <c r="V178" s="5" t="str">
        <f t="shared" si="36"/>
        <v/>
      </c>
      <c r="W178" s="5"/>
      <c r="X178" s="5" t="str">
        <f t="shared" si="37"/>
        <v/>
      </c>
      <c r="Y178" s="16" t="str">
        <f t="shared" si="38"/>
        <v/>
      </c>
    </row>
    <row r="179" spans="1:25">
      <c r="A179">
        <v>1778</v>
      </c>
      <c r="B179">
        <v>0</v>
      </c>
      <c r="C179">
        <v>1978</v>
      </c>
      <c r="D179">
        <f t="shared" si="26"/>
        <v>38</v>
      </c>
      <c r="E179" t="s">
        <v>46</v>
      </c>
      <c r="G179">
        <v>4</v>
      </c>
      <c r="H179">
        <v>1</v>
      </c>
      <c r="I179">
        <v>2</v>
      </c>
      <c r="J179">
        <v>4</v>
      </c>
      <c r="K179">
        <v>3</v>
      </c>
      <c r="L179">
        <v>4</v>
      </c>
      <c r="M179" s="12" t="str">
        <f t="shared" si="27"/>
        <v/>
      </c>
      <c r="N179" s="18" t="str">
        <f t="shared" si="28"/>
        <v/>
      </c>
      <c r="O179" s="5" t="str">
        <f t="shared" si="29"/>
        <v/>
      </c>
      <c r="P179" s="5" t="str">
        <f t="shared" si="30"/>
        <v/>
      </c>
      <c r="Q179" s="18" t="str">
        <f t="shared" si="31"/>
        <v/>
      </c>
      <c r="R179" s="17" t="str">
        <f t="shared" si="32"/>
        <v/>
      </c>
      <c r="S179" s="5" t="str">
        <f t="shared" si="33"/>
        <v/>
      </c>
      <c r="T179" s="16" t="str">
        <f t="shared" si="34"/>
        <v/>
      </c>
      <c r="U179" s="17" t="str">
        <f t="shared" si="35"/>
        <v/>
      </c>
      <c r="V179" s="5" t="str">
        <f t="shared" si="36"/>
        <v/>
      </c>
      <c r="W179" s="5"/>
      <c r="X179" s="5" t="str">
        <f t="shared" si="37"/>
        <v/>
      </c>
      <c r="Y179" s="16" t="str">
        <f t="shared" si="38"/>
        <v/>
      </c>
    </row>
    <row r="180" spans="1:25">
      <c r="A180">
        <v>1800</v>
      </c>
      <c r="B180">
        <v>0</v>
      </c>
      <c r="C180">
        <v>1990</v>
      </c>
      <c r="D180">
        <f t="shared" si="26"/>
        <v>26</v>
      </c>
      <c r="E180" t="s">
        <v>151</v>
      </c>
      <c r="F180">
        <v>1</v>
      </c>
      <c r="G180">
        <v>2</v>
      </c>
      <c r="H180">
        <v>1</v>
      </c>
      <c r="I180">
        <v>2</v>
      </c>
      <c r="J180">
        <v>1</v>
      </c>
      <c r="K180">
        <v>1</v>
      </c>
      <c r="L180">
        <v>3</v>
      </c>
      <c r="M180" s="12" t="str">
        <f t="shared" si="27"/>
        <v/>
      </c>
      <c r="N180" s="18" t="str">
        <f t="shared" si="28"/>
        <v/>
      </c>
      <c r="O180" s="5" t="str">
        <f t="shared" si="29"/>
        <v/>
      </c>
      <c r="P180" s="5" t="str">
        <f t="shared" si="30"/>
        <v/>
      </c>
      <c r="Q180" s="18" t="str">
        <f t="shared" si="31"/>
        <v/>
      </c>
      <c r="R180" s="17" t="str">
        <f t="shared" si="32"/>
        <v/>
      </c>
      <c r="S180" s="5" t="str">
        <f t="shared" si="33"/>
        <v/>
      </c>
      <c r="T180" s="16" t="str">
        <f t="shared" si="34"/>
        <v/>
      </c>
      <c r="U180" s="17" t="str">
        <f t="shared" si="35"/>
        <v/>
      </c>
      <c r="V180" s="5" t="str">
        <f t="shared" si="36"/>
        <v/>
      </c>
      <c r="W180" s="5"/>
      <c r="X180" s="5" t="str">
        <f t="shared" si="37"/>
        <v/>
      </c>
      <c r="Y180" s="16" t="str">
        <f t="shared" si="38"/>
        <v/>
      </c>
    </row>
    <row r="181" spans="1:25">
      <c r="A181">
        <v>1829</v>
      </c>
      <c r="B181">
        <v>1</v>
      </c>
      <c r="C181">
        <v>1964</v>
      </c>
      <c r="D181">
        <f t="shared" si="26"/>
        <v>52</v>
      </c>
      <c r="E181" t="s">
        <v>152</v>
      </c>
      <c r="G181">
        <v>3</v>
      </c>
      <c r="H181">
        <v>2</v>
      </c>
      <c r="I181">
        <v>2</v>
      </c>
      <c r="J181">
        <v>2</v>
      </c>
      <c r="K181">
        <v>1</v>
      </c>
      <c r="L181">
        <v>3</v>
      </c>
      <c r="M181" s="12">
        <f t="shared" si="27"/>
        <v>13</v>
      </c>
      <c r="N181" s="18">
        <f t="shared" si="28"/>
        <v>8</v>
      </c>
      <c r="O181" s="5">
        <f t="shared" si="29"/>
        <v>3.0864197530863979E-3</v>
      </c>
      <c r="P181" s="5">
        <f t="shared" si="30"/>
        <v>49.634394335261945</v>
      </c>
      <c r="Q181" s="18">
        <f t="shared" si="31"/>
        <v>2</v>
      </c>
      <c r="R181" s="17">
        <f t="shared" si="32"/>
        <v>0.19753086419753105</v>
      </c>
      <c r="S181" s="5">
        <f t="shared" si="33"/>
        <v>43.882247096785015</v>
      </c>
      <c r="T181" s="16">
        <f t="shared" si="34"/>
        <v>3</v>
      </c>
      <c r="U181" s="17">
        <f t="shared" si="35"/>
        <v>2.7777777777777786</v>
      </c>
      <c r="V181" s="5">
        <f t="shared" si="36"/>
        <v>34.286515973632277</v>
      </c>
      <c r="W181" s="5"/>
      <c r="X181" s="5">
        <f t="shared" si="37"/>
        <v>4.694444444444442</v>
      </c>
      <c r="Y181" s="16">
        <f t="shared" si="38"/>
        <v>35.654831264225628</v>
      </c>
    </row>
    <row r="182" spans="1:25">
      <c r="A182">
        <v>1788</v>
      </c>
      <c r="B182">
        <v>1</v>
      </c>
      <c r="C182">
        <v>1950</v>
      </c>
      <c r="D182">
        <f t="shared" si="26"/>
        <v>66</v>
      </c>
      <c r="E182" t="s">
        <v>153</v>
      </c>
      <c r="F182">
        <v>1</v>
      </c>
      <c r="G182">
        <v>3</v>
      </c>
      <c r="H182">
        <v>2</v>
      </c>
      <c r="I182">
        <v>2</v>
      </c>
      <c r="J182">
        <v>2</v>
      </c>
      <c r="K182">
        <v>2</v>
      </c>
      <c r="L182">
        <v>3</v>
      </c>
      <c r="M182" s="12">
        <f t="shared" si="27"/>
        <v>14</v>
      </c>
      <c r="N182" s="18">
        <f t="shared" si="28"/>
        <v>8</v>
      </c>
      <c r="O182" s="5">
        <f t="shared" si="29"/>
        <v>3.0864197530863979E-3</v>
      </c>
      <c r="P182" s="5">
        <f t="shared" si="30"/>
        <v>49.634394335261945</v>
      </c>
      <c r="Q182" s="18">
        <f t="shared" si="31"/>
        <v>2</v>
      </c>
      <c r="R182" s="17">
        <f t="shared" si="32"/>
        <v>0.19753086419753105</v>
      </c>
      <c r="S182" s="5">
        <f t="shared" si="33"/>
        <v>43.882247096785015</v>
      </c>
      <c r="T182" s="16">
        <f t="shared" si="34"/>
        <v>4</v>
      </c>
      <c r="U182" s="17">
        <f t="shared" si="35"/>
        <v>0.44444444444444486</v>
      </c>
      <c r="V182" s="5">
        <f t="shared" si="36"/>
        <v>43.714606389452911</v>
      </c>
      <c r="W182" s="5"/>
      <c r="X182" s="5">
        <f t="shared" si="37"/>
        <v>1.3611111111111098</v>
      </c>
      <c r="Y182" s="16">
        <f t="shared" si="38"/>
        <v>42.27567837304457</v>
      </c>
    </row>
    <row r="183" spans="1:25">
      <c r="A183">
        <v>1785</v>
      </c>
      <c r="B183">
        <v>0</v>
      </c>
      <c r="C183">
        <v>1987</v>
      </c>
      <c r="D183">
        <f t="shared" si="26"/>
        <v>29</v>
      </c>
      <c r="E183" t="s">
        <v>46</v>
      </c>
      <c r="G183">
        <v>3</v>
      </c>
      <c r="H183">
        <v>3</v>
      </c>
      <c r="I183">
        <v>2</v>
      </c>
      <c r="J183">
        <v>2</v>
      </c>
      <c r="K183">
        <v>2</v>
      </c>
      <c r="L183">
        <v>3</v>
      </c>
      <c r="M183" s="12" t="str">
        <f t="shared" si="27"/>
        <v/>
      </c>
      <c r="N183" s="18" t="str">
        <f t="shared" si="28"/>
        <v/>
      </c>
      <c r="O183" s="5" t="str">
        <f t="shared" si="29"/>
        <v/>
      </c>
      <c r="P183" s="5" t="str">
        <f t="shared" si="30"/>
        <v/>
      </c>
      <c r="Q183" s="18" t="str">
        <f t="shared" si="31"/>
        <v/>
      </c>
      <c r="R183" s="17" t="str">
        <f t="shared" si="32"/>
        <v/>
      </c>
      <c r="S183" s="5" t="str">
        <f t="shared" si="33"/>
        <v/>
      </c>
      <c r="T183" s="16" t="str">
        <f t="shared" si="34"/>
        <v/>
      </c>
      <c r="U183" s="17" t="str">
        <f t="shared" si="35"/>
        <v/>
      </c>
      <c r="V183" s="5" t="str">
        <f t="shared" si="36"/>
        <v/>
      </c>
      <c r="W183" s="5"/>
      <c r="X183" s="5" t="str">
        <f t="shared" si="37"/>
        <v/>
      </c>
      <c r="Y183" s="16" t="str">
        <f t="shared" si="38"/>
        <v/>
      </c>
    </row>
    <row r="184" spans="1:25">
      <c r="A184">
        <v>1849</v>
      </c>
      <c r="B184">
        <v>1</v>
      </c>
      <c r="C184">
        <v>1995</v>
      </c>
      <c r="D184">
        <f t="shared" si="26"/>
        <v>21</v>
      </c>
      <c r="E184" t="s">
        <v>46</v>
      </c>
      <c r="G184">
        <v>3</v>
      </c>
      <c r="H184">
        <v>3</v>
      </c>
      <c r="I184">
        <v>3</v>
      </c>
      <c r="J184">
        <v>2</v>
      </c>
      <c r="K184">
        <v>1</v>
      </c>
      <c r="L184">
        <v>3</v>
      </c>
      <c r="M184" s="12" t="str">
        <f t="shared" si="27"/>
        <v/>
      </c>
      <c r="N184" s="18" t="str">
        <f t="shared" si="28"/>
        <v/>
      </c>
      <c r="O184" s="5" t="str">
        <f t="shared" si="29"/>
        <v/>
      </c>
      <c r="P184" s="5" t="str">
        <f t="shared" si="30"/>
        <v/>
      </c>
      <c r="Q184" s="18" t="str">
        <f t="shared" si="31"/>
        <v/>
      </c>
      <c r="R184" s="17" t="str">
        <f t="shared" si="32"/>
        <v/>
      </c>
      <c r="S184" s="5" t="str">
        <f t="shared" si="33"/>
        <v/>
      </c>
      <c r="T184" s="16" t="str">
        <f t="shared" si="34"/>
        <v/>
      </c>
      <c r="U184" s="17" t="str">
        <f t="shared" si="35"/>
        <v/>
      </c>
      <c r="V184" s="5" t="str">
        <f t="shared" si="36"/>
        <v/>
      </c>
      <c r="W184" s="5"/>
      <c r="X184" s="5" t="str">
        <f t="shared" si="37"/>
        <v/>
      </c>
      <c r="Y184" s="16" t="str">
        <f t="shared" si="38"/>
        <v/>
      </c>
    </row>
    <row r="185" spans="1:25">
      <c r="A185">
        <v>1853</v>
      </c>
      <c r="B185">
        <v>0</v>
      </c>
      <c r="C185">
        <v>1992</v>
      </c>
      <c r="D185">
        <f t="shared" si="26"/>
        <v>24</v>
      </c>
      <c r="E185" t="s">
        <v>125</v>
      </c>
      <c r="F185">
        <v>1</v>
      </c>
      <c r="G185">
        <v>3</v>
      </c>
      <c r="H185">
        <v>1</v>
      </c>
      <c r="I185">
        <v>3</v>
      </c>
      <c r="J185">
        <v>4</v>
      </c>
      <c r="K185">
        <v>4</v>
      </c>
      <c r="L185">
        <v>2</v>
      </c>
      <c r="M185" s="12" t="str">
        <f t="shared" si="27"/>
        <v/>
      </c>
      <c r="N185" s="18" t="str">
        <f t="shared" si="28"/>
        <v/>
      </c>
      <c r="O185" s="5" t="str">
        <f t="shared" si="29"/>
        <v/>
      </c>
      <c r="P185" s="5" t="str">
        <f t="shared" si="30"/>
        <v/>
      </c>
      <c r="Q185" s="18" t="str">
        <f t="shared" si="31"/>
        <v/>
      </c>
      <c r="R185" s="17" t="str">
        <f t="shared" si="32"/>
        <v/>
      </c>
      <c r="S185" s="5" t="str">
        <f t="shared" si="33"/>
        <v/>
      </c>
      <c r="T185" s="16" t="str">
        <f t="shared" si="34"/>
        <v/>
      </c>
      <c r="U185" s="17" t="str">
        <f t="shared" si="35"/>
        <v/>
      </c>
      <c r="V185" s="5" t="str">
        <f t="shared" si="36"/>
        <v/>
      </c>
      <c r="W185" s="5"/>
      <c r="X185" s="5" t="str">
        <f t="shared" si="37"/>
        <v/>
      </c>
      <c r="Y185" s="16" t="str">
        <f t="shared" si="38"/>
        <v/>
      </c>
    </row>
    <row r="186" spans="1:25">
      <c r="A186">
        <v>1860</v>
      </c>
      <c r="B186">
        <v>0</v>
      </c>
      <c r="C186">
        <v>1993</v>
      </c>
      <c r="D186">
        <f t="shared" si="26"/>
        <v>23</v>
      </c>
      <c r="E186" t="s">
        <v>46</v>
      </c>
      <c r="G186">
        <v>3</v>
      </c>
      <c r="H186">
        <v>2</v>
      </c>
      <c r="I186">
        <v>2</v>
      </c>
      <c r="J186">
        <v>2</v>
      </c>
      <c r="K186">
        <v>2</v>
      </c>
      <c r="L186">
        <v>3</v>
      </c>
      <c r="M186" s="12" t="str">
        <f t="shared" si="27"/>
        <v/>
      </c>
      <c r="N186" s="18" t="str">
        <f t="shared" si="28"/>
        <v/>
      </c>
      <c r="O186" s="5" t="str">
        <f t="shared" si="29"/>
        <v/>
      </c>
      <c r="P186" s="5" t="str">
        <f t="shared" si="30"/>
        <v/>
      </c>
      <c r="Q186" s="18" t="str">
        <f t="shared" si="31"/>
        <v/>
      </c>
      <c r="R186" s="17" t="str">
        <f t="shared" si="32"/>
        <v/>
      </c>
      <c r="S186" s="5" t="str">
        <f t="shared" si="33"/>
        <v/>
      </c>
      <c r="T186" s="16" t="str">
        <f t="shared" si="34"/>
        <v/>
      </c>
      <c r="U186" s="17" t="str">
        <f t="shared" si="35"/>
        <v/>
      </c>
      <c r="V186" s="5" t="str">
        <f t="shared" si="36"/>
        <v/>
      </c>
      <c r="W186" s="5"/>
      <c r="X186" s="5" t="str">
        <f t="shared" si="37"/>
        <v/>
      </c>
      <c r="Y186" s="16" t="str">
        <f t="shared" si="38"/>
        <v/>
      </c>
    </row>
    <row r="187" spans="1:25">
      <c r="A187">
        <v>1868</v>
      </c>
      <c r="B187">
        <v>1</v>
      </c>
      <c r="C187">
        <v>1991</v>
      </c>
      <c r="D187">
        <f t="shared" si="26"/>
        <v>25</v>
      </c>
      <c r="E187" t="s">
        <v>46</v>
      </c>
      <c r="G187">
        <v>3</v>
      </c>
      <c r="H187">
        <v>2</v>
      </c>
      <c r="I187">
        <v>3</v>
      </c>
      <c r="J187">
        <v>2</v>
      </c>
      <c r="K187">
        <v>2</v>
      </c>
      <c r="L187">
        <v>2</v>
      </c>
      <c r="M187" s="12" t="str">
        <f t="shared" si="27"/>
        <v/>
      </c>
      <c r="N187" s="18" t="str">
        <f t="shared" si="28"/>
        <v/>
      </c>
      <c r="O187" s="5" t="str">
        <f t="shared" si="29"/>
        <v/>
      </c>
      <c r="P187" s="5" t="str">
        <f t="shared" si="30"/>
        <v/>
      </c>
      <c r="Q187" s="18" t="str">
        <f t="shared" si="31"/>
        <v/>
      </c>
      <c r="R187" s="17" t="str">
        <f t="shared" si="32"/>
        <v/>
      </c>
      <c r="S187" s="5" t="str">
        <f t="shared" si="33"/>
        <v/>
      </c>
      <c r="T187" s="16" t="str">
        <f t="shared" si="34"/>
        <v/>
      </c>
      <c r="U187" s="17" t="str">
        <f t="shared" si="35"/>
        <v/>
      </c>
      <c r="V187" s="5" t="str">
        <f t="shared" si="36"/>
        <v/>
      </c>
      <c r="W187" s="5"/>
      <c r="X187" s="5" t="str">
        <f t="shared" si="37"/>
        <v/>
      </c>
      <c r="Y187" s="16" t="str">
        <f t="shared" si="38"/>
        <v/>
      </c>
    </row>
    <row r="188" spans="1:25">
      <c r="A188">
        <v>1869</v>
      </c>
      <c r="B188">
        <v>0</v>
      </c>
      <c r="C188">
        <v>1988</v>
      </c>
      <c r="D188">
        <f t="shared" si="26"/>
        <v>28</v>
      </c>
      <c r="E188" t="s">
        <v>154</v>
      </c>
      <c r="F188">
        <v>1</v>
      </c>
      <c r="G188">
        <v>3</v>
      </c>
      <c r="H188">
        <v>2</v>
      </c>
      <c r="I188">
        <v>4</v>
      </c>
      <c r="J188">
        <v>4</v>
      </c>
      <c r="K188">
        <v>1</v>
      </c>
      <c r="L188">
        <v>3</v>
      </c>
      <c r="M188" s="12" t="str">
        <f t="shared" si="27"/>
        <v/>
      </c>
      <c r="N188" s="18" t="str">
        <f t="shared" si="28"/>
        <v/>
      </c>
      <c r="O188" s="5" t="str">
        <f t="shared" si="29"/>
        <v/>
      </c>
      <c r="P188" s="5" t="str">
        <f t="shared" si="30"/>
        <v/>
      </c>
      <c r="Q188" s="18" t="str">
        <f t="shared" si="31"/>
        <v/>
      </c>
      <c r="R188" s="17" t="str">
        <f t="shared" si="32"/>
        <v/>
      </c>
      <c r="S188" s="5" t="str">
        <f t="shared" si="33"/>
        <v/>
      </c>
      <c r="T188" s="16" t="str">
        <f t="shared" si="34"/>
        <v/>
      </c>
      <c r="U188" s="17" t="str">
        <f t="shared" si="35"/>
        <v/>
      </c>
      <c r="V188" s="5" t="str">
        <f t="shared" si="36"/>
        <v/>
      </c>
      <c r="W188" s="5"/>
      <c r="X188" s="5" t="str">
        <f t="shared" si="37"/>
        <v/>
      </c>
      <c r="Y188" s="16" t="str">
        <f t="shared" si="38"/>
        <v/>
      </c>
    </row>
    <row r="189" spans="1:25">
      <c r="A189">
        <v>1883</v>
      </c>
      <c r="B189">
        <v>0</v>
      </c>
      <c r="C189">
        <v>1995</v>
      </c>
      <c r="D189">
        <f t="shared" si="26"/>
        <v>21</v>
      </c>
      <c r="E189" t="s">
        <v>155</v>
      </c>
      <c r="F189">
        <v>1</v>
      </c>
      <c r="G189">
        <v>3</v>
      </c>
      <c r="H189">
        <v>2</v>
      </c>
      <c r="I189">
        <v>3</v>
      </c>
      <c r="J189">
        <v>1</v>
      </c>
      <c r="K189">
        <v>2</v>
      </c>
      <c r="L189">
        <v>2</v>
      </c>
      <c r="M189" s="12" t="str">
        <f t="shared" si="27"/>
        <v/>
      </c>
      <c r="N189" s="18" t="str">
        <f t="shared" si="28"/>
        <v/>
      </c>
      <c r="O189" s="5" t="str">
        <f t="shared" si="29"/>
        <v/>
      </c>
      <c r="P189" s="5" t="str">
        <f t="shared" si="30"/>
        <v/>
      </c>
      <c r="Q189" s="18" t="str">
        <f t="shared" si="31"/>
        <v/>
      </c>
      <c r="R189" s="17" t="str">
        <f t="shared" si="32"/>
        <v/>
      </c>
      <c r="S189" s="5" t="str">
        <f t="shared" si="33"/>
        <v/>
      </c>
      <c r="T189" s="16" t="str">
        <f t="shared" si="34"/>
        <v/>
      </c>
      <c r="U189" s="17" t="str">
        <f t="shared" si="35"/>
        <v/>
      </c>
      <c r="V189" s="5" t="str">
        <f t="shared" si="36"/>
        <v/>
      </c>
      <c r="W189" s="5"/>
      <c r="X189" s="5" t="str">
        <f t="shared" si="37"/>
        <v/>
      </c>
      <c r="Y189" s="16" t="str">
        <f t="shared" si="38"/>
        <v/>
      </c>
    </row>
    <row r="190" spans="1:25">
      <c r="A190">
        <v>1895</v>
      </c>
      <c r="B190">
        <v>0</v>
      </c>
      <c r="C190">
        <v>1995</v>
      </c>
      <c r="D190">
        <f t="shared" si="26"/>
        <v>21</v>
      </c>
      <c r="E190" t="s">
        <v>156</v>
      </c>
      <c r="F190">
        <v>3</v>
      </c>
      <c r="G190">
        <v>3</v>
      </c>
      <c r="H190">
        <v>4</v>
      </c>
      <c r="I190">
        <v>1</v>
      </c>
      <c r="J190">
        <v>1</v>
      </c>
      <c r="K190">
        <v>1</v>
      </c>
      <c r="L190">
        <v>3</v>
      </c>
      <c r="M190" s="12" t="str">
        <f t="shared" si="27"/>
        <v/>
      </c>
      <c r="N190" s="18" t="str">
        <f t="shared" si="28"/>
        <v/>
      </c>
      <c r="O190" s="5" t="str">
        <f t="shared" si="29"/>
        <v/>
      </c>
      <c r="P190" s="5" t="str">
        <f t="shared" si="30"/>
        <v/>
      </c>
      <c r="Q190" s="18" t="str">
        <f t="shared" si="31"/>
        <v/>
      </c>
      <c r="R190" s="17" t="str">
        <f t="shared" si="32"/>
        <v/>
      </c>
      <c r="S190" s="5" t="str">
        <f t="shared" si="33"/>
        <v/>
      </c>
      <c r="T190" s="16" t="str">
        <f t="shared" si="34"/>
        <v/>
      </c>
      <c r="U190" s="17" t="str">
        <f t="shared" si="35"/>
        <v/>
      </c>
      <c r="V190" s="5" t="str">
        <f t="shared" si="36"/>
        <v/>
      </c>
      <c r="W190" s="5"/>
      <c r="X190" s="5" t="str">
        <f t="shared" si="37"/>
        <v/>
      </c>
      <c r="Y190" s="16" t="str">
        <f t="shared" si="38"/>
        <v/>
      </c>
    </row>
    <row r="191" spans="1:25">
      <c r="A191">
        <v>1859</v>
      </c>
      <c r="B191">
        <v>0</v>
      </c>
      <c r="C191">
        <v>1988</v>
      </c>
      <c r="D191">
        <f t="shared" si="26"/>
        <v>28</v>
      </c>
      <c r="E191" t="s">
        <v>157</v>
      </c>
      <c r="F191">
        <v>2</v>
      </c>
      <c r="G191">
        <v>4</v>
      </c>
      <c r="H191">
        <v>3</v>
      </c>
      <c r="I191">
        <v>3</v>
      </c>
      <c r="J191">
        <v>3</v>
      </c>
      <c r="K191">
        <v>2</v>
      </c>
      <c r="L191">
        <v>3</v>
      </c>
      <c r="M191" s="12" t="str">
        <f t="shared" si="27"/>
        <v/>
      </c>
      <c r="N191" s="18" t="str">
        <f t="shared" si="28"/>
        <v/>
      </c>
      <c r="O191" s="5" t="str">
        <f t="shared" si="29"/>
        <v/>
      </c>
      <c r="P191" s="5" t="str">
        <f t="shared" si="30"/>
        <v/>
      </c>
      <c r="Q191" s="18" t="str">
        <f t="shared" si="31"/>
        <v/>
      </c>
      <c r="R191" s="17" t="str">
        <f t="shared" si="32"/>
        <v/>
      </c>
      <c r="S191" s="5" t="str">
        <f t="shared" si="33"/>
        <v/>
      </c>
      <c r="T191" s="16" t="str">
        <f t="shared" si="34"/>
        <v/>
      </c>
      <c r="U191" s="17" t="str">
        <f t="shared" si="35"/>
        <v/>
      </c>
      <c r="V191" s="5" t="str">
        <f t="shared" si="36"/>
        <v/>
      </c>
      <c r="W191" s="5"/>
      <c r="X191" s="5" t="str">
        <f t="shared" si="37"/>
        <v/>
      </c>
      <c r="Y191" s="16" t="str">
        <f t="shared" si="38"/>
        <v/>
      </c>
    </row>
    <row r="192" spans="1:25">
      <c r="A192">
        <v>307</v>
      </c>
      <c r="B192">
        <v>0</v>
      </c>
      <c r="C192">
        <v>1992</v>
      </c>
      <c r="D192">
        <f t="shared" si="26"/>
        <v>24</v>
      </c>
      <c r="E192" t="s">
        <v>56</v>
      </c>
      <c r="F192">
        <v>3</v>
      </c>
      <c r="G192">
        <v>3</v>
      </c>
      <c r="H192">
        <v>3</v>
      </c>
      <c r="I192">
        <v>2</v>
      </c>
      <c r="J192">
        <v>3</v>
      </c>
      <c r="K192">
        <v>2</v>
      </c>
      <c r="L192">
        <v>3</v>
      </c>
      <c r="M192" s="12" t="str">
        <f t="shared" si="27"/>
        <v/>
      </c>
      <c r="N192" s="18" t="str">
        <f t="shared" si="28"/>
        <v/>
      </c>
      <c r="O192" s="5" t="str">
        <f t="shared" si="29"/>
        <v/>
      </c>
      <c r="P192" s="5" t="str">
        <f t="shared" si="30"/>
        <v/>
      </c>
      <c r="Q192" s="18" t="str">
        <f t="shared" si="31"/>
        <v/>
      </c>
      <c r="R192" s="17" t="str">
        <f t="shared" si="32"/>
        <v/>
      </c>
      <c r="S192" s="5" t="str">
        <f t="shared" si="33"/>
        <v/>
      </c>
      <c r="T192" s="16" t="str">
        <f t="shared" si="34"/>
        <v/>
      </c>
      <c r="U192" s="17" t="str">
        <f t="shared" si="35"/>
        <v/>
      </c>
      <c r="V192" s="5" t="str">
        <f t="shared" si="36"/>
        <v/>
      </c>
      <c r="W192" s="5"/>
      <c r="X192" s="5" t="str">
        <f t="shared" si="37"/>
        <v/>
      </c>
      <c r="Y192" s="16" t="str">
        <f t="shared" si="38"/>
        <v/>
      </c>
    </row>
    <row r="193" spans="1:25">
      <c r="A193">
        <v>1965</v>
      </c>
      <c r="B193">
        <v>0</v>
      </c>
      <c r="C193">
        <v>1996</v>
      </c>
      <c r="D193">
        <f t="shared" si="26"/>
        <v>20</v>
      </c>
      <c r="E193" t="s">
        <v>46</v>
      </c>
      <c r="G193">
        <v>3</v>
      </c>
      <c r="H193">
        <v>2</v>
      </c>
      <c r="I193">
        <v>3</v>
      </c>
      <c r="J193">
        <v>2</v>
      </c>
      <c r="K193">
        <v>2</v>
      </c>
      <c r="L193">
        <v>2</v>
      </c>
      <c r="M193" s="12" t="str">
        <f t="shared" si="27"/>
        <v/>
      </c>
      <c r="N193" s="18" t="str">
        <f t="shared" si="28"/>
        <v/>
      </c>
      <c r="O193" s="5" t="str">
        <f t="shared" si="29"/>
        <v/>
      </c>
      <c r="P193" s="5" t="str">
        <f t="shared" si="30"/>
        <v/>
      </c>
      <c r="Q193" s="18" t="str">
        <f t="shared" si="31"/>
        <v/>
      </c>
      <c r="R193" s="17" t="str">
        <f t="shared" si="32"/>
        <v/>
      </c>
      <c r="S193" s="5" t="str">
        <f t="shared" si="33"/>
        <v/>
      </c>
      <c r="T193" s="16" t="str">
        <f t="shared" si="34"/>
        <v/>
      </c>
      <c r="U193" s="17" t="str">
        <f t="shared" si="35"/>
        <v/>
      </c>
      <c r="V193" s="5" t="str">
        <f t="shared" si="36"/>
        <v/>
      </c>
      <c r="W193" s="5"/>
      <c r="X193" s="5" t="str">
        <f t="shared" si="37"/>
        <v/>
      </c>
      <c r="Y193" s="16" t="str">
        <f t="shared" si="38"/>
        <v/>
      </c>
    </row>
    <row r="194" spans="1:25">
      <c r="A194">
        <v>1964</v>
      </c>
      <c r="B194">
        <v>0</v>
      </c>
      <c r="C194">
        <v>1992</v>
      </c>
      <c r="D194">
        <f t="shared" si="26"/>
        <v>24</v>
      </c>
      <c r="E194" t="s">
        <v>158</v>
      </c>
      <c r="F194">
        <v>3</v>
      </c>
      <c r="G194">
        <v>3</v>
      </c>
      <c r="H194">
        <v>1</v>
      </c>
      <c r="I194">
        <v>3</v>
      </c>
      <c r="J194">
        <v>2</v>
      </c>
      <c r="K194">
        <v>2</v>
      </c>
      <c r="L194">
        <v>3</v>
      </c>
      <c r="M194" s="12" t="str">
        <f t="shared" si="27"/>
        <v/>
      </c>
      <c r="N194" s="18" t="str">
        <f t="shared" si="28"/>
        <v/>
      </c>
      <c r="O194" s="5" t="str">
        <f t="shared" si="29"/>
        <v/>
      </c>
      <c r="P194" s="5" t="str">
        <f t="shared" si="30"/>
        <v/>
      </c>
      <c r="Q194" s="18" t="str">
        <f t="shared" si="31"/>
        <v/>
      </c>
      <c r="R194" s="17" t="str">
        <f t="shared" si="32"/>
        <v/>
      </c>
      <c r="S194" s="5" t="str">
        <f t="shared" si="33"/>
        <v/>
      </c>
      <c r="T194" s="16" t="str">
        <f t="shared" si="34"/>
        <v/>
      </c>
      <c r="U194" s="17" t="str">
        <f t="shared" si="35"/>
        <v/>
      </c>
      <c r="V194" s="5" t="str">
        <f t="shared" si="36"/>
        <v/>
      </c>
      <c r="W194" s="5"/>
      <c r="X194" s="5" t="str">
        <f t="shared" si="37"/>
        <v/>
      </c>
      <c r="Y194" s="16" t="str">
        <f t="shared" si="38"/>
        <v/>
      </c>
    </row>
    <row r="195" spans="1:25">
      <c r="A195">
        <v>2023</v>
      </c>
      <c r="B195">
        <v>0</v>
      </c>
      <c r="C195">
        <v>1967</v>
      </c>
      <c r="D195">
        <f t="shared" si="26"/>
        <v>49</v>
      </c>
      <c r="E195" t="s">
        <v>159</v>
      </c>
      <c r="F195">
        <v>3</v>
      </c>
      <c r="G195">
        <v>3</v>
      </c>
      <c r="H195">
        <v>2</v>
      </c>
      <c r="I195">
        <v>2</v>
      </c>
      <c r="J195">
        <v>4</v>
      </c>
      <c r="K195">
        <v>2</v>
      </c>
      <c r="L195">
        <v>2</v>
      </c>
      <c r="M195" s="12" t="str">
        <f t="shared" si="27"/>
        <v/>
      </c>
      <c r="N195" s="18" t="str">
        <f t="shared" si="28"/>
        <v/>
      </c>
      <c r="O195" s="5" t="str">
        <f t="shared" si="29"/>
        <v/>
      </c>
      <c r="P195" s="5" t="str">
        <f t="shared" si="30"/>
        <v/>
      </c>
      <c r="Q195" s="18" t="str">
        <f t="shared" si="31"/>
        <v/>
      </c>
      <c r="R195" s="17" t="str">
        <f t="shared" si="32"/>
        <v/>
      </c>
      <c r="S195" s="5" t="str">
        <f t="shared" si="33"/>
        <v/>
      </c>
      <c r="T195" s="16" t="str">
        <f t="shared" si="34"/>
        <v/>
      </c>
      <c r="U195" s="17" t="str">
        <f t="shared" si="35"/>
        <v/>
      </c>
      <c r="V195" s="5" t="str">
        <f t="shared" si="36"/>
        <v/>
      </c>
      <c r="W195" s="5"/>
      <c r="X195" s="5" t="str">
        <f t="shared" si="37"/>
        <v/>
      </c>
      <c r="Y195" s="16" t="str">
        <f t="shared" si="38"/>
        <v/>
      </c>
    </row>
    <row r="196" spans="1:25">
      <c r="A196">
        <v>2026</v>
      </c>
      <c r="B196">
        <v>1</v>
      </c>
      <c r="C196">
        <v>1978</v>
      </c>
      <c r="D196">
        <f t="shared" si="26"/>
        <v>38</v>
      </c>
      <c r="E196" t="s">
        <v>125</v>
      </c>
      <c r="F196">
        <v>1</v>
      </c>
      <c r="G196">
        <v>3</v>
      </c>
      <c r="H196">
        <v>2</v>
      </c>
      <c r="I196">
        <v>3</v>
      </c>
      <c r="J196">
        <v>3</v>
      </c>
      <c r="K196">
        <v>3</v>
      </c>
      <c r="L196">
        <v>3</v>
      </c>
      <c r="M196" s="12">
        <f t="shared" si="27"/>
        <v>17</v>
      </c>
      <c r="N196" s="18">
        <f t="shared" si="28"/>
        <v>8</v>
      </c>
      <c r="O196" s="5">
        <f t="shared" si="29"/>
        <v>3.0864197530863979E-3</v>
      </c>
      <c r="P196" s="5">
        <f t="shared" si="30"/>
        <v>49.634394335261945</v>
      </c>
      <c r="Q196" s="18">
        <f t="shared" si="31"/>
        <v>3</v>
      </c>
      <c r="R196" s="17">
        <f t="shared" si="32"/>
        <v>0.30864197530864174</v>
      </c>
      <c r="S196" s="5">
        <f t="shared" si="33"/>
        <v>57.647191129018722</v>
      </c>
      <c r="T196" s="16">
        <f t="shared" si="34"/>
        <v>6</v>
      </c>
      <c r="U196" s="17">
        <f t="shared" si="35"/>
        <v>1.777777777777777</v>
      </c>
      <c r="V196" s="5">
        <f t="shared" si="36"/>
        <v>62.570787221094172</v>
      </c>
      <c r="W196" s="5"/>
      <c r="X196" s="5">
        <f t="shared" si="37"/>
        <v>3.3611111111111134</v>
      </c>
      <c r="Y196" s="16">
        <f t="shared" si="38"/>
        <v>62.138219699501398</v>
      </c>
    </row>
    <row r="197" spans="1:25">
      <c r="A197">
        <v>2036</v>
      </c>
      <c r="B197">
        <v>1</v>
      </c>
      <c r="C197">
        <v>1995</v>
      </c>
      <c r="D197">
        <f t="shared" si="26"/>
        <v>21</v>
      </c>
      <c r="E197" t="s">
        <v>160</v>
      </c>
      <c r="F197">
        <v>1</v>
      </c>
      <c r="G197">
        <v>4</v>
      </c>
      <c r="H197">
        <v>4</v>
      </c>
      <c r="I197">
        <v>2</v>
      </c>
      <c r="J197">
        <v>2</v>
      </c>
      <c r="K197">
        <v>1</v>
      </c>
      <c r="L197">
        <v>3</v>
      </c>
      <c r="M197" s="12" t="str">
        <f t="shared" si="27"/>
        <v/>
      </c>
      <c r="N197" s="18" t="str">
        <f t="shared" si="28"/>
        <v/>
      </c>
      <c r="O197" s="5" t="str">
        <f t="shared" si="29"/>
        <v/>
      </c>
      <c r="P197" s="5" t="str">
        <f t="shared" si="30"/>
        <v/>
      </c>
      <c r="Q197" s="18" t="str">
        <f t="shared" si="31"/>
        <v/>
      </c>
      <c r="R197" s="17" t="str">
        <f t="shared" si="32"/>
        <v/>
      </c>
      <c r="S197" s="5" t="str">
        <f t="shared" si="33"/>
        <v/>
      </c>
      <c r="T197" s="16" t="str">
        <f t="shared" si="34"/>
        <v/>
      </c>
      <c r="U197" s="17" t="str">
        <f t="shared" si="35"/>
        <v/>
      </c>
      <c r="V197" s="5" t="str">
        <f t="shared" si="36"/>
        <v/>
      </c>
      <c r="W197" s="5"/>
      <c r="X197" s="5" t="str">
        <f t="shared" si="37"/>
        <v/>
      </c>
      <c r="Y197" s="16" t="str">
        <f t="shared" si="38"/>
        <v/>
      </c>
    </row>
    <row r="198" spans="1:25">
      <c r="A198">
        <v>2049</v>
      </c>
      <c r="B198">
        <v>1</v>
      </c>
      <c r="C198">
        <v>1991</v>
      </c>
      <c r="D198">
        <f t="shared" si="26"/>
        <v>25</v>
      </c>
      <c r="E198" t="s">
        <v>161</v>
      </c>
      <c r="F198">
        <v>1</v>
      </c>
      <c r="G198">
        <v>4</v>
      </c>
      <c r="H198">
        <v>3</v>
      </c>
      <c r="I198">
        <v>2</v>
      </c>
      <c r="J198">
        <v>3</v>
      </c>
      <c r="K198">
        <v>2</v>
      </c>
      <c r="L198">
        <v>2</v>
      </c>
      <c r="M198" s="12" t="str">
        <f t="shared" si="27"/>
        <v/>
      </c>
      <c r="N198" s="18" t="str">
        <f t="shared" si="28"/>
        <v/>
      </c>
      <c r="O198" s="5" t="str">
        <f t="shared" si="29"/>
        <v/>
      </c>
      <c r="P198" s="5" t="str">
        <f t="shared" si="30"/>
        <v/>
      </c>
      <c r="Q198" s="18" t="str">
        <f t="shared" si="31"/>
        <v/>
      </c>
      <c r="R198" s="17" t="str">
        <f t="shared" si="32"/>
        <v/>
      </c>
      <c r="S198" s="5" t="str">
        <f t="shared" si="33"/>
        <v/>
      </c>
      <c r="T198" s="16" t="str">
        <f t="shared" si="34"/>
        <v/>
      </c>
      <c r="U198" s="17" t="str">
        <f t="shared" si="35"/>
        <v/>
      </c>
      <c r="V198" s="5" t="str">
        <f t="shared" si="36"/>
        <v/>
      </c>
      <c r="W198" s="5"/>
      <c r="X198" s="5" t="str">
        <f t="shared" si="37"/>
        <v/>
      </c>
      <c r="Y198" s="16" t="str">
        <f t="shared" si="38"/>
        <v/>
      </c>
    </row>
    <row r="199" spans="1:25">
      <c r="A199">
        <v>2056</v>
      </c>
      <c r="B199">
        <v>0</v>
      </c>
      <c r="C199">
        <v>1995</v>
      </c>
      <c r="D199">
        <f t="shared" si="26"/>
        <v>21</v>
      </c>
      <c r="E199" t="s">
        <v>46</v>
      </c>
      <c r="G199">
        <v>4</v>
      </c>
      <c r="H199">
        <v>4</v>
      </c>
      <c r="I199">
        <v>2</v>
      </c>
      <c r="J199">
        <v>3</v>
      </c>
      <c r="K199">
        <v>1</v>
      </c>
      <c r="L199">
        <v>4</v>
      </c>
      <c r="M199" s="12" t="str">
        <f t="shared" si="27"/>
        <v/>
      </c>
      <c r="N199" s="18" t="str">
        <f t="shared" si="28"/>
        <v/>
      </c>
      <c r="O199" s="5" t="str">
        <f t="shared" si="29"/>
        <v/>
      </c>
      <c r="P199" s="5" t="str">
        <f t="shared" si="30"/>
        <v/>
      </c>
      <c r="Q199" s="18" t="str">
        <f t="shared" si="31"/>
        <v/>
      </c>
      <c r="R199" s="17" t="str">
        <f t="shared" si="32"/>
        <v/>
      </c>
      <c r="S199" s="5" t="str">
        <f t="shared" si="33"/>
        <v/>
      </c>
      <c r="T199" s="16" t="str">
        <f t="shared" si="34"/>
        <v/>
      </c>
      <c r="U199" s="17" t="str">
        <f t="shared" si="35"/>
        <v/>
      </c>
      <c r="V199" s="5" t="str">
        <f t="shared" si="36"/>
        <v/>
      </c>
      <c r="W199" s="5"/>
      <c r="X199" s="5" t="str">
        <f t="shared" si="37"/>
        <v/>
      </c>
      <c r="Y199" s="16" t="str">
        <f t="shared" si="38"/>
        <v/>
      </c>
    </row>
    <row r="200" spans="1:25">
      <c r="A200">
        <v>2060</v>
      </c>
      <c r="B200">
        <v>0</v>
      </c>
      <c r="C200">
        <v>1994</v>
      </c>
      <c r="D200">
        <f t="shared" si="26"/>
        <v>22</v>
      </c>
      <c r="E200" t="s">
        <v>162</v>
      </c>
      <c r="F200">
        <v>3</v>
      </c>
      <c r="G200">
        <v>3</v>
      </c>
      <c r="H200">
        <v>3</v>
      </c>
      <c r="I200">
        <v>3</v>
      </c>
      <c r="J200">
        <v>3</v>
      </c>
      <c r="K200">
        <v>3</v>
      </c>
      <c r="L200">
        <v>3</v>
      </c>
      <c r="M200" s="12" t="str">
        <f t="shared" si="27"/>
        <v/>
      </c>
      <c r="N200" s="18" t="str">
        <f t="shared" si="28"/>
        <v/>
      </c>
      <c r="O200" s="5" t="str">
        <f t="shared" si="29"/>
        <v/>
      </c>
      <c r="P200" s="5" t="str">
        <f t="shared" si="30"/>
        <v/>
      </c>
      <c r="Q200" s="18" t="str">
        <f t="shared" si="31"/>
        <v/>
      </c>
      <c r="R200" s="17" t="str">
        <f t="shared" si="32"/>
        <v/>
      </c>
      <c r="S200" s="5" t="str">
        <f t="shared" si="33"/>
        <v/>
      </c>
      <c r="T200" s="16" t="str">
        <f t="shared" si="34"/>
        <v/>
      </c>
      <c r="U200" s="17" t="str">
        <f t="shared" si="35"/>
        <v/>
      </c>
      <c r="V200" s="5" t="str">
        <f t="shared" si="36"/>
        <v/>
      </c>
      <c r="W200" s="5"/>
      <c r="X200" s="5" t="str">
        <f t="shared" si="37"/>
        <v/>
      </c>
      <c r="Y200" s="16" t="str">
        <f t="shared" si="38"/>
        <v/>
      </c>
    </row>
    <row r="201" spans="1:25">
      <c r="A201">
        <v>1723</v>
      </c>
      <c r="B201">
        <v>0</v>
      </c>
      <c r="C201">
        <v>1993</v>
      </c>
      <c r="D201">
        <f t="shared" si="26"/>
        <v>23</v>
      </c>
      <c r="E201" t="s">
        <v>163</v>
      </c>
      <c r="F201">
        <v>3</v>
      </c>
      <c r="G201">
        <v>3</v>
      </c>
      <c r="H201">
        <v>3</v>
      </c>
      <c r="I201">
        <v>2</v>
      </c>
      <c r="J201">
        <v>3</v>
      </c>
      <c r="K201">
        <v>2</v>
      </c>
      <c r="L201">
        <v>4</v>
      </c>
      <c r="M201" s="12" t="str">
        <f t="shared" si="27"/>
        <v/>
      </c>
      <c r="N201" s="18" t="str">
        <f t="shared" si="28"/>
        <v/>
      </c>
      <c r="O201" s="5" t="str">
        <f t="shared" si="29"/>
        <v/>
      </c>
      <c r="P201" s="5" t="str">
        <f t="shared" si="30"/>
        <v/>
      </c>
      <c r="Q201" s="18" t="str">
        <f t="shared" si="31"/>
        <v/>
      </c>
      <c r="R201" s="17" t="str">
        <f t="shared" si="32"/>
        <v/>
      </c>
      <c r="S201" s="5" t="str">
        <f t="shared" si="33"/>
        <v/>
      </c>
      <c r="T201" s="16" t="str">
        <f t="shared" si="34"/>
        <v/>
      </c>
      <c r="U201" s="17" t="str">
        <f t="shared" si="35"/>
        <v/>
      </c>
      <c r="V201" s="5" t="str">
        <f t="shared" si="36"/>
        <v/>
      </c>
      <c r="W201" s="5"/>
      <c r="X201" s="5" t="str">
        <f t="shared" si="37"/>
        <v/>
      </c>
      <c r="Y201" s="16" t="str">
        <f t="shared" si="38"/>
        <v/>
      </c>
    </row>
    <row r="202" spans="1:25">
      <c r="A202">
        <v>2085</v>
      </c>
      <c r="B202">
        <v>0</v>
      </c>
      <c r="C202">
        <v>1992</v>
      </c>
      <c r="D202">
        <f t="shared" si="26"/>
        <v>24</v>
      </c>
      <c r="E202" t="s">
        <v>46</v>
      </c>
      <c r="G202">
        <v>4</v>
      </c>
      <c r="H202">
        <v>4</v>
      </c>
      <c r="I202">
        <v>4</v>
      </c>
      <c r="J202">
        <v>1</v>
      </c>
      <c r="K202">
        <v>1</v>
      </c>
      <c r="L202">
        <v>3</v>
      </c>
      <c r="M202" s="12" t="str">
        <f t="shared" si="27"/>
        <v/>
      </c>
      <c r="N202" s="18" t="str">
        <f t="shared" si="28"/>
        <v/>
      </c>
      <c r="O202" s="5" t="str">
        <f t="shared" si="29"/>
        <v/>
      </c>
      <c r="P202" s="5" t="str">
        <f t="shared" si="30"/>
        <v/>
      </c>
      <c r="Q202" s="18" t="str">
        <f t="shared" si="31"/>
        <v/>
      </c>
      <c r="R202" s="17" t="str">
        <f t="shared" si="32"/>
        <v/>
      </c>
      <c r="S202" s="5" t="str">
        <f t="shared" si="33"/>
        <v/>
      </c>
      <c r="T202" s="16" t="str">
        <f t="shared" si="34"/>
        <v/>
      </c>
      <c r="U202" s="17" t="str">
        <f t="shared" si="35"/>
        <v/>
      </c>
      <c r="V202" s="5" t="str">
        <f t="shared" si="36"/>
        <v/>
      </c>
      <c r="W202" s="5"/>
      <c r="X202" s="5" t="str">
        <f t="shared" si="37"/>
        <v/>
      </c>
      <c r="Y202" s="16" t="str">
        <f t="shared" si="38"/>
        <v/>
      </c>
    </row>
    <row r="203" spans="1:25">
      <c r="A203">
        <v>2094</v>
      </c>
      <c r="B203">
        <v>1</v>
      </c>
      <c r="C203">
        <v>1992</v>
      </c>
      <c r="D203">
        <f t="shared" si="26"/>
        <v>24</v>
      </c>
      <c r="E203" t="s">
        <v>46</v>
      </c>
      <c r="G203">
        <v>3</v>
      </c>
      <c r="H203">
        <v>3</v>
      </c>
      <c r="I203">
        <v>2</v>
      </c>
      <c r="J203">
        <v>4</v>
      </c>
      <c r="K203">
        <v>1</v>
      </c>
      <c r="L203">
        <v>3</v>
      </c>
      <c r="M203" s="12" t="str">
        <f t="shared" si="27"/>
        <v/>
      </c>
      <c r="N203" s="18" t="str">
        <f t="shared" si="28"/>
        <v/>
      </c>
      <c r="O203" s="5" t="str">
        <f t="shared" si="29"/>
        <v/>
      </c>
      <c r="P203" s="5" t="str">
        <f t="shared" si="30"/>
        <v/>
      </c>
      <c r="Q203" s="18" t="str">
        <f t="shared" si="31"/>
        <v/>
      </c>
      <c r="R203" s="17" t="str">
        <f t="shared" si="32"/>
        <v/>
      </c>
      <c r="S203" s="5" t="str">
        <f t="shared" si="33"/>
        <v/>
      </c>
      <c r="T203" s="16" t="str">
        <f t="shared" si="34"/>
        <v/>
      </c>
      <c r="U203" s="17" t="str">
        <f t="shared" si="35"/>
        <v/>
      </c>
      <c r="V203" s="5" t="str">
        <f t="shared" si="36"/>
        <v/>
      </c>
      <c r="W203" s="5"/>
      <c r="X203" s="5" t="str">
        <f t="shared" si="37"/>
        <v/>
      </c>
      <c r="Y203" s="16" t="str">
        <f t="shared" si="38"/>
        <v/>
      </c>
    </row>
    <row r="204" spans="1:25">
      <c r="A204">
        <v>2104</v>
      </c>
      <c r="B204">
        <v>0</v>
      </c>
      <c r="C204">
        <v>1991</v>
      </c>
      <c r="D204">
        <f t="shared" si="26"/>
        <v>25</v>
      </c>
      <c r="E204" t="s">
        <v>46</v>
      </c>
      <c r="G204">
        <v>3</v>
      </c>
      <c r="H204">
        <v>3</v>
      </c>
      <c r="I204">
        <v>3</v>
      </c>
      <c r="J204">
        <v>2</v>
      </c>
      <c r="K204">
        <v>2</v>
      </c>
      <c r="L204">
        <v>2</v>
      </c>
      <c r="M204" s="12" t="str">
        <f t="shared" si="27"/>
        <v/>
      </c>
      <c r="N204" s="18" t="str">
        <f t="shared" si="28"/>
        <v/>
      </c>
      <c r="O204" s="5" t="str">
        <f t="shared" si="29"/>
        <v/>
      </c>
      <c r="P204" s="5" t="str">
        <f t="shared" si="30"/>
        <v/>
      </c>
      <c r="Q204" s="18" t="str">
        <f t="shared" si="31"/>
        <v/>
      </c>
      <c r="R204" s="17" t="str">
        <f t="shared" si="32"/>
        <v/>
      </c>
      <c r="S204" s="5" t="str">
        <f t="shared" si="33"/>
        <v/>
      </c>
      <c r="T204" s="16" t="str">
        <f t="shared" si="34"/>
        <v/>
      </c>
      <c r="U204" s="17" t="str">
        <f t="shared" si="35"/>
        <v/>
      </c>
      <c r="V204" s="5" t="str">
        <f t="shared" si="36"/>
        <v/>
      </c>
      <c r="W204" s="5"/>
      <c r="X204" s="5" t="str">
        <f t="shared" si="37"/>
        <v/>
      </c>
      <c r="Y204" s="16" t="str">
        <f t="shared" si="38"/>
        <v/>
      </c>
    </row>
    <row r="205" spans="1:25">
      <c r="A205">
        <v>2125</v>
      </c>
      <c r="B205">
        <v>0</v>
      </c>
      <c r="C205">
        <v>1989</v>
      </c>
      <c r="D205">
        <f t="shared" si="26"/>
        <v>27</v>
      </c>
      <c r="E205" t="s">
        <v>46</v>
      </c>
      <c r="G205">
        <v>3</v>
      </c>
      <c r="H205">
        <v>4</v>
      </c>
      <c r="I205">
        <v>4</v>
      </c>
      <c r="J205">
        <v>4</v>
      </c>
      <c r="K205">
        <v>1</v>
      </c>
      <c r="L205">
        <v>4</v>
      </c>
      <c r="M205" s="12" t="str">
        <f t="shared" si="27"/>
        <v/>
      </c>
      <c r="N205" s="18" t="str">
        <f t="shared" si="28"/>
        <v/>
      </c>
      <c r="O205" s="5" t="str">
        <f t="shared" si="29"/>
        <v/>
      </c>
      <c r="P205" s="5" t="str">
        <f t="shared" si="30"/>
        <v/>
      </c>
      <c r="Q205" s="18" t="str">
        <f t="shared" si="31"/>
        <v/>
      </c>
      <c r="R205" s="17" t="str">
        <f t="shared" si="32"/>
        <v/>
      </c>
      <c r="S205" s="5" t="str">
        <f t="shared" si="33"/>
        <v/>
      </c>
      <c r="T205" s="16" t="str">
        <f t="shared" si="34"/>
        <v/>
      </c>
      <c r="U205" s="17" t="str">
        <f t="shared" si="35"/>
        <v/>
      </c>
      <c r="V205" s="5" t="str">
        <f t="shared" si="36"/>
        <v/>
      </c>
      <c r="W205" s="5"/>
      <c r="X205" s="5" t="str">
        <f t="shared" si="37"/>
        <v/>
      </c>
      <c r="Y205" s="16" t="str">
        <f t="shared" si="38"/>
        <v/>
      </c>
    </row>
    <row r="206" spans="1:25">
      <c r="A206">
        <v>2127</v>
      </c>
      <c r="B206">
        <v>0</v>
      </c>
      <c r="C206">
        <v>1991</v>
      </c>
      <c r="D206">
        <f t="shared" ref="D206:D269" si="39">2016-C206</f>
        <v>25</v>
      </c>
      <c r="E206" t="s">
        <v>164</v>
      </c>
      <c r="F206">
        <v>3</v>
      </c>
      <c r="G206">
        <v>3</v>
      </c>
      <c r="H206">
        <v>3</v>
      </c>
      <c r="I206">
        <v>2</v>
      </c>
      <c r="J206">
        <v>3</v>
      </c>
      <c r="K206">
        <v>2</v>
      </c>
      <c r="L206">
        <v>2</v>
      </c>
      <c r="M206" s="12" t="str">
        <f t="shared" si="27"/>
        <v/>
      </c>
      <c r="N206" s="18" t="str">
        <f t="shared" si="28"/>
        <v/>
      </c>
      <c r="O206" s="5" t="str">
        <f t="shared" si="29"/>
        <v/>
      </c>
      <c r="P206" s="5" t="str">
        <f t="shared" si="30"/>
        <v/>
      </c>
      <c r="Q206" s="18" t="str">
        <f t="shared" si="31"/>
        <v/>
      </c>
      <c r="R206" s="17" t="str">
        <f t="shared" si="32"/>
        <v/>
      </c>
      <c r="S206" s="5" t="str">
        <f t="shared" si="33"/>
        <v/>
      </c>
      <c r="T206" s="16" t="str">
        <f t="shared" si="34"/>
        <v/>
      </c>
      <c r="U206" s="17" t="str">
        <f t="shared" si="35"/>
        <v/>
      </c>
      <c r="V206" s="5" t="str">
        <f t="shared" si="36"/>
        <v/>
      </c>
      <c r="W206" s="5"/>
      <c r="X206" s="5" t="str">
        <f t="shared" si="37"/>
        <v/>
      </c>
      <c r="Y206" s="16" t="str">
        <f t="shared" si="38"/>
        <v/>
      </c>
    </row>
    <row r="207" spans="1:25">
      <c r="A207">
        <v>2150</v>
      </c>
      <c r="B207">
        <v>0</v>
      </c>
      <c r="C207">
        <v>1991</v>
      </c>
      <c r="D207">
        <f t="shared" si="39"/>
        <v>25</v>
      </c>
      <c r="E207" t="s">
        <v>165</v>
      </c>
      <c r="F207">
        <v>2</v>
      </c>
      <c r="G207">
        <v>3</v>
      </c>
      <c r="H207">
        <v>1</v>
      </c>
      <c r="I207">
        <v>1</v>
      </c>
      <c r="J207">
        <v>1</v>
      </c>
      <c r="K207">
        <v>1</v>
      </c>
      <c r="L207">
        <v>4</v>
      </c>
      <c r="M207" s="12" t="str">
        <f t="shared" ref="M207:M270" si="40">IF(AND(B207=1,D207&gt;30),SUM(G207:L207),"")</f>
        <v/>
      </c>
      <c r="N207" s="18" t="str">
        <f t="shared" ref="N207:N270" si="41">IF(AND(B207=1,D207&gt;30),G207++H207+L207,"")</f>
        <v/>
      </c>
      <c r="O207" s="5" t="str">
        <f t="shared" ref="O207:O270" si="42">IF(AND(B207=1,D207&gt;30),POWER(N207-T$4,2),"")</f>
        <v/>
      </c>
      <c r="P207" s="5" t="str">
        <f t="shared" ref="P207:P270" si="43">IF(AND(B207=1,D207&gt;30),(((N207-T$4)/T$5)*10+50),"")</f>
        <v/>
      </c>
      <c r="Q207" s="18" t="str">
        <f t="shared" ref="Q207:Q270" si="44">IF(AND(B207=1,D207&gt;30),I207,"")</f>
        <v/>
      </c>
      <c r="R207" s="17" t="str">
        <f t="shared" ref="R207:R270" si="45">IF(AND(B207=1,D207&gt;30),POWER(Q207-T$7,2),"")</f>
        <v/>
      </c>
      <c r="S207" s="5" t="str">
        <f t="shared" ref="S207:S270" si="46">IF(AND(B207=1,D207&gt;30),((Q207-T$7)/T$8)*10+50,"")</f>
        <v/>
      </c>
      <c r="T207" s="16" t="str">
        <f t="shared" ref="T207:T270" si="47">IF(AND(B207=1,D207&gt;30),J207+K207,"")</f>
        <v/>
      </c>
      <c r="U207" s="17" t="str">
        <f t="shared" ref="U207:U270" si="48">IF(AND(B207=1,D207&gt;30),POWER(T207-T$10,2),"")</f>
        <v/>
      </c>
      <c r="V207" s="5" t="str">
        <f t="shared" ref="V207:V270" si="49">IF(AND(B207=1,D207&gt;30),((T207-T$10)/T$11)*10+50,"")</f>
        <v/>
      </c>
      <c r="W207" s="5"/>
      <c r="X207" s="5" t="str">
        <f t="shared" ref="X207:X270" si="50">IF(AND(B207=1,D207&gt;30),POWER((M207-W$4),2),"")</f>
        <v/>
      </c>
      <c r="Y207" s="16" t="str">
        <f t="shared" ref="Y207:Y270" si="51">IF(AND(B207=1,D207&gt;30),((M207-W$4)/W$5)*10+50,"")</f>
        <v/>
      </c>
    </row>
    <row r="208" spans="1:25">
      <c r="A208">
        <v>2144</v>
      </c>
      <c r="B208">
        <v>0</v>
      </c>
      <c r="C208">
        <v>1989</v>
      </c>
      <c r="D208">
        <f t="shared" si="39"/>
        <v>27</v>
      </c>
      <c r="E208" t="s">
        <v>166</v>
      </c>
      <c r="F208">
        <v>4</v>
      </c>
      <c r="G208">
        <v>3</v>
      </c>
      <c r="H208">
        <v>2</v>
      </c>
      <c r="I208">
        <v>3</v>
      </c>
      <c r="J208">
        <v>2</v>
      </c>
      <c r="K208">
        <v>2</v>
      </c>
      <c r="L208">
        <v>4</v>
      </c>
      <c r="M208" s="12" t="str">
        <f t="shared" si="40"/>
        <v/>
      </c>
      <c r="N208" s="18" t="str">
        <f t="shared" si="41"/>
        <v/>
      </c>
      <c r="O208" s="5" t="str">
        <f t="shared" si="42"/>
        <v/>
      </c>
      <c r="P208" s="5" t="str">
        <f t="shared" si="43"/>
        <v/>
      </c>
      <c r="Q208" s="18" t="str">
        <f t="shared" si="44"/>
        <v/>
      </c>
      <c r="R208" s="17" t="str">
        <f t="shared" si="45"/>
        <v/>
      </c>
      <c r="S208" s="5" t="str">
        <f t="shared" si="46"/>
        <v/>
      </c>
      <c r="T208" s="16" t="str">
        <f t="shared" si="47"/>
        <v/>
      </c>
      <c r="U208" s="17" t="str">
        <f t="shared" si="48"/>
        <v/>
      </c>
      <c r="V208" s="5" t="str">
        <f t="shared" si="49"/>
        <v/>
      </c>
      <c r="W208" s="5"/>
      <c r="X208" s="5" t="str">
        <f t="shared" si="50"/>
        <v/>
      </c>
      <c r="Y208" s="16" t="str">
        <f t="shared" si="51"/>
        <v/>
      </c>
    </row>
    <row r="209" spans="1:25">
      <c r="A209">
        <v>2152</v>
      </c>
      <c r="B209">
        <v>0</v>
      </c>
      <c r="C209">
        <v>1986</v>
      </c>
      <c r="D209">
        <f t="shared" si="39"/>
        <v>30</v>
      </c>
      <c r="E209" t="s">
        <v>46</v>
      </c>
      <c r="G209">
        <v>3</v>
      </c>
      <c r="H209">
        <v>3</v>
      </c>
      <c r="I209">
        <v>3</v>
      </c>
      <c r="J209">
        <v>3</v>
      </c>
      <c r="K209">
        <v>2</v>
      </c>
      <c r="L209">
        <v>2</v>
      </c>
      <c r="M209" s="12" t="str">
        <f t="shared" si="40"/>
        <v/>
      </c>
      <c r="N209" s="18" t="str">
        <f t="shared" si="41"/>
        <v/>
      </c>
      <c r="O209" s="5" t="str">
        <f t="shared" si="42"/>
        <v/>
      </c>
      <c r="P209" s="5" t="str">
        <f t="shared" si="43"/>
        <v/>
      </c>
      <c r="Q209" s="18" t="str">
        <f t="shared" si="44"/>
        <v/>
      </c>
      <c r="R209" s="17" t="str">
        <f t="shared" si="45"/>
        <v/>
      </c>
      <c r="S209" s="5" t="str">
        <f t="shared" si="46"/>
        <v/>
      </c>
      <c r="T209" s="16" t="str">
        <f t="shared" si="47"/>
        <v/>
      </c>
      <c r="U209" s="17" t="str">
        <f t="shared" si="48"/>
        <v/>
      </c>
      <c r="V209" s="5" t="str">
        <f t="shared" si="49"/>
        <v/>
      </c>
      <c r="W209" s="5"/>
      <c r="X209" s="5" t="str">
        <f t="shared" si="50"/>
        <v/>
      </c>
      <c r="Y209" s="16" t="str">
        <f t="shared" si="51"/>
        <v/>
      </c>
    </row>
    <row r="210" spans="1:25">
      <c r="A210">
        <v>2162</v>
      </c>
      <c r="B210">
        <v>0</v>
      </c>
      <c r="C210">
        <v>1983</v>
      </c>
      <c r="D210">
        <f t="shared" si="39"/>
        <v>33</v>
      </c>
      <c r="E210" t="s">
        <v>167</v>
      </c>
      <c r="F210">
        <v>4</v>
      </c>
      <c r="G210">
        <v>2</v>
      </c>
      <c r="H210">
        <v>2</v>
      </c>
      <c r="I210">
        <v>2</v>
      </c>
      <c r="J210">
        <v>2</v>
      </c>
      <c r="K210">
        <v>2</v>
      </c>
      <c r="L210">
        <v>3</v>
      </c>
      <c r="M210" s="12" t="str">
        <f t="shared" si="40"/>
        <v/>
      </c>
      <c r="N210" s="18" t="str">
        <f t="shared" si="41"/>
        <v/>
      </c>
      <c r="O210" s="5" t="str">
        <f t="shared" si="42"/>
        <v/>
      </c>
      <c r="P210" s="5" t="str">
        <f t="shared" si="43"/>
        <v/>
      </c>
      <c r="Q210" s="18" t="str">
        <f t="shared" si="44"/>
        <v/>
      </c>
      <c r="R210" s="17" t="str">
        <f t="shared" si="45"/>
        <v/>
      </c>
      <c r="S210" s="5" t="str">
        <f t="shared" si="46"/>
        <v/>
      </c>
      <c r="T210" s="16" t="str">
        <f t="shared" si="47"/>
        <v/>
      </c>
      <c r="U210" s="17" t="str">
        <f t="shared" si="48"/>
        <v/>
      </c>
      <c r="V210" s="5" t="str">
        <f t="shared" si="49"/>
        <v/>
      </c>
      <c r="W210" s="5"/>
      <c r="X210" s="5" t="str">
        <f t="shared" si="50"/>
        <v/>
      </c>
      <c r="Y210" s="16" t="str">
        <f t="shared" si="51"/>
        <v/>
      </c>
    </row>
    <row r="211" spans="1:25">
      <c r="A211">
        <v>2165</v>
      </c>
      <c r="B211">
        <v>0</v>
      </c>
      <c r="C211">
        <v>1989</v>
      </c>
      <c r="D211">
        <f t="shared" si="39"/>
        <v>27</v>
      </c>
      <c r="E211" t="s">
        <v>168</v>
      </c>
      <c r="F211">
        <v>4</v>
      </c>
      <c r="G211">
        <v>1</v>
      </c>
      <c r="H211">
        <v>1</v>
      </c>
      <c r="I211">
        <v>4</v>
      </c>
      <c r="J211">
        <v>2</v>
      </c>
      <c r="K211">
        <v>1</v>
      </c>
      <c r="L211">
        <v>2</v>
      </c>
      <c r="M211" s="12" t="str">
        <f t="shared" si="40"/>
        <v/>
      </c>
      <c r="N211" s="18" t="str">
        <f t="shared" si="41"/>
        <v/>
      </c>
      <c r="O211" s="5" t="str">
        <f t="shared" si="42"/>
        <v/>
      </c>
      <c r="P211" s="5" t="str">
        <f t="shared" si="43"/>
        <v/>
      </c>
      <c r="Q211" s="18" t="str">
        <f t="shared" si="44"/>
        <v/>
      </c>
      <c r="R211" s="17" t="str">
        <f t="shared" si="45"/>
        <v/>
      </c>
      <c r="S211" s="5" t="str">
        <f t="shared" si="46"/>
        <v/>
      </c>
      <c r="T211" s="16" t="str">
        <f t="shared" si="47"/>
        <v/>
      </c>
      <c r="U211" s="17" t="str">
        <f t="shared" si="48"/>
        <v/>
      </c>
      <c r="V211" s="5" t="str">
        <f t="shared" si="49"/>
        <v/>
      </c>
      <c r="W211" s="5"/>
      <c r="X211" s="5" t="str">
        <f t="shared" si="50"/>
        <v/>
      </c>
      <c r="Y211" s="16" t="str">
        <f t="shared" si="51"/>
        <v/>
      </c>
    </row>
    <row r="212" spans="1:25">
      <c r="A212">
        <v>2178</v>
      </c>
      <c r="B212">
        <v>0</v>
      </c>
      <c r="C212">
        <v>1987</v>
      </c>
      <c r="D212">
        <f t="shared" si="39"/>
        <v>29</v>
      </c>
      <c r="E212" t="s">
        <v>169</v>
      </c>
      <c r="F212">
        <v>1</v>
      </c>
      <c r="G212">
        <v>3</v>
      </c>
      <c r="H212">
        <v>3</v>
      </c>
      <c r="I212">
        <v>2</v>
      </c>
      <c r="J212">
        <v>4</v>
      </c>
      <c r="K212">
        <v>2</v>
      </c>
      <c r="L212">
        <v>2</v>
      </c>
      <c r="M212" s="12" t="str">
        <f t="shared" si="40"/>
        <v/>
      </c>
      <c r="N212" s="18" t="str">
        <f t="shared" si="41"/>
        <v/>
      </c>
      <c r="O212" s="5" t="str">
        <f t="shared" si="42"/>
        <v/>
      </c>
      <c r="P212" s="5" t="str">
        <f t="shared" si="43"/>
        <v/>
      </c>
      <c r="Q212" s="18" t="str">
        <f t="shared" si="44"/>
        <v/>
      </c>
      <c r="R212" s="17" t="str">
        <f t="shared" si="45"/>
        <v/>
      </c>
      <c r="S212" s="5" t="str">
        <f t="shared" si="46"/>
        <v/>
      </c>
      <c r="T212" s="16" t="str">
        <f t="shared" si="47"/>
        <v/>
      </c>
      <c r="U212" s="17" t="str">
        <f t="shared" si="48"/>
        <v/>
      </c>
      <c r="V212" s="5" t="str">
        <f t="shared" si="49"/>
        <v/>
      </c>
      <c r="W212" s="5"/>
      <c r="X212" s="5" t="str">
        <f t="shared" si="50"/>
        <v/>
      </c>
      <c r="Y212" s="16" t="str">
        <f t="shared" si="51"/>
        <v/>
      </c>
    </row>
    <row r="213" spans="1:25">
      <c r="A213">
        <v>2186</v>
      </c>
      <c r="B213">
        <v>0</v>
      </c>
      <c r="C213">
        <v>1996</v>
      </c>
      <c r="D213">
        <f t="shared" si="39"/>
        <v>20</v>
      </c>
      <c r="E213" t="s">
        <v>170</v>
      </c>
      <c r="F213">
        <v>4</v>
      </c>
      <c r="G213">
        <v>3</v>
      </c>
      <c r="H213">
        <v>2</v>
      </c>
      <c r="I213">
        <v>2</v>
      </c>
      <c r="J213">
        <v>2</v>
      </c>
      <c r="K213">
        <v>2</v>
      </c>
      <c r="L213">
        <v>3</v>
      </c>
      <c r="M213" s="12" t="str">
        <f t="shared" si="40"/>
        <v/>
      </c>
      <c r="N213" s="18" t="str">
        <f t="shared" si="41"/>
        <v/>
      </c>
      <c r="O213" s="5" t="str">
        <f t="shared" si="42"/>
        <v/>
      </c>
      <c r="P213" s="5" t="str">
        <f t="shared" si="43"/>
        <v/>
      </c>
      <c r="Q213" s="18" t="str">
        <f t="shared" si="44"/>
        <v/>
      </c>
      <c r="R213" s="17" t="str">
        <f t="shared" si="45"/>
        <v/>
      </c>
      <c r="S213" s="5" t="str">
        <f t="shared" si="46"/>
        <v/>
      </c>
      <c r="T213" s="16" t="str">
        <f t="shared" si="47"/>
        <v/>
      </c>
      <c r="U213" s="17" t="str">
        <f t="shared" si="48"/>
        <v/>
      </c>
      <c r="V213" s="5" t="str">
        <f t="shared" si="49"/>
        <v/>
      </c>
      <c r="W213" s="5"/>
      <c r="X213" s="5" t="str">
        <f t="shared" si="50"/>
        <v/>
      </c>
      <c r="Y213" s="16" t="str">
        <f t="shared" si="51"/>
        <v/>
      </c>
    </row>
    <row r="214" spans="1:25">
      <c r="A214">
        <v>2189</v>
      </c>
      <c r="B214">
        <v>0</v>
      </c>
      <c r="C214">
        <v>1990</v>
      </c>
      <c r="D214">
        <f t="shared" si="39"/>
        <v>26</v>
      </c>
      <c r="E214" t="s">
        <v>171</v>
      </c>
      <c r="F214">
        <v>4</v>
      </c>
      <c r="G214">
        <v>3</v>
      </c>
      <c r="H214">
        <v>4</v>
      </c>
      <c r="I214">
        <v>2</v>
      </c>
      <c r="J214">
        <v>2</v>
      </c>
      <c r="K214">
        <v>2</v>
      </c>
      <c r="L214">
        <v>3</v>
      </c>
      <c r="M214" s="12" t="str">
        <f t="shared" si="40"/>
        <v/>
      </c>
      <c r="N214" s="18" t="str">
        <f t="shared" si="41"/>
        <v/>
      </c>
      <c r="O214" s="5" t="str">
        <f t="shared" si="42"/>
        <v/>
      </c>
      <c r="P214" s="5" t="str">
        <f t="shared" si="43"/>
        <v/>
      </c>
      <c r="Q214" s="18" t="str">
        <f t="shared" si="44"/>
        <v/>
      </c>
      <c r="R214" s="17" t="str">
        <f t="shared" si="45"/>
        <v/>
      </c>
      <c r="S214" s="5" t="str">
        <f t="shared" si="46"/>
        <v/>
      </c>
      <c r="T214" s="16" t="str">
        <f t="shared" si="47"/>
        <v/>
      </c>
      <c r="U214" s="17" t="str">
        <f t="shared" si="48"/>
        <v/>
      </c>
      <c r="V214" s="5" t="str">
        <f t="shared" si="49"/>
        <v/>
      </c>
      <c r="W214" s="5"/>
      <c r="X214" s="5" t="str">
        <f t="shared" si="50"/>
        <v/>
      </c>
      <c r="Y214" s="16" t="str">
        <f t="shared" si="51"/>
        <v/>
      </c>
    </row>
    <row r="215" spans="1:25">
      <c r="A215">
        <v>2190</v>
      </c>
      <c r="B215">
        <v>0</v>
      </c>
      <c r="C215">
        <v>1991</v>
      </c>
      <c r="D215">
        <f t="shared" si="39"/>
        <v>25</v>
      </c>
      <c r="E215" t="s">
        <v>172</v>
      </c>
      <c r="F215">
        <v>3</v>
      </c>
      <c r="G215">
        <v>3</v>
      </c>
      <c r="H215">
        <v>3</v>
      </c>
      <c r="I215">
        <v>3</v>
      </c>
      <c r="J215">
        <v>3</v>
      </c>
      <c r="K215">
        <v>2</v>
      </c>
      <c r="L215">
        <v>3</v>
      </c>
      <c r="M215" s="12" t="str">
        <f t="shared" si="40"/>
        <v/>
      </c>
      <c r="N215" s="18" t="str">
        <f t="shared" si="41"/>
        <v/>
      </c>
      <c r="O215" s="5" t="str">
        <f t="shared" si="42"/>
        <v/>
      </c>
      <c r="P215" s="5" t="str">
        <f t="shared" si="43"/>
        <v/>
      </c>
      <c r="Q215" s="18" t="str">
        <f t="shared" si="44"/>
        <v/>
      </c>
      <c r="R215" s="17" t="str">
        <f t="shared" si="45"/>
        <v/>
      </c>
      <c r="S215" s="5" t="str">
        <f t="shared" si="46"/>
        <v/>
      </c>
      <c r="T215" s="16" t="str">
        <f t="shared" si="47"/>
        <v/>
      </c>
      <c r="U215" s="17" t="str">
        <f t="shared" si="48"/>
        <v/>
      </c>
      <c r="V215" s="5" t="str">
        <f t="shared" si="49"/>
        <v/>
      </c>
      <c r="W215" s="5"/>
      <c r="X215" s="5" t="str">
        <f t="shared" si="50"/>
        <v/>
      </c>
      <c r="Y215" s="16" t="str">
        <f t="shared" si="51"/>
        <v/>
      </c>
    </row>
    <row r="216" spans="1:25">
      <c r="A216">
        <v>2202</v>
      </c>
      <c r="B216">
        <v>0</v>
      </c>
      <c r="C216">
        <v>1990</v>
      </c>
      <c r="D216">
        <f t="shared" si="39"/>
        <v>26</v>
      </c>
      <c r="E216" t="s">
        <v>173</v>
      </c>
      <c r="F216">
        <v>3</v>
      </c>
      <c r="G216">
        <v>2</v>
      </c>
      <c r="H216">
        <v>1</v>
      </c>
      <c r="I216">
        <v>1</v>
      </c>
      <c r="J216">
        <v>1</v>
      </c>
      <c r="K216">
        <v>2</v>
      </c>
      <c r="L216">
        <v>2</v>
      </c>
      <c r="M216" s="12" t="str">
        <f t="shared" si="40"/>
        <v/>
      </c>
      <c r="N216" s="18" t="str">
        <f t="shared" si="41"/>
        <v/>
      </c>
      <c r="O216" s="5" t="str">
        <f t="shared" si="42"/>
        <v/>
      </c>
      <c r="P216" s="5" t="str">
        <f t="shared" si="43"/>
        <v/>
      </c>
      <c r="Q216" s="18" t="str">
        <f t="shared" si="44"/>
        <v/>
      </c>
      <c r="R216" s="17" t="str">
        <f t="shared" si="45"/>
        <v/>
      </c>
      <c r="S216" s="5" t="str">
        <f t="shared" si="46"/>
        <v/>
      </c>
      <c r="T216" s="16" t="str">
        <f t="shared" si="47"/>
        <v/>
      </c>
      <c r="U216" s="17" t="str">
        <f t="shared" si="48"/>
        <v/>
      </c>
      <c r="V216" s="5" t="str">
        <f t="shared" si="49"/>
        <v/>
      </c>
      <c r="W216" s="5"/>
      <c r="X216" s="5" t="str">
        <f t="shared" si="50"/>
        <v/>
      </c>
      <c r="Y216" s="16" t="str">
        <f t="shared" si="51"/>
        <v/>
      </c>
    </row>
    <row r="217" spans="1:25">
      <c r="A217">
        <v>2204</v>
      </c>
      <c r="B217">
        <v>0</v>
      </c>
      <c r="C217">
        <v>1992</v>
      </c>
      <c r="D217">
        <f t="shared" si="39"/>
        <v>24</v>
      </c>
      <c r="E217" t="s">
        <v>174</v>
      </c>
      <c r="F217">
        <v>3</v>
      </c>
      <c r="G217">
        <v>4</v>
      </c>
      <c r="H217">
        <v>2</v>
      </c>
      <c r="I217">
        <v>3</v>
      </c>
      <c r="J217">
        <v>3</v>
      </c>
      <c r="K217">
        <v>2</v>
      </c>
      <c r="L217">
        <v>4</v>
      </c>
      <c r="M217" s="12" t="str">
        <f t="shared" si="40"/>
        <v/>
      </c>
      <c r="N217" s="18" t="str">
        <f t="shared" si="41"/>
        <v/>
      </c>
      <c r="O217" s="5" t="str">
        <f t="shared" si="42"/>
        <v/>
      </c>
      <c r="P217" s="5" t="str">
        <f t="shared" si="43"/>
        <v/>
      </c>
      <c r="Q217" s="18" t="str">
        <f t="shared" si="44"/>
        <v/>
      </c>
      <c r="R217" s="17" t="str">
        <f t="shared" si="45"/>
        <v/>
      </c>
      <c r="S217" s="5" t="str">
        <f t="shared" si="46"/>
        <v/>
      </c>
      <c r="T217" s="16" t="str">
        <f t="shared" si="47"/>
        <v/>
      </c>
      <c r="U217" s="17" t="str">
        <f t="shared" si="48"/>
        <v/>
      </c>
      <c r="V217" s="5" t="str">
        <f t="shared" si="49"/>
        <v/>
      </c>
      <c r="W217" s="5"/>
      <c r="X217" s="5" t="str">
        <f t="shared" si="50"/>
        <v/>
      </c>
      <c r="Y217" s="16" t="str">
        <f t="shared" si="51"/>
        <v/>
      </c>
    </row>
    <row r="218" spans="1:25">
      <c r="A218">
        <v>2205</v>
      </c>
      <c r="B218">
        <v>0</v>
      </c>
      <c r="C218">
        <v>1961</v>
      </c>
      <c r="D218">
        <f t="shared" si="39"/>
        <v>55</v>
      </c>
      <c r="E218" t="s">
        <v>175</v>
      </c>
      <c r="F218">
        <v>3</v>
      </c>
      <c r="G218">
        <v>3</v>
      </c>
      <c r="H218">
        <v>2</v>
      </c>
      <c r="I218">
        <v>2</v>
      </c>
      <c r="J218">
        <v>2</v>
      </c>
      <c r="K218">
        <v>2</v>
      </c>
      <c r="L218">
        <v>2</v>
      </c>
      <c r="M218" s="12" t="str">
        <f t="shared" si="40"/>
        <v/>
      </c>
      <c r="N218" s="18" t="str">
        <f t="shared" si="41"/>
        <v/>
      </c>
      <c r="O218" s="5" t="str">
        <f t="shared" si="42"/>
        <v/>
      </c>
      <c r="P218" s="5" t="str">
        <f t="shared" si="43"/>
        <v/>
      </c>
      <c r="Q218" s="18" t="str">
        <f t="shared" si="44"/>
        <v/>
      </c>
      <c r="R218" s="17" t="str">
        <f t="shared" si="45"/>
        <v/>
      </c>
      <c r="S218" s="5" t="str">
        <f t="shared" si="46"/>
        <v/>
      </c>
      <c r="T218" s="16" t="str">
        <f t="shared" si="47"/>
        <v/>
      </c>
      <c r="U218" s="17" t="str">
        <f t="shared" si="48"/>
        <v/>
      </c>
      <c r="V218" s="5" t="str">
        <f t="shared" si="49"/>
        <v/>
      </c>
      <c r="W218" s="5"/>
      <c r="X218" s="5" t="str">
        <f t="shared" si="50"/>
        <v/>
      </c>
      <c r="Y218" s="16" t="str">
        <f t="shared" si="51"/>
        <v/>
      </c>
    </row>
    <row r="219" spans="1:25">
      <c r="A219">
        <v>2207</v>
      </c>
      <c r="B219">
        <v>1</v>
      </c>
      <c r="C219">
        <v>1991</v>
      </c>
      <c r="D219">
        <f t="shared" si="39"/>
        <v>25</v>
      </c>
      <c r="E219" t="s">
        <v>176</v>
      </c>
      <c r="F219">
        <v>3</v>
      </c>
      <c r="G219">
        <v>4</v>
      </c>
      <c r="H219">
        <v>4</v>
      </c>
      <c r="I219">
        <v>3</v>
      </c>
      <c r="J219">
        <v>1</v>
      </c>
      <c r="K219">
        <v>1</v>
      </c>
      <c r="L219">
        <v>3</v>
      </c>
      <c r="M219" s="12" t="str">
        <f t="shared" si="40"/>
        <v/>
      </c>
      <c r="N219" s="18" t="str">
        <f t="shared" si="41"/>
        <v/>
      </c>
      <c r="O219" s="5" t="str">
        <f t="shared" si="42"/>
        <v/>
      </c>
      <c r="P219" s="5" t="str">
        <f t="shared" si="43"/>
        <v/>
      </c>
      <c r="Q219" s="18" t="str">
        <f t="shared" si="44"/>
        <v/>
      </c>
      <c r="R219" s="17" t="str">
        <f t="shared" si="45"/>
        <v/>
      </c>
      <c r="S219" s="5" t="str">
        <f t="shared" si="46"/>
        <v/>
      </c>
      <c r="T219" s="16" t="str">
        <f t="shared" si="47"/>
        <v/>
      </c>
      <c r="U219" s="17" t="str">
        <f t="shared" si="48"/>
        <v/>
      </c>
      <c r="V219" s="5" t="str">
        <f t="shared" si="49"/>
        <v/>
      </c>
      <c r="W219" s="5"/>
      <c r="X219" s="5" t="str">
        <f t="shared" si="50"/>
        <v/>
      </c>
      <c r="Y219" s="16" t="str">
        <f t="shared" si="51"/>
        <v/>
      </c>
    </row>
    <row r="220" spans="1:25">
      <c r="A220">
        <v>2211</v>
      </c>
      <c r="B220">
        <v>0</v>
      </c>
      <c r="C220">
        <v>1991</v>
      </c>
      <c r="D220">
        <f t="shared" si="39"/>
        <v>25</v>
      </c>
      <c r="E220" t="s">
        <v>177</v>
      </c>
      <c r="F220">
        <v>3</v>
      </c>
      <c r="G220">
        <v>2</v>
      </c>
      <c r="H220">
        <v>3</v>
      </c>
      <c r="I220">
        <v>2</v>
      </c>
      <c r="J220">
        <v>2</v>
      </c>
      <c r="K220">
        <v>2</v>
      </c>
      <c r="L220">
        <v>2</v>
      </c>
      <c r="M220" s="12" t="str">
        <f t="shared" si="40"/>
        <v/>
      </c>
      <c r="N220" s="18" t="str">
        <f t="shared" si="41"/>
        <v/>
      </c>
      <c r="O220" s="5" t="str">
        <f t="shared" si="42"/>
        <v/>
      </c>
      <c r="P220" s="5" t="str">
        <f t="shared" si="43"/>
        <v/>
      </c>
      <c r="Q220" s="18" t="str">
        <f t="shared" si="44"/>
        <v/>
      </c>
      <c r="R220" s="17" t="str">
        <f t="shared" si="45"/>
        <v/>
      </c>
      <c r="S220" s="5" t="str">
        <f t="shared" si="46"/>
        <v/>
      </c>
      <c r="T220" s="16" t="str">
        <f t="shared" si="47"/>
        <v/>
      </c>
      <c r="U220" s="17" t="str">
        <f t="shared" si="48"/>
        <v/>
      </c>
      <c r="V220" s="5" t="str">
        <f t="shared" si="49"/>
        <v/>
      </c>
      <c r="W220" s="5"/>
      <c r="X220" s="5" t="str">
        <f t="shared" si="50"/>
        <v/>
      </c>
      <c r="Y220" s="16" t="str">
        <f t="shared" si="51"/>
        <v/>
      </c>
    </row>
    <row r="221" spans="1:25">
      <c r="A221">
        <v>2215</v>
      </c>
      <c r="B221">
        <v>1</v>
      </c>
      <c r="C221">
        <v>1985</v>
      </c>
      <c r="D221">
        <f t="shared" si="39"/>
        <v>31</v>
      </c>
      <c r="E221" t="s">
        <v>178</v>
      </c>
      <c r="F221">
        <v>2</v>
      </c>
      <c r="G221">
        <v>3</v>
      </c>
      <c r="H221">
        <v>3</v>
      </c>
      <c r="I221">
        <v>3</v>
      </c>
      <c r="J221">
        <v>2</v>
      </c>
      <c r="K221">
        <v>2</v>
      </c>
      <c r="L221">
        <v>2</v>
      </c>
      <c r="M221" s="12">
        <f t="shared" si="40"/>
        <v>15</v>
      </c>
      <c r="N221" s="18">
        <f t="shared" si="41"/>
        <v>8</v>
      </c>
      <c r="O221" s="5">
        <f t="shared" si="42"/>
        <v>3.0864197530863979E-3</v>
      </c>
      <c r="P221" s="5">
        <f t="shared" si="43"/>
        <v>49.634394335261945</v>
      </c>
      <c r="Q221" s="18">
        <f t="shared" si="44"/>
        <v>3</v>
      </c>
      <c r="R221" s="17">
        <f t="shared" si="45"/>
        <v>0.30864197530864174</v>
      </c>
      <c r="S221" s="5">
        <f t="shared" si="46"/>
        <v>57.647191129018722</v>
      </c>
      <c r="T221" s="16">
        <f t="shared" si="47"/>
        <v>4</v>
      </c>
      <c r="U221" s="17">
        <f t="shared" si="48"/>
        <v>0.44444444444444486</v>
      </c>
      <c r="V221" s="5">
        <f t="shared" si="49"/>
        <v>43.714606389452911</v>
      </c>
      <c r="W221" s="5"/>
      <c r="X221" s="5">
        <f t="shared" si="50"/>
        <v>2.7777777777777582E-2</v>
      </c>
      <c r="Y221" s="16">
        <f t="shared" si="51"/>
        <v>48.896525481863513</v>
      </c>
    </row>
    <row r="222" spans="1:25">
      <c r="A222">
        <v>2220</v>
      </c>
      <c r="B222">
        <v>0</v>
      </c>
      <c r="C222">
        <v>1991</v>
      </c>
      <c r="D222">
        <f t="shared" si="39"/>
        <v>25</v>
      </c>
      <c r="E222" t="s">
        <v>46</v>
      </c>
      <c r="G222">
        <v>3</v>
      </c>
      <c r="H222">
        <v>4</v>
      </c>
      <c r="I222">
        <v>3</v>
      </c>
      <c r="J222">
        <v>2</v>
      </c>
      <c r="K222">
        <v>2</v>
      </c>
      <c r="L222">
        <v>3</v>
      </c>
      <c r="M222" s="12" t="str">
        <f t="shared" si="40"/>
        <v/>
      </c>
      <c r="N222" s="18" t="str">
        <f t="shared" si="41"/>
        <v/>
      </c>
      <c r="O222" s="5" t="str">
        <f t="shared" si="42"/>
        <v/>
      </c>
      <c r="P222" s="5" t="str">
        <f t="shared" si="43"/>
        <v/>
      </c>
      <c r="Q222" s="18" t="str">
        <f t="shared" si="44"/>
        <v/>
      </c>
      <c r="R222" s="17" t="str">
        <f t="shared" si="45"/>
        <v/>
      </c>
      <c r="S222" s="5" t="str">
        <f t="shared" si="46"/>
        <v/>
      </c>
      <c r="T222" s="16" t="str">
        <f t="shared" si="47"/>
        <v/>
      </c>
      <c r="U222" s="17" t="str">
        <f t="shared" si="48"/>
        <v/>
      </c>
      <c r="V222" s="5" t="str">
        <f t="shared" si="49"/>
        <v/>
      </c>
      <c r="W222" s="5"/>
      <c r="X222" s="5" t="str">
        <f t="shared" si="50"/>
        <v/>
      </c>
      <c r="Y222" s="16" t="str">
        <f t="shared" si="51"/>
        <v/>
      </c>
    </row>
    <row r="223" spans="1:25">
      <c r="A223">
        <v>2247</v>
      </c>
      <c r="B223">
        <v>1</v>
      </c>
      <c r="C223">
        <v>1983</v>
      </c>
      <c r="D223">
        <f t="shared" si="39"/>
        <v>33</v>
      </c>
      <c r="E223" t="s">
        <v>179</v>
      </c>
      <c r="F223">
        <v>1</v>
      </c>
      <c r="G223">
        <v>3</v>
      </c>
      <c r="H223">
        <v>2</v>
      </c>
      <c r="I223">
        <v>2</v>
      </c>
      <c r="J223">
        <v>4</v>
      </c>
      <c r="K223">
        <v>2</v>
      </c>
      <c r="L223">
        <v>3</v>
      </c>
      <c r="M223" s="12">
        <f t="shared" si="40"/>
        <v>16</v>
      </c>
      <c r="N223" s="18">
        <f t="shared" si="41"/>
        <v>8</v>
      </c>
      <c r="O223" s="5">
        <f t="shared" si="42"/>
        <v>3.0864197530863979E-3</v>
      </c>
      <c r="P223" s="5">
        <f t="shared" si="43"/>
        <v>49.634394335261945</v>
      </c>
      <c r="Q223" s="18">
        <f t="shared" si="44"/>
        <v>2</v>
      </c>
      <c r="R223" s="17">
        <f t="shared" si="45"/>
        <v>0.19753086419753105</v>
      </c>
      <c r="S223" s="5">
        <f t="shared" si="46"/>
        <v>43.882247096785015</v>
      </c>
      <c r="T223" s="16">
        <f t="shared" si="47"/>
        <v>6</v>
      </c>
      <c r="U223" s="17">
        <f t="shared" si="48"/>
        <v>1.777777777777777</v>
      </c>
      <c r="V223" s="5">
        <f t="shared" si="49"/>
        <v>62.570787221094172</v>
      </c>
      <c r="W223" s="5"/>
      <c r="X223" s="5">
        <f t="shared" si="50"/>
        <v>0.69444444444444542</v>
      </c>
      <c r="Y223" s="16">
        <f t="shared" si="51"/>
        <v>55.517372590682456</v>
      </c>
    </row>
    <row r="224" spans="1:25">
      <c r="A224">
        <v>2248</v>
      </c>
      <c r="B224">
        <v>0</v>
      </c>
      <c r="C224">
        <v>1990</v>
      </c>
      <c r="D224">
        <f t="shared" si="39"/>
        <v>26</v>
      </c>
      <c r="E224" t="s">
        <v>46</v>
      </c>
      <c r="G224">
        <v>4</v>
      </c>
      <c r="H224">
        <v>3</v>
      </c>
      <c r="I224">
        <v>3</v>
      </c>
      <c r="J224">
        <v>2</v>
      </c>
      <c r="K224">
        <v>2</v>
      </c>
      <c r="L224">
        <v>3</v>
      </c>
      <c r="M224" s="12" t="str">
        <f t="shared" si="40"/>
        <v/>
      </c>
      <c r="N224" s="18" t="str">
        <f t="shared" si="41"/>
        <v/>
      </c>
      <c r="O224" s="5" t="str">
        <f t="shared" si="42"/>
        <v/>
      </c>
      <c r="P224" s="5" t="str">
        <f t="shared" si="43"/>
        <v/>
      </c>
      <c r="Q224" s="18" t="str">
        <f t="shared" si="44"/>
        <v/>
      </c>
      <c r="R224" s="17" t="str">
        <f t="shared" si="45"/>
        <v/>
      </c>
      <c r="S224" s="5" t="str">
        <f t="shared" si="46"/>
        <v/>
      </c>
      <c r="T224" s="16" t="str">
        <f t="shared" si="47"/>
        <v/>
      </c>
      <c r="U224" s="17" t="str">
        <f t="shared" si="48"/>
        <v/>
      </c>
      <c r="V224" s="5" t="str">
        <f t="shared" si="49"/>
        <v/>
      </c>
      <c r="W224" s="5"/>
      <c r="X224" s="5" t="str">
        <f t="shared" si="50"/>
        <v/>
      </c>
      <c r="Y224" s="16" t="str">
        <f t="shared" si="51"/>
        <v/>
      </c>
    </row>
    <row r="225" spans="1:25">
      <c r="A225">
        <v>2262</v>
      </c>
      <c r="B225">
        <v>1</v>
      </c>
      <c r="C225">
        <v>1946</v>
      </c>
      <c r="D225">
        <f t="shared" si="39"/>
        <v>70</v>
      </c>
      <c r="E225" t="s">
        <v>180</v>
      </c>
      <c r="F225">
        <v>1</v>
      </c>
      <c r="G225">
        <v>2</v>
      </c>
      <c r="H225">
        <v>2</v>
      </c>
      <c r="I225">
        <v>3</v>
      </c>
      <c r="J225">
        <v>2</v>
      </c>
      <c r="K225">
        <v>2</v>
      </c>
      <c r="L225">
        <v>3</v>
      </c>
      <c r="M225" s="12">
        <f t="shared" si="40"/>
        <v>14</v>
      </c>
      <c r="N225" s="18">
        <f t="shared" si="41"/>
        <v>7</v>
      </c>
      <c r="O225" s="5">
        <f t="shared" si="42"/>
        <v>1.1141975308641971</v>
      </c>
      <c r="P225" s="5">
        <f t="shared" si="43"/>
        <v>43.053492369976965</v>
      </c>
      <c r="Q225" s="18">
        <f t="shared" si="44"/>
        <v>3</v>
      </c>
      <c r="R225" s="17">
        <f t="shared" si="45"/>
        <v>0.30864197530864174</v>
      </c>
      <c r="S225" s="5">
        <f t="shared" si="46"/>
        <v>57.647191129018722</v>
      </c>
      <c r="T225" s="16">
        <f t="shared" si="47"/>
        <v>4</v>
      </c>
      <c r="U225" s="17">
        <f t="shared" si="48"/>
        <v>0.44444444444444486</v>
      </c>
      <c r="V225" s="5">
        <f t="shared" si="49"/>
        <v>43.714606389452911</v>
      </c>
      <c r="W225" s="5"/>
      <c r="X225" s="5">
        <f t="shared" si="50"/>
        <v>1.3611111111111098</v>
      </c>
      <c r="Y225" s="16">
        <f t="shared" si="51"/>
        <v>42.27567837304457</v>
      </c>
    </row>
    <row r="226" spans="1:25">
      <c r="A226">
        <v>2271</v>
      </c>
      <c r="B226">
        <v>1</v>
      </c>
      <c r="C226">
        <v>1989</v>
      </c>
      <c r="D226">
        <f t="shared" si="39"/>
        <v>27</v>
      </c>
      <c r="E226" t="s">
        <v>46</v>
      </c>
      <c r="G226">
        <v>3</v>
      </c>
      <c r="H226">
        <v>2</v>
      </c>
      <c r="I226">
        <v>2</v>
      </c>
      <c r="J226">
        <v>1</v>
      </c>
      <c r="K226">
        <v>2</v>
      </c>
      <c r="L226">
        <v>3</v>
      </c>
      <c r="M226" s="12" t="str">
        <f t="shared" si="40"/>
        <v/>
      </c>
      <c r="N226" s="18" t="str">
        <f t="shared" si="41"/>
        <v/>
      </c>
      <c r="O226" s="5" t="str">
        <f t="shared" si="42"/>
        <v/>
      </c>
      <c r="P226" s="5" t="str">
        <f t="shared" si="43"/>
        <v/>
      </c>
      <c r="Q226" s="18" t="str">
        <f t="shared" si="44"/>
        <v/>
      </c>
      <c r="R226" s="17" t="str">
        <f t="shared" si="45"/>
        <v/>
      </c>
      <c r="S226" s="5" t="str">
        <f t="shared" si="46"/>
        <v/>
      </c>
      <c r="T226" s="16" t="str">
        <f t="shared" si="47"/>
        <v/>
      </c>
      <c r="U226" s="17" t="str">
        <f t="shared" si="48"/>
        <v/>
      </c>
      <c r="V226" s="5" t="str">
        <f t="shared" si="49"/>
        <v/>
      </c>
      <c r="W226" s="5"/>
      <c r="X226" s="5" t="str">
        <f t="shared" si="50"/>
        <v/>
      </c>
      <c r="Y226" s="16" t="str">
        <f t="shared" si="51"/>
        <v/>
      </c>
    </row>
    <row r="227" spans="1:25">
      <c r="A227">
        <v>2273</v>
      </c>
      <c r="B227">
        <v>0</v>
      </c>
      <c r="C227">
        <v>1947</v>
      </c>
      <c r="D227">
        <f t="shared" si="39"/>
        <v>69</v>
      </c>
      <c r="E227" t="s">
        <v>181</v>
      </c>
      <c r="F227">
        <v>2</v>
      </c>
      <c r="G227">
        <v>2</v>
      </c>
      <c r="H227">
        <v>1</v>
      </c>
      <c r="I227">
        <v>4</v>
      </c>
      <c r="J227">
        <v>3</v>
      </c>
      <c r="K227">
        <v>2</v>
      </c>
      <c r="L227">
        <v>2</v>
      </c>
      <c r="M227" s="12" t="str">
        <f t="shared" si="40"/>
        <v/>
      </c>
      <c r="N227" s="18" t="str">
        <f t="shared" si="41"/>
        <v/>
      </c>
      <c r="O227" s="5" t="str">
        <f t="shared" si="42"/>
        <v/>
      </c>
      <c r="P227" s="5" t="str">
        <f t="shared" si="43"/>
        <v/>
      </c>
      <c r="Q227" s="18" t="str">
        <f t="shared" si="44"/>
        <v/>
      </c>
      <c r="R227" s="17" t="str">
        <f t="shared" si="45"/>
        <v/>
      </c>
      <c r="S227" s="5" t="str">
        <f t="shared" si="46"/>
        <v/>
      </c>
      <c r="T227" s="16" t="str">
        <f t="shared" si="47"/>
        <v/>
      </c>
      <c r="U227" s="17" t="str">
        <f t="shared" si="48"/>
        <v/>
      </c>
      <c r="V227" s="5" t="str">
        <f t="shared" si="49"/>
        <v/>
      </c>
      <c r="W227" s="5"/>
      <c r="X227" s="5" t="str">
        <f t="shared" si="50"/>
        <v/>
      </c>
      <c r="Y227" s="16" t="str">
        <f t="shared" si="51"/>
        <v/>
      </c>
    </row>
    <row r="228" spans="1:25">
      <c r="A228">
        <v>2284</v>
      </c>
      <c r="B228">
        <v>0</v>
      </c>
      <c r="C228">
        <v>1992</v>
      </c>
      <c r="D228">
        <f t="shared" si="39"/>
        <v>24</v>
      </c>
      <c r="E228" t="s">
        <v>46</v>
      </c>
      <c r="G228">
        <v>3</v>
      </c>
      <c r="H228">
        <v>1</v>
      </c>
      <c r="I228">
        <v>3</v>
      </c>
      <c r="J228">
        <v>2</v>
      </c>
      <c r="K228">
        <v>1</v>
      </c>
      <c r="L228">
        <v>3</v>
      </c>
      <c r="M228" s="12" t="str">
        <f t="shared" si="40"/>
        <v/>
      </c>
      <c r="N228" s="18" t="str">
        <f t="shared" si="41"/>
        <v/>
      </c>
      <c r="O228" s="5" t="str">
        <f t="shared" si="42"/>
        <v/>
      </c>
      <c r="P228" s="5" t="str">
        <f t="shared" si="43"/>
        <v/>
      </c>
      <c r="Q228" s="18" t="str">
        <f t="shared" si="44"/>
        <v/>
      </c>
      <c r="R228" s="17" t="str">
        <f t="shared" si="45"/>
        <v/>
      </c>
      <c r="S228" s="5" t="str">
        <f t="shared" si="46"/>
        <v/>
      </c>
      <c r="T228" s="16" t="str">
        <f t="shared" si="47"/>
        <v/>
      </c>
      <c r="U228" s="17" t="str">
        <f t="shared" si="48"/>
        <v/>
      </c>
      <c r="V228" s="5" t="str">
        <f t="shared" si="49"/>
        <v/>
      </c>
      <c r="W228" s="5"/>
      <c r="X228" s="5" t="str">
        <f t="shared" si="50"/>
        <v/>
      </c>
      <c r="Y228" s="16" t="str">
        <f t="shared" si="51"/>
        <v/>
      </c>
    </row>
    <row r="229" spans="1:25">
      <c r="A229">
        <v>2287</v>
      </c>
      <c r="B229">
        <v>0</v>
      </c>
      <c r="C229">
        <v>1993</v>
      </c>
      <c r="D229">
        <f t="shared" si="39"/>
        <v>23</v>
      </c>
      <c r="E229" t="s">
        <v>182</v>
      </c>
      <c r="F229">
        <v>3</v>
      </c>
      <c r="G229">
        <v>3</v>
      </c>
      <c r="H229">
        <v>4</v>
      </c>
      <c r="I229">
        <v>3</v>
      </c>
      <c r="J229">
        <v>3</v>
      </c>
      <c r="K229">
        <v>1</v>
      </c>
      <c r="L229">
        <v>4</v>
      </c>
      <c r="M229" s="12" t="str">
        <f t="shared" si="40"/>
        <v/>
      </c>
      <c r="N229" s="18" t="str">
        <f t="shared" si="41"/>
        <v/>
      </c>
      <c r="O229" s="5" t="str">
        <f t="shared" si="42"/>
        <v/>
      </c>
      <c r="P229" s="5" t="str">
        <f t="shared" si="43"/>
        <v/>
      </c>
      <c r="Q229" s="18" t="str">
        <f t="shared" si="44"/>
        <v/>
      </c>
      <c r="R229" s="17" t="str">
        <f t="shared" si="45"/>
        <v/>
      </c>
      <c r="S229" s="5" t="str">
        <f t="shared" si="46"/>
        <v/>
      </c>
      <c r="T229" s="16" t="str">
        <f t="shared" si="47"/>
        <v/>
      </c>
      <c r="U229" s="17" t="str">
        <f t="shared" si="48"/>
        <v/>
      </c>
      <c r="V229" s="5" t="str">
        <f t="shared" si="49"/>
        <v/>
      </c>
      <c r="W229" s="5"/>
      <c r="X229" s="5" t="str">
        <f t="shared" si="50"/>
        <v/>
      </c>
      <c r="Y229" s="16" t="str">
        <f t="shared" si="51"/>
        <v/>
      </c>
    </row>
    <row r="230" spans="1:25">
      <c r="A230">
        <v>2298</v>
      </c>
      <c r="B230">
        <v>0</v>
      </c>
      <c r="C230">
        <v>1986</v>
      </c>
      <c r="D230">
        <f t="shared" si="39"/>
        <v>30</v>
      </c>
      <c r="E230" t="s">
        <v>183</v>
      </c>
      <c r="F230">
        <v>3</v>
      </c>
      <c r="G230">
        <v>3</v>
      </c>
      <c r="H230">
        <v>4</v>
      </c>
      <c r="I230">
        <v>3</v>
      </c>
      <c r="J230">
        <v>1</v>
      </c>
      <c r="K230">
        <v>1</v>
      </c>
      <c r="L230">
        <v>2</v>
      </c>
      <c r="M230" s="12" t="str">
        <f t="shared" si="40"/>
        <v/>
      </c>
      <c r="N230" s="18" t="str">
        <f t="shared" si="41"/>
        <v/>
      </c>
      <c r="O230" s="5" t="str">
        <f t="shared" si="42"/>
        <v/>
      </c>
      <c r="P230" s="5" t="str">
        <f t="shared" si="43"/>
        <v/>
      </c>
      <c r="Q230" s="18" t="str">
        <f t="shared" si="44"/>
        <v/>
      </c>
      <c r="R230" s="17" t="str">
        <f t="shared" si="45"/>
        <v/>
      </c>
      <c r="S230" s="5" t="str">
        <f t="shared" si="46"/>
        <v/>
      </c>
      <c r="T230" s="16" t="str">
        <f t="shared" si="47"/>
        <v/>
      </c>
      <c r="U230" s="17" t="str">
        <f t="shared" si="48"/>
        <v/>
      </c>
      <c r="V230" s="5" t="str">
        <f t="shared" si="49"/>
        <v/>
      </c>
      <c r="W230" s="5"/>
      <c r="X230" s="5" t="str">
        <f t="shared" si="50"/>
        <v/>
      </c>
      <c r="Y230" s="16" t="str">
        <f t="shared" si="51"/>
        <v/>
      </c>
    </row>
    <row r="231" spans="1:25">
      <c r="A231">
        <v>2301</v>
      </c>
      <c r="B231">
        <v>0</v>
      </c>
      <c r="C231">
        <v>1996</v>
      </c>
      <c r="D231">
        <f t="shared" si="39"/>
        <v>20</v>
      </c>
      <c r="E231" t="s">
        <v>46</v>
      </c>
      <c r="G231">
        <v>2</v>
      </c>
      <c r="H231">
        <v>1</v>
      </c>
      <c r="I231">
        <v>3</v>
      </c>
      <c r="J231">
        <v>3</v>
      </c>
      <c r="K231">
        <v>2</v>
      </c>
      <c r="L231">
        <v>3</v>
      </c>
      <c r="M231" s="12" t="str">
        <f t="shared" si="40"/>
        <v/>
      </c>
      <c r="N231" s="18" t="str">
        <f t="shared" si="41"/>
        <v/>
      </c>
      <c r="O231" s="5" t="str">
        <f t="shared" si="42"/>
        <v/>
      </c>
      <c r="P231" s="5" t="str">
        <f t="shared" si="43"/>
        <v/>
      </c>
      <c r="Q231" s="18" t="str">
        <f t="shared" si="44"/>
        <v/>
      </c>
      <c r="R231" s="17" t="str">
        <f t="shared" si="45"/>
        <v/>
      </c>
      <c r="S231" s="5" t="str">
        <f t="shared" si="46"/>
        <v/>
      </c>
      <c r="T231" s="16" t="str">
        <f t="shared" si="47"/>
        <v/>
      </c>
      <c r="U231" s="17" t="str">
        <f t="shared" si="48"/>
        <v/>
      </c>
      <c r="V231" s="5" t="str">
        <f t="shared" si="49"/>
        <v/>
      </c>
      <c r="W231" s="5"/>
      <c r="X231" s="5" t="str">
        <f t="shared" si="50"/>
        <v/>
      </c>
      <c r="Y231" s="16" t="str">
        <f t="shared" si="51"/>
        <v/>
      </c>
    </row>
    <row r="232" spans="1:25">
      <c r="A232">
        <v>2296</v>
      </c>
      <c r="B232">
        <v>0</v>
      </c>
      <c r="C232">
        <v>1984</v>
      </c>
      <c r="D232">
        <f t="shared" si="39"/>
        <v>32</v>
      </c>
      <c r="E232" t="s">
        <v>184</v>
      </c>
      <c r="F232">
        <v>3</v>
      </c>
      <c r="G232">
        <v>3</v>
      </c>
      <c r="H232">
        <v>1</v>
      </c>
      <c r="I232">
        <v>3</v>
      </c>
      <c r="J232">
        <v>3</v>
      </c>
      <c r="K232">
        <v>2</v>
      </c>
      <c r="L232">
        <v>3</v>
      </c>
      <c r="M232" s="12" t="str">
        <f t="shared" si="40"/>
        <v/>
      </c>
      <c r="N232" s="18" t="str">
        <f t="shared" si="41"/>
        <v/>
      </c>
      <c r="O232" s="5" t="str">
        <f t="shared" si="42"/>
        <v/>
      </c>
      <c r="P232" s="5" t="str">
        <f t="shared" si="43"/>
        <v/>
      </c>
      <c r="Q232" s="18" t="str">
        <f t="shared" si="44"/>
        <v/>
      </c>
      <c r="R232" s="17" t="str">
        <f t="shared" si="45"/>
        <v/>
      </c>
      <c r="S232" s="5" t="str">
        <f t="shared" si="46"/>
        <v/>
      </c>
      <c r="T232" s="16" t="str">
        <f t="shared" si="47"/>
        <v/>
      </c>
      <c r="U232" s="17" t="str">
        <f t="shared" si="48"/>
        <v/>
      </c>
      <c r="V232" s="5" t="str">
        <f t="shared" si="49"/>
        <v/>
      </c>
      <c r="W232" s="5"/>
      <c r="X232" s="5" t="str">
        <f t="shared" si="50"/>
        <v/>
      </c>
      <c r="Y232" s="16" t="str">
        <f t="shared" si="51"/>
        <v/>
      </c>
    </row>
    <row r="233" spans="1:25">
      <c r="A233">
        <v>2316</v>
      </c>
      <c r="B233">
        <v>0</v>
      </c>
      <c r="C233">
        <v>1993</v>
      </c>
      <c r="D233">
        <f t="shared" si="39"/>
        <v>23</v>
      </c>
      <c r="E233" t="s">
        <v>125</v>
      </c>
      <c r="F233">
        <v>1</v>
      </c>
      <c r="G233">
        <v>3</v>
      </c>
      <c r="H233">
        <v>2</v>
      </c>
      <c r="I233">
        <v>3</v>
      </c>
      <c r="J233">
        <v>3</v>
      </c>
      <c r="K233">
        <v>2</v>
      </c>
      <c r="L233">
        <v>3</v>
      </c>
      <c r="M233" s="12" t="str">
        <f t="shared" si="40"/>
        <v/>
      </c>
      <c r="N233" s="18" t="str">
        <f t="shared" si="41"/>
        <v/>
      </c>
      <c r="O233" s="5" t="str">
        <f t="shared" si="42"/>
        <v/>
      </c>
      <c r="P233" s="5" t="str">
        <f t="shared" si="43"/>
        <v/>
      </c>
      <c r="Q233" s="18" t="str">
        <f t="shared" si="44"/>
        <v/>
      </c>
      <c r="R233" s="17" t="str">
        <f t="shared" si="45"/>
        <v/>
      </c>
      <c r="S233" s="5" t="str">
        <f t="shared" si="46"/>
        <v/>
      </c>
      <c r="T233" s="16" t="str">
        <f t="shared" si="47"/>
        <v/>
      </c>
      <c r="U233" s="17" t="str">
        <f t="shared" si="48"/>
        <v/>
      </c>
      <c r="V233" s="5" t="str">
        <f t="shared" si="49"/>
        <v/>
      </c>
      <c r="W233" s="5"/>
      <c r="X233" s="5" t="str">
        <f t="shared" si="50"/>
        <v/>
      </c>
      <c r="Y233" s="16" t="str">
        <f t="shared" si="51"/>
        <v/>
      </c>
    </row>
    <row r="234" spans="1:25">
      <c r="A234">
        <v>2315</v>
      </c>
      <c r="B234">
        <v>0</v>
      </c>
      <c r="C234">
        <v>1987</v>
      </c>
      <c r="D234">
        <f t="shared" si="39"/>
        <v>29</v>
      </c>
      <c r="E234" t="s">
        <v>185</v>
      </c>
      <c r="F234">
        <v>1</v>
      </c>
      <c r="G234">
        <v>2</v>
      </c>
      <c r="H234">
        <v>2</v>
      </c>
      <c r="I234">
        <v>3</v>
      </c>
      <c r="J234">
        <v>2</v>
      </c>
      <c r="K234">
        <v>1</v>
      </c>
      <c r="L234">
        <v>3</v>
      </c>
      <c r="M234" s="12" t="str">
        <f t="shared" si="40"/>
        <v/>
      </c>
      <c r="N234" s="18" t="str">
        <f t="shared" si="41"/>
        <v/>
      </c>
      <c r="O234" s="5" t="str">
        <f t="shared" si="42"/>
        <v/>
      </c>
      <c r="P234" s="5" t="str">
        <f t="shared" si="43"/>
        <v/>
      </c>
      <c r="Q234" s="18" t="str">
        <f t="shared" si="44"/>
        <v/>
      </c>
      <c r="R234" s="17" t="str">
        <f t="shared" si="45"/>
        <v/>
      </c>
      <c r="S234" s="5" t="str">
        <f t="shared" si="46"/>
        <v/>
      </c>
      <c r="T234" s="16" t="str">
        <f t="shared" si="47"/>
        <v/>
      </c>
      <c r="U234" s="17" t="str">
        <f t="shared" si="48"/>
        <v/>
      </c>
      <c r="V234" s="5" t="str">
        <f t="shared" si="49"/>
        <v/>
      </c>
      <c r="W234" s="5"/>
      <c r="X234" s="5" t="str">
        <f t="shared" si="50"/>
        <v/>
      </c>
      <c r="Y234" s="16" t="str">
        <f t="shared" si="51"/>
        <v/>
      </c>
    </row>
    <row r="235" spans="1:25">
      <c r="A235">
        <v>2320</v>
      </c>
      <c r="B235">
        <v>0</v>
      </c>
      <c r="C235">
        <v>1973</v>
      </c>
      <c r="D235">
        <f t="shared" si="39"/>
        <v>43</v>
      </c>
      <c r="E235" t="s">
        <v>186</v>
      </c>
      <c r="F235">
        <v>3</v>
      </c>
      <c r="G235">
        <v>2</v>
      </c>
      <c r="H235">
        <v>3</v>
      </c>
      <c r="I235">
        <v>2</v>
      </c>
      <c r="J235">
        <v>3</v>
      </c>
      <c r="K235">
        <v>2</v>
      </c>
      <c r="L235">
        <v>2</v>
      </c>
      <c r="M235" s="12" t="str">
        <f t="shared" si="40"/>
        <v/>
      </c>
      <c r="N235" s="18" t="str">
        <f t="shared" si="41"/>
        <v/>
      </c>
      <c r="O235" s="5" t="str">
        <f t="shared" si="42"/>
        <v/>
      </c>
      <c r="P235" s="5" t="str">
        <f t="shared" si="43"/>
        <v/>
      </c>
      <c r="Q235" s="18" t="str">
        <f t="shared" si="44"/>
        <v/>
      </c>
      <c r="R235" s="17" t="str">
        <f t="shared" si="45"/>
        <v/>
      </c>
      <c r="S235" s="5" t="str">
        <f t="shared" si="46"/>
        <v/>
      </c>
      <c r="T235" s="16" t="str">
        <f t="shared" si="47"/>
        <v/>
      </c>
      <c r="U235" s="17" t="str">
        <f t="shared" si="48"/>
        <v/>
      </c>
      <c r="V235" s="5" t="str">
        <f t="shared" si="49"/>
        <v/>
      </c>
      <c r="W235" s="5"/>
      <c r="X235" s="5" t="str">
        <f t="shared" si="50"/>
        <v/>
      </c>
      <c r="Y235" s="16" t="str">
        <f t="shared" si="51"/>
        <v/>
      </c>
    </row>
    <row r="236" spans="1:25">
      <c r="A236">
        <v>2322</v>
      </c>
      <c r="B236">
        <v>0</v>
      </c>
      <c r="C236">
        <v>1991</v>
      </c>
      <c r="D236">
        <f t="shared" si="39"/>
        <v>25</v>
      </c>
      <c r="E236" t="s">
        <v>46</v>
      </c>
      <c r="G236">
        <v>3</v>
      </c>
      <c r="H236">
        <v>3</v>
      </c>
      <c r="I236">
        <v>3</v>
      </c>
      <c r="J236">
        <v>3</v>
      </c>
      <c r="K236">
        <v>2</v>
      </c>
      <c r="L236">
        <v>2</v>
      </c>
      <c r="M236" s="12" t="str">
        <f t="shared" si="40"/>
        <v/>
      </c>
      <c r="N236" s="18" t="str">
        <f t="shared" si="41"/>
        <v/>
      </c>
      <c r="O236" s="5" t="str">
        <f t="shared" si="42"/>
        <v/>
      </c>
      <c r="P236" s="5" t="str">
        <f t="shared" si="43"/>
        <v/>
      </c>
      <c r="Q236" s="18" t="str">
        <f t="shared" si="44"/>
        <v/>
      </c>
      <c r="R236" s="17" t="str">
        <f t="shared" si="45"/>
        <v/>
      </c>
      <c r="S236" s="5" t="str">
        <f t="shared" si="46"/>
        <v/>
      </c>
      <c r="T236" s="16" t="str">
        <f t="shared" si="47"/>
        <v/>
      </c>
      <c r="U236" s="17" t="str">
        <f t="shared" si="48"/>
        <v/>
      </c>
      <c r="V236" s="5" t="str">
        <f t="shared" si="49"/>
        <v/>
      </c>
      <c r="W236" s="5"/>
      <c r="X236" s="5" t="str">
        <f t="shared" si="50"/>
        <v/>
      </c>
      <c r="Y236" s="16" t="str">
        <f t="shared" si="51"/>
        <v/>
      </c>
    </row>
    <row r="237" spans="1:25">
      <c r="A237">
        <v>2333</v>
      </c>
      <c r="B237">
        <v>0</v>
      </c>
      <c r="C237">
        <v>1993</v>
      </c>
      <c r="D237">
        <f t="shared" si="39"/>
        <v>23</v>
      </c>
      <c r="E237" t="s">
        <v>187</v>
      </c>
      <c r="F237">
        <v>1</v>
      </c>
      <c r="G237">
        <v>2</v>
      </c>
      <c r="H237">
        <v>1</v>
      </c>
      <c r="I237">
        <v>3</v>
      </c>
      <c r="J237">
        <v>2</v>
      </c>
      <c r="K237">
        <v>2</v>
      </c>
      <c r="L237">
        <v>3</v>
      </c>
      <c r="M237" s="12" t="str">
        <f t="shared" si="40"/>
        <v/>
      </c>
      <c r="N237" s="18" t="str">
        <f t="shared" si="41"/>
        <v/>
      </c>
      <c r="O237" s="5" t="str">
        <f t="shared" si="42"/>
        <v/>
      </c>
      <c r="P237" s="5" t="str">
        <f t="shared" si="43"/>
        <v/>
      </c>
      <c r="Q237" s="18" t="str">
        <f t="shared" si="44"/>
        <v/>
      </c>
      <c r="R237" s="17" t="str">
        <f t="shared" si="45"/>
        <v/>
      </c>
      <c r="S237" s="5" t="str">
        <f t="shared" si="46"/>
        <v/>
      </c>
      <c r="T237" s="16" t="str">
        <f t="shared" si="47"/>
        <v/>
      </c>
      <c r="U237" s="17" t="str">
        <f t="shared" si="48"/>
        <v/>
      </c>
      <c r="V237" s="5" t="str">
        <f t="shared" si="49"/>
        <v/>
      </c>
      <c r="W237" s="5"/>
      <c r="X237" s="5" t="str">
        <f t="shared" si="50"/>
        <v/>
      </c>
      <c r="Y237" s="16" t="str">
        <f t="shared" si="51"/>
        <v/>
      </c>
    </row>
    <row r="238" spans="1:25">
      <c r="A238">
        <v>2339</v>
      </c>
      <c r="B238">
        <v>0</v>
      </c>
      <c r="C238">
        <v>1980</v>
      </c>
      <c r="D238">
        <f t="shared" si="39"/>
        <v>36</v>
      </c>
      <c r="E238" t="s">
        <v>188</v>
      </c>
      <c r="F238">
        <v>4</v>
      </c>
      <c r="G238">
        <v>3</v>
      </c>
      <c r="H238">
        <v>1</v>
      </c>
      <c r="I238">
        <v>3</v>
      </c>
      <c r="J238">
        <v>2</v>
      </c>
      <c r="K238">
        <v>2</v>
      </c>
      <c r="L238">
        <v>2</v>
      </c>
      <c r="M238" s="12" t="str">
        <f t="shared" si="40"/>
        <v/>
      </c>
      <c r="N238" s="18" t="str">
        <f t="shared" si="41"/>
        <v/>
      </c>
      <c r="O238" s="5" t="str">
        <f t="shared" si="42"/>
        <v/>
      </c>
      <c r="P238" s="5" t="str">
        <f t="shared" si="43"/>
        <v/>
      </c>
      <c r="Q238" s="18" t="str">
        <f t="shared" si="44"/>
        <v/>
      </c>
      <c r="R238" s="17" t="str">
        <f t="shared" si="45"/>
        <v/>
      </c>
      <c r="S238" s="5" t="str">
        <f t="shared" si="46"/>
        <v/>
      </c>
      <c r="T238" s="16" t="str">
        <f t="shared" si="47"/>
        <v/>
      </c>
      <c r="U238" s="17" t="str">
        <f t="shared" si="48"/>
        <v/>
      </c>
      <c r="V238" s="5" t="str">
        <f t="shared" si="49"/>
        <v/>
      </c>
      <c r="W238" s="5"/>
      <c r="X238" s="5" t="str">
        <f t="shared" si="50"/>
        <v/>
      </c>
      <c r="Y238" s="16" t="str">
        <f t="shared" si="51"/>
        <v/>
      </c>
    </row>
    <row r="239" spans="1:25">
      <c r="A239">
        <v>2340</v>
      </c>
      <c r="B239">
        <v>0</v>
      </c>
      <c r="C239">
        <v>1990</v>
      </c>
      <c r="D239">
        <f t="shared" si="39"/>
        <v>26</v>
      </c>
      <c r="E239" t="s">
        <v>189</v>
      </c>
      <c r="F239">
        <v>2</v>
      </c>
      <c r="G239">
        <v>4</v>
      </c>
      <c r="H239">
        <v>3</v>
      </c>
      <c r="I239">
        <v>2</v>
      </c>
      <c r="J239">
        <v>3</v>
      </c>
      <c r="K239">
        <v>1</v>
      </c>
      <c r="L239">
        <v>1</v>
      </c>
      <c r="M239" s="12" t="str">
        <f t="shared" si="40"/>
        <v/>
      </c>
      <c r="N239" s="18" t="str">
        <f t="shared" si="41"/>
        <v/>
      </c>
      <c r="O239" s="5" t="str">
        <f t="shared" si="42"/>
        <v/>
      </c>
      <c r="P239" s="5" t="str">
        <f t="shared" si="43"/>
        <v/>
      </c>
      <c r="Q239" s="18" t="str">
        <f t="shared" si="44"/>
        <v/>
      </c>
      <c r="R239" s="17" t="str">
        <f t="shared" si="45"/>
        <v/>
      </c>
      <c r="S239" s="5" t="str">
        <f t="shared" si="46"/>
        <v/>
      </c>
      <c r="T239" s="16" t="str">
        <f t="shared" si="47"/>
        <v/>
      </c>
      <c r="U239" s="17" t="str">
        <f t="shared" si="48"/>
        <v/>
      </c>
      <c r="V239" s="5" t="str">
        <f t="shared" si="49"/>
        <v/>
      </c>
      <c r="W239" s="5"/>
      <c r="X239" s="5" t="str">
        <f t="shared" si="50"/>
        <v/>
      </c>
      <c r="Y239" s="16" t="str">
        <f t="shared" si="51"/>
        <v/>
      </c>
    </row>
    <row r="240" spans="1:25">
      <c r="A240">
        <v>2366</v>
      </c>
      <c r="B240">
        <v>0</v>
      </c>
      <c r="C240">
        <v>1985</v>
      </c>
      <c r="D240">
        <f t="shared" si="39"/>
        <v>31</v>
      </c>
      <c r="E240" t="s">
        <v>190</v>
      </c>
      <c r="F240">
        <v>4</v>
      </c>
      <c r="G240">
        <v>3</v>
      </c>
      <c r="H240">
        <v>3</v>
      </c>
      <c r="I240">
        <v>3</v>
      </c>
      <c r="J240">
        <v>2</v>
      </c>
      <c r="K240">
        <v>2</v>
      </c>
      <c r="L240">
        <v>2</v>
      </c>
      <c r="M240" s="12" t="str">
        <f t="shared" si="40"/>
        <v/>
      </c>
      <c r="N240" s="18" t="str">
        <f t="shared" si="41"/>
        <v/>
      </c>
      <c r="O240" s="5" t="str">
        <f t="shared" si="42"/>
        <v/>
      </c>
      <c r="P240" s="5" t="str">
        <f t="shared" si="43"/>
        <v/>
      </c>
      <c r="Q240" s="18" t="str">
        <f t="shared" si="44"/>
        <v/>
      </c>
      <c r="R240" s="17" t="str">
        <f t="shared" si="45"/>
        <v/>
      </c>
      <c r="S240" s="5" t="str">
        <f t="shared" si="46"/>
        <v/>
      </c>
      <c r="T240" s="16" t="str">
        <f t="shared" si="47"/>
        <v/>
      </c>
      <c r="U240" s="17" t="str">
        <f t="shared" si="48"/>
        <v/>
      </c>
      <c r="V240" s="5" t="str">
        <f t="shared" si="49"/>
        <v/>
      </c>
      <c r="W240" s="5"/>
      <c r="X240" s="5" t="str">
        <f t="shared" si="50"/>
        <v/>
      </c>
      <c r="Y240" s="16" t="str">
        <f t="shared" si="51"/>
        <v/>
      </c>
    </row>
    <row r="241" spans="1:25">
      <c r="A241">
        <v>2367</v>
      </c>
      <c r="B241">
        <v>0</v>
      </c>
      <c r="C241">
        <v>1992</v>
      </c>
      <c r="D241">
        <f t="shared" si="39"/>
        <v>24</v>
      </c>
      <c r="E241" t="s">
        <v>46</v>
      </c>
      <c r="G241">
        <v>3</v>
      </c>
      <c r="H241">
        <v>3</v>
      </c>
      <c r="I241">
        <v>3</v>
      </c>
      <c r="J241">
        <v>4</v>
      </c>
      <c r="K241">
        <v>3</v>
      </c>
      <c r="L241">
        <v>3</v>
      </c>
      <c r="M241" s="12" t="str">
        <f t="shared" si="40"/>
        <v/>
      </c>
      <c r="N241" s="18" t="str">
        <f t="shared" si="41"/>
        <v/>
      </c>
      <c r="O241" s="5" t="str">
        <f t="shared" si="42"/>
        <v/>
      </c>
      <c r="P241" s="5" t="str">
        <f t="shared" si="43"/>
        <v/>
      </c>
      <c r="Q241" s="18" t="str">
        <f t="shared" si="44"/>
        <v/>
      </c>
      <c r="R241" s="17" t="str">
        <f t="shared" si="45"/>
        <v/>
      </c>
      <c r="S241" s="5" t="str">
        <f t="shared" si="46"/>
        <v/>
      </c>
      <c r="T241" s="16" t="str">
        <f t="shared" si="47"/>
        <v/>
      </c>
      <c r="U241" s="17" t="str">
        <f t="shared" si="48"/>
        <v/>
      </c>
      <c r="V241" s="5" t="str">
        <f t="shared" si="49"/>
        <v/>
      </c>
      <c r="W241" s="5"/>
      <c r="X241" s="5" t="str">
        <f t="shared" si="50"/>
        <v/>
      </c>
      <c r="Y241" s="16" t="str">
        <f t="shared" si="51"/>
        <v/>
      </c>
    </row>
    <row r="242" spans="1:25">
      <c r="A242">
        <v>2375</v>
      </c>
      <c r="B242">
        <v>0</v>
      </c>
      <c r="C242">
        <v>1987</v>
      </c>
      <c r="D242">
        <f t="shared" si="39"/>
        <v>29</v>
      </c>
      <c r="E242" t="s">
        <v>191</v>
      </c>
      <c r="F242">
        <v>3</v>
      </c>
      <c r="G242">
        <v>4</v>
      </c>
      <c r="H242">
        <v>3</v>
      </c>
      <c r="I242">
        <v>2</v>
      </c>
      <c r="J242">
        <v>1</v>
      </c>
      <c r="K242">
        <v>2</v>
      </c>
      <c r="L242">
        <v>2</v>
      </c>
      <c r="M242" s="12" t="str">
        <f t="shared" si="40"/>
        <v/>
      </c>
      <c r="N242" s="18" t="str">
        <f t="shared" si="41"/>
        <v/>
      </c>
      <c r="O242" s="5" t="str">
        <f t="shared" si="42"/>
        <v/>
      </c>
      <c r="P242" s="5" t="str">
        <f t="shared" si="43"/>
        <v/>
      </c>
      <c r="Q242" s="18" t="str">
        <f t="shared" si="44"/>
        <v/>
      </c>
      <c r="R242" s="17" t="str">
        <f t="shared" si="45"/>
        <v/>
      </c>
      <c r="S242" s="5" t="str">
        <f t="shared" si="46"/>
        <v/>
      </c>
      <c r="T242" s="16" t="str">
        <f t="shared" si="47"/>
        <v/>
      </c>
      <c r="U242" s="17" t="str">
        <f t="shared" si="48"/>
        <v/>
      </c>
      <c r="V242" s="5" t="str">
        <f t="shared" si="49"/>
        <v/>
      </c>
      <c r="W242" s="5"/>
      <c r="X242" s="5" t="str">
        <f t="shared" si="50"/>
        <v/>
      </c>
      <c r="Y242" s="16" t="str">
        <f t="shared" si="51"/>
        <v/>
      </c>
    </row>
    <row r="243" spans="1:25">
      <c r="A243">
        <v>2370</v>
      </c>
      <c r="B243">
        <v>0</v>
      </c>
      <c r="C243">
        <v>1992</v>
      </c>
      <c r="D243">
        <f t="shared" si="39"/>
        <v>24</v>
      </c>
      <c r="E243" t="s">
        <v>192</v>
      </c>
      <c r="F243">
        <v>2</v>
      </c>
      <c r="G243">
        <v>4</v>
      </c>
      <c r="H243">
        <v>2</v>
      </c>
      <c r="I243">
        <v>3</v>
      </c>
      <c r="J243">
        <v>2</v>
      </c>
      <c r="K243">
        <v>1</v>
      </c>
      <c r="L243">
        <v>3</v>
      </c>
      <c r="M243" s="12" t="str">
        <f t="shared" si="40"/>
        <v/>
      </c>
      <c r="N243" s="18" t="str">
        <f t="shared" si="41"/>
        <v/>
      </c>
      <c r="O243" s="5" t="str">
        <f t="shared" si="42"/>
        <v/>
      </c>
      <c r="P243" s="5" t="str">
        <f t="shared" si="43"/>
        <v/>
      </c>
      <c r="Q243" s="18" t="str">
        <f t="shared" si="44"/>
        <v/>
      </c>
      <c r="R243" s="17" t="str">
        <f t="shared" si="45"/>
        <v/>
      </c>
      <c r="S243" s="5" t="str">
        <f t="shared" si="46"/>
        <v/>
      </c>
      <c r="T243" s="16" t="str">
        <f t="shared" si="47"/>
        <v/>
      </c>
      <c r="U243" s="17" t="str">
        <f t="shared" si="48"/>
        <v/>
      </c>
      <c r="V243" s="5" t="str">
        <f t="shared" si="49"/>
        <v/>
      </c>
      <c r="W243" s="5"/>
      <c r="X243" s="5" t="str">
        <f t="shared" si="50"/>
        <v/>
      </c>
      <c r="Y243" s="16" t="str">
        <f t="shared" si="51"/>
        <v/>
      </c>
    </row>
    <row r="244" spans="1:25">
      <c r="A244">
        <v>2386</v>
      </c>
      <c r="B244">
        <v>0</v>
      </c>
      <c r="C244">
        <v>1987</v>
      </c>
      <c r="D244">
        <f t="shared" si="39"/>
        <v>29</v>
      </c>
      <c r="E244" t="s">
        <v>193</v>
      </c>
      <c r="F244">
        <v>1</v>
      </c>
      <c r="G244">
        <v>3</v>
      </c>
      <c r="H244">
        <v>1</v>
      </c>
      <c r="I244">
        <v>3</v>
      </c>
      <c r="J244">
        <v>3</v>
      </c>
      <c r="K244">
        <v>2</v>
      </c>
      <c r="L244">
        <v>2</v>
      </c>
      <c r="M244" s="12" t="str">
        <f t="shared" si="40"/>
        <v/>
      </c>
      <c r="N244" s="18" t="str">
        <f t="shared" si="41"/>
        <v/>
      </c>
      <c r="O244" s="5" t="str">
        <f t="shared" si="42"/>
        <v/>
      </c>
      <c r="P244" s="5" t="str">
        <f t="shared" si="43"/>
        <v/>
      </c>
      <c r="Q244" s="18" t="str">
        <f t="shared" si="44"/>
        <v/>
      </c>
      <c r="R244" s="17" t="str">
        <f t="shared" si="45"/>
        <v/>
      </c>
      <c r="S244" s="5" t="str">
        <f t="shared" si="46"/>
        <v/>
      </c>
      <c r="T244" s="16" t="str">
        <f t="shared" si="47"/>
        <v/>
      </c>
      <c r="U244" s="17" t="str">
        <f t="shared" si="48"/>
        <v/>
      </c>
      <c r="V244" s="5" t="str">
        <f t="shared" si="49"/>
        <v/>
      </c>
      <c r="W244" s="5"/>
      <c r="X244" s="5" t="str">
        <f t="shared" si="50"/>
        <v/>
      </c>
      <c r="Y244" s="16" t="str">
        <f t="shared" si="51"/>
        <v/>
      </c>
    </row>
    <row r="245" spans="1:25">
      <c r="A245">
        <v>2399</v>
      </c>
      <c r="B245">
        <v>0</v>
      </c>
      <c r="C245">
        <v>1974</v>
      </c>
      <c r="D245">
        <f t="shared" si="39"/>
        <v>42</v>
      </c>
      <c r="E245" t="s">
        <v>194</v>
      </c>
      <c r="F245">
        <v>3</v>
      </c>
      <c r="G245">
        <v>2</v>
      </c>
      <c r="H245">
        <v>1</v>
      </c>
      <c r="I245">
        <v>3</v>
      </c>
      <c r="J245">
        <v>3</v>
      </c>
      <c r="K245">
        <v>1</v>
      </c>
      <c r="L245">
        <v>2</v>
      </c>
      <c r="M245" s="12" t="str">
        <f t="shared" si="40"/>
        <v/>
      </c>
      <c r="N245" s="18" t="str">
        <f t="shared" si="41"/>
        <v/>
      </c>
      <c r="O245" s="5" t="str">
        <f t="shared" si="42"/>
        <v/>
      </c>
      <c r="P245" s="5" t="str">
        <f t="shared" si="43"/>
        <v/>
      </c>
      <c r="Q245" s="18" t="str">
        <f t="shared" si="44"/>
        <v/>
      </c>
      <c r="R245" s="17" t="str">
        <f t="shared" si="45"/>
        <v/>
      </c>
      <c r="S245" s="5" t="str">
        <f t="shared" si="46"/>
        <v/>
      </c>
      <c r="T245" s="16" t="str">
        <f t="shared" si="47"/>
        <v/>
      </c>
      <c r="U245" s="17" t="str">
        <f t="shared" si="48"/>
        <v/>
      </c>
      <c r="V245" s="5" t="str">
        <f t="shared" si="49"/>
        <v/>
      </c>
      <c r="W245" s="5"/>
      <c r="X245" s="5" t="str">
        <f t="shared" si="50"/>
        <v/>
      </c>
      <c r="Y245" s="16" t="str">
        <f t="shared" si="51"/>
        <v/>
      </c>
    </row>
    <row r="246" spans="1:25">
      <c r="A246">
        <v>2424</v>
      </c>
      <c r="B246">
        <v>0</v>
      </c>
      <c r="C246">
        <v>1984</v>
      </c>
      <c r="D246">
        <f t="shared" si="39"/>
        <v>32</v>
      </c>
      <c r="E246" t="s">
        <v>46</v>
      </c>
      <c r="G246">
        <v>2</v>
      </c>
      <c r="H246">
        <v>3</v>
      </c>
      <c r="I246">
        <v>4</v>
      </c>
      <c r="J246">
        <v>3</v>
      </c>
      <c r="K246">
        <v>1</v>
      </c>
      <c r="L246">
        <v>3</v>
      </c>
      <c r="M246" s="12" t="str">
        <f t="shared" si="40"/>
        <v/>
      </c>
      <c r="N246" s="18" t="str">
        <f t="shared" si="41"/>
        <v/>
      </c>
      <c r="O246" s="5" t="str">
        <f t="shared" si="42"/>
        <v/>
      </c>
      <c r="P246" s="5" t="str">
        <f t="shared" si="43"/>
        <v/>
      </c>
      <c r="Q246" s="18" t="str">
        <f t="shared" si="44"/>
        <v/>
      </c>
      <c r="R246" s="17" t="str">
        <f t="shared" si="45"/>
        <v/>
      </c>
      <c r="S246" s="5" t="str">
        <f t="shared" si="46"/>
        <v/>
      </c>
      <c r="T246" s="16" t="str">
        <f t="shared" si="47"/>
        <v/>
      </c>
      <c r="U246" s="17" t="str">
        <f t="shared" si="48"/>
        <v/>
      </c>
      <c r="V246" s="5" t="str">
        <f t="shared" si="49"/>
        <v/>
      </c>
      <c r="W246" s="5"/>
      <c r="X246" s="5" t="str">
        <f t="shared" si="50"/>
        <v/>
      </c>
      <c r="Y246" s="16" t="str">
        <f t="shared" si="51"/>
        <v/>
      </c>
    </row>
    <row r="247" spans="1:25">
      <c r="A247">
        <v>2421</v>
      </c>
      <c r="B247">
        <v>0</v>
      </c>
      <c r="C247">
        <v>1992</v>
      </c>
      <c r="D247">
        <f t="shared" si="39"/>
        <v>24</v>
      </c>
      <c r="E247" t="s">
        <v>195</v>
      </c>
      <c r="F247">
        <v>3</v>
      </c>
      <c r="G247">
        <v>3</v>
      </c>
      <c r="H247">
        <v>3</v>
      </c>
      <c r="I247">
        <v>3</v>
      </c>
      <c r="J247">
        <v>3</v>
      </c>
      <c r="K247">
        <v>1</v>
      </c>
      <c r="L247">
        <v>3</v>
      </c>
      <c r="M247" s="12" t="str">
        <f t="shared" si="40"/>
        <v/>
      </c>
      <c r="N247" s="18" t="str">
        <f t="shared" si="41"/>
        <v/>
      </c>
      <c r="O247" s="5" t="str">
        <f t="shared" si="42"/>
        <v/>
      </c>
      <c r="P247" s="5" t="str">
        <f t="shared" si="43"/>
        <v/>
      </c>
      <c r="Q247" s="18" t="str">
        <f t="shared" si="44"/>
        <v/>
      </c>
      <c r="R247" s="17" t="str">
        <f t="shared" si="45"/>
        <v/>
      </c>
      <c r="S247" s="5" t="str">
        <f t="shared" si="46"/>
        <v/>
      </c>
      <c r="T247" s="16" t="str">
        <f t="shared" si="47"/>
        <v/>
      </c>
      <c r="U247" s="17" t="str">
        <f t="shared" si="48"/>
        <v/>
      </c>
      <c r="V247" s="5" t="str">
        <f t="shared" si="49"/>
        <v/>
      </c>
      <c r="W247" s="5"/>
      <c r="X247" s="5" t="str">
        <f t="shared" si="50"/>
        <v/>
      </c>
      <c r="Y247" s="16" t="str">
        <f t="shared" si="51"/>
        <v/>
      </c>
    </row>
    <row r="248" spans="1:25">
      <c r="A248">
        <v>2425</v>
      </c>
      <c r="B248">
        <v>0</v>
      </c>
      <c r="C248">
        <v>1985</v>
      </c>
      <c r="D248">
        <f t="shared" si="39"/>
        <v>31</v>
      </c>
      <c r="E248" t="s">
        <v>46</v>
      </c>
      <c r="G248">
        <v>3</v>
      </c>
      <c r="H248">
        <v>2</v>
      </c>
      <c r="I248">
        <v>3</v>
      </c>
      <c r="J248">
        <v>2</v>
      </c>
      <c r="K248">
        <v>1</v>
      </c>
      <c r="L248">
        <v>2</v>
      </c>
      <c r="M248" s="12" t="str">
        <f t="shared" si="40"/>
        <v/>
      </c>
      <c r="N248" s="18" t="str">
        <f t="shared" si="41"/>
        <v/>
      </c>
      <c r="O248" s="5" t="str">
        <f t="shared" si="42"/>
        <v/>
      </c>
      <c r="P248" s="5" t="str">
        <f t="shared" si="43"/>
        <v/>
      </c>
      <c r="Q248" s="18" t="str">
        <f t="shared" si="44"/>
        <v/>
      </c>
      <c r="R248" s="17" t="str">
        <f t="shared" si="45"/>
        <v/>
      </c>
      <c r="S248" s="5" t="str">
        <f t="shared" si="46"/>
        <v/>
      </c>
      <c r="T248" s="16" t="str">
        <f t="shared" si="47"/>
        <v/>
      </c>
      <c r="U248" s="17" t="str">
        <f t="shared" si="48"/>
        <v/>
      </c>
      <c r="V248" s="5" t="str">
        <f t="shared" si="49"/>
        <v/>
      </c>
      <c r="W248" s="5"/>
      <c r="X248" s="5" t="str">
        <f t="shared" si="50"/>
        <v/>
      </c>
      <c r="Y248" s="16" t="str">
        <f t="shared" si="51"/>
        <v/>
      </c>
    </row>
    <row r="249" spans="1:25">
      <c r="A249">
        <v>2447</v>
      </c>
      <c r="B249">
        <v>0</v>
      </c>
      <c r="C249">
        <v>1994</v>
      </c>
      <c r="D249">
        <f t="shared" si="39"/>
        <v>22</v>
      </c>
      <c r="E249" t="s">
        <v>46</v>
      </c>
      <c r="G249">
        <v>3</v>
      </c>
      <c r="H249">
        <v>3</v>
      </c>
      <c r="I249">
        <v>3</v>
      </c>
      <c r="J249">
        <v>2</v>
      </c>
      <c r="K249">
        <v>2</v>
      </c>
      <c r="L249">
        <v>3</v>
      </c>
      <c r="M249" s="12" t="str">
        <f t="shared" si="40"/>
        <v/>
      </c>
      <c r="N249" s="18" t="str">
        <f t="shared" si="41"/>
        <v/>
      </c>
      <c r="O249" s="5" t="str">
        <f t="shared" si="42"/>
        <v/>
      </c>
      <c r="P249" s="5" t="str">
        <f t="shared" si="43"/>
        <v/>
      </c>
      <c r="Q249" s="18" t="str">
        <f t="shared" si="44"/>
        <v/>
      </c>
      <c r="R249" s="17" t="str">
        <f t="shared" si="45"/>
        <v/>
      </c>
      <c r="S249" s="5" t="str">
        <f t="shared" si="46"/>
        <v/>
      </c>
      <c r="T249" s="16" t="str">
        <f t="shared" si="47"/>
        <v/>
      </c>
      <c r="U249" s="17" t="str">
        <f t="shared" si="48"/>
        <v/>
      </c>
      <c r="V249" s="5" t="str">
        <f t="shared" si="49"/>
        <v/>
      </c>
      <c r="W249" s="5"/>
      <c r="X249" s="5" t="str">
        <f t="shared" si="50"/>
        <v/>
      </c>
      <c r="Y249" s="16" t="str">
        <f t="shared" si="51"/>
        <v/>
      </c>
    </row>
    <row r="250" spans="1:25">
      <c r="A250">
        <v>2487</v>
      </c>
      <c r="B250">
        <v>0</v>
      </c>
      <c r="C250">
        <v>1993</v>
      </c>
      <c r="D250">
        <f t="shared" si="39"/>
        <v>23</v>
      </c>
      <c r="E250" t="s">
        <v>196</v>
      </c>
      <c r="F250">
        <v>3</v>
      </c>
      <c r="G250">
        <v>3</v>
      </c>
      <c r="H250">
        <v>3</v>
      </c>
      <c r="I250">
        <v>3</v>
      </c>
      <c r="J250">
        <v>3</v>
      </c>
      <c r="K250">
        <v>2</v>
      </c>
      <c r="L250">
        <v>2</v>
      </c>
      <c r="M250" s="12" t="str">
        <f t="shared" si="40"/>
        <v/>
      </c>
      <c r="N250" s="18" t="str">
        <f t="shared" si="41"/>
        <v/>
      </c>
      <c r="O250" s="5" t="str">
        <f t="shared" si="42"/>
        <v/>
      </c>
      <c r="P250" s="5" t="str">
        <f t="shared" si="43"/>
        <v/>
      </c>
      <c r="Q250" s="18" t="str">
        <f t="shared" si="44"/>
        <v/>
      </c>
      <c r="R250" s="17" t="str">
        <f t="shared" si="45"/>
        <v/>
      </c>
      <c r="S250" s="5" t="str">
        <f t="shared" si="46"/>
        <v/>
      </c>
      <c r="T250" s="16" t="str">
        <f t="shared" si="47"/>
        <v/>
      </c>
      <c r="U250" s="17" t="str">
        <f t="shared" si="48"/>
        <v/>
      </c>
      <c r="V250" s="5" t="str">
        <f t="shared" si="49"/>
        <v/>
      </c>
      <c r="W250" s="5"/>
      <c r="X250" s="5" t="str">
        <f t="shared" si="50"/>
        <v/>
      </c>
      <c r="Y250" s="16" t="str">
        <f t="shared" si="51"/>
        <v/>
      </c>
    </row>
    <row r="251" spans="1:25">
      <c r="A251">
        <v>2497</v>
      </c>
      <c r="B251">
        <v>1</v>
      </c>
      <c r="C251">
        <v>1987</v>
      </c>
      <c r="D251">
        <f t="shared" si="39"/>
        <v>29</v>
      </c>
      <c r="E251" t="s">
        <v>197</v>
      </c>
      <c r="F251">
        <v>2</v>
      </c>
      <c r="G251">
        <v>2</v>
      </c>
      <c r="H251">
        <v>3</v>
      </c>
      <c r="I251">
        <v>3</v>
      </c>
      <c r="J251">
        <v>1</v>
      </c>
      <c r="K251">
        <v>2</v>
      </c>
      <c r="L251">
        <v>3</v>
      </c>
      <c r="M251" s="12" t="str">
        <f t="shared" si="40"/>
        <v/>
      </c>
      <c r="N251" s="18" t="str">
        <f t="shared" si="41"/>
        <v/>
      </c>
      <c r="O251" s="5" t="str">
        <f t="shared" si="42"/>
        <v/>
      </c>
      <c r="P251" s="5" t="str">
        <f t="shared" si="43"/>
        <v/>
      </c>
      <c r="Q251" s="18" t="str">
        <f t="shared" si="44"/>
        <v/>
      </c>
      <c r="R251" s="17" t="str">
        <f t="shared" si="45"/>
        <v/>
      </c>
      <c r="S251" s="5" t="str">
        <f t="shared" si="46"/>
        <v/>
      </c>
      <c r="T251" s="16" t="str">
        <f t="shared" si="47"/>
        <v/>
      </c>
      <c r="U251" s="17" t="str">
        <f t="shared" si="48"/>
        <v/>
      </c>
      <c r="V251" s="5" t="str">
        <f t="shared" si="49"/>
        <v/>
      </c>
      <c r="W251" s="5"/>
      <c r="X251" s="5" t="str">
        <f t="shared" si="50"/>
        <v/>
      </c>
      <c r="Y251" s="16" t="str">
        <f t="shared" si="51"/>
        <v/>
      </c>
    </row>
    <row r="252" spans="1:25">
      <c r="A252">
        <v>2505</v>
      </c>
      <c r="B252">
        <v>0</v>
      </c>
      <c r="C252">
        <v>1980</v>
      </c>
      <c r="D252">
        <f t="shared" si="39"/>
        <v>36</v>
      </c>
      <c r="E252" t="s">
        <v>46</v>
      </c>
      <c r="G252">
        <v>3</v>
      </c>
      <c r="H252">
        <v>2</v>
      </c>
      <c r="I252">
        <v>2</v>
      </c>
      <c r="J252">
        <v>2</v>
      </c>
      <c r="K252">
        <v>2</v>
      </c>
      <c r="L252">
        <v>3</v>
      </c>
      <c r="M252" s="12" t="str">
        <f t="shared" si="40"/>
        <v/>
      </c>
      <c r="N252" s="18" t="str">
        <f t="shared" si="41"/>
        <v/>
      </c>
      <c r="O252" s="5" t="str">
        <f t="shared" si="42"/>
        <v/>
      </c>
      <c r="P252" s="5" t="str">
        <f t="shared" si="43"/>
        <v/>
      </c>
      <c r="Q252" s="18" t="str">
        <f t="shared" si="44"/>
        <v/>
      </c>
      <c r="R252" s="17" t="str">
        <f t="shared" si="45"/>
        <v/>
      </c>
      <c r="S252" s="5" t="str">
        <f t="shared" si="46"/>
        <v/>
      </c>
      <c r="T252" s="16" t="str">
        <f t="shared" si="47"/>
        <v/>
      </c>
      <c r="U252" s="17" t="str">
        <f t="shared" si="48"/>
        <v/>
      </c>
      <c r="V252" s="5" t="str">
        <f t="shared" si="49"/>
        <v/>
      </c>
      <c r="W252" s="5"/>
      <c r="X252" s="5" t="str">
        <f t="shared" si="50"/>
        <v/>
      </c>
      <c r="Y252" s="16" t="str">
        <f t="shared" si="51"/>
        <v/>
      </c>
    </row>
    <row r="253" spans="1:25">
      <c r="A253">
        <v>2503</v>
      </c>
      <c r="B253">
        <v>0</v>
      </c>
      <c r="C253">
        <v>1983</v>
      </c>
      <c r="D253">
        <f t="shared" si="39"/>
        <v>33</v>
      </c>
      <c r="E253" t="s">
        <v>198</v>
      </c>
      <c r="F253">
        <v>1</v>
      </c>
      <c r="G253">
        <v>3</v>
      </c>
      <c r="H253">
        <v>2</v>
      </c>
      <c r="I253">
        <v>3</v>
      </c>
      <c r="J253">
        <v>2</v>
      </c>
      <c r="K253">
        <v>2</v>
      </c>
      <c r="L253">
        <v>3</v>
      </c>
      <c r="M253" s="12" t="str">
        <f t="shared" si="40"/>
        <v/>
      </c>
      <c r="N253" s="18" t="str">
        <f t="shared" si="41"/>
        <v/>
      </c>
      <c r="O253" s="5" t="str">
        <f t="shared" si="42"/>
        <v/>
      </c>
      <c r="P253" s="5" t="str">
        <f t="shared" si="43"/>
        <v/>
      </c>
      <c r="Q253" s="18" t="str">
        <f t="shared" si="44"/>
        <v/>
      </c>
      <c r="R253" s="17" t="str">
        <f t="shared" si="45"/>
        <v/>
      </c>
      <c r="S253" s="5" t="str">
        <f t="shared" si="46"/>
        <v/>
      </c>
      <c r="T253" s="16" t="str">
        <f t="shared" si="47"/>
        <v/>
      </c>
      <c r="U253" s="17" t="str">
        <f t="shared" si="48"/>
        <v/>
      </c>
      <c r="V253" s="5" t="str">
        <f t="shared" si="49"/>
        <v/>
      </c>
      <c r="W253" s="5"/>
      <c r="X253" s="5" t="str">
        <f t="shared" si="50"/>
        <v/>
      </c>
      <c r="Y253" s="16" t="str">
        <f t="shared" si="51"/>
        <v/>
      </c>
    </row>
    <row r="254" spans="1:25">
      <c r="A254">
        <v>2546</v>
      </c>
      <c r="B254">
        <v>0</v>
      </c>
      <c r="C254">
        <v>1989</v>
      </c>
      <c r="D254">
        <f t="shared" si="39"/>
        <v>27</v>
      </c>
      <c r="E254" t="s">
        <v>199</v>
      </c>
      <c r="F254">
        <v>2</v>
      </c>
      <c r="G254">
        <v>3</v>
      </c>
      <c r="H254">
        <v>4</v>
      </c>
      <c r="I254">
        <v>2</v>
      </c>
      <c r="J254">
        <v>3</v>
      </c>
      <c r="K254">
        <v>1</v>
      </c>
      <c r="L254">
        <v>3</v>
      </c>
      <c r="M254" s="12" t="str">
        <f t="shared" si="40"/>
        <v/>
      </c>
      <c r="N254" s="18" t="str">
        <f t="shared" si="41"/>
        <v/>
      </c>
      <c r="O254" s="5" t="str">
        <f t="shared" si="42"/>
        <v/>
      </c>
      <c r="P254" s="5" t="str">
        <f t="shared" si="43"/>
        <v/>
      </c>
      <c r="Q254" s="18" t="str">
        <f t="shared" si="44"/>
        <v/>
      </c>
      <c r="R254" s="17" t="str">
        <f t="shared" si="45"/>
        <v/>
      </c>
      <c r="S254" s="5" t="str">
        <f t="shared" si="46"/>
        <v/>
      </c>
      <c r="T254" s="16" t="str">
        <f t="shared" si="47"/>
        <v/>
      </c>
      <c r="U254" s="17" t="str">
        <f t="shared" si="48"/>
        <v/>
      </c>
      <c r="V254" s="5" t="str">
        <f t="shared" si="49"/>
        <v/>
      </c>
      <c r="W254" s="5"/>
      <c r="X254" s="5" t="str">
        <f t="shared" si="50"/>
        <v/>
      </c>
      <c r="Y254" s="16" t="str">
        <f t="shared" si="51"/>
        <v/>
      </c>
    </row>
    <row r="255" spans="1:25">
      <c r="A255">
        <v>2576</v>
      </c>
      <c r="B255">
        <v>0</v>
      </c>
      <c r="C255">
        <v>1991</v>
      </c>
      <c r="D255">
        <f t="shared" si="39"/>
        <v>25</v>
      </c>
      <c r="E255" t="s">
        <v>200</v>
      </c>
      <c r="F255">
        <v>1</v>
      </c>
      <c r="G255">
        <v>4</v>
      </c>
      <c r="H255">
        <v>2</v>
      </c>
      <c r="I255">
        <v>3</v>
      </c>
      <c r="J255">
        <v>1</v>
      </c>
      <c r="K255">
        <v>1</v>
      </c>
      <c r="L255">
        <v>4</v>
      </c>
      <c r="M255" s="12" t="str">
        <f t="shared" si="40"/>
        <v/>
      </c>
      <c r="N255" s="18" t="str">
        <f t="shared" si="41"/>
        <v/>
      </c>
      <c r="O255" s="5" t="str">
        <f t="shared" si="42"/>
        <v/>
      </c>
      <c r="P255" s="5" t="str">
        <f t="shared" si="43"/>
        <v/>
      </c>
      <c r="Q255" s="18" t="str">
        <f t="shared" si="44"/>
        <v/>
      </c>
      <c r="R255" s="17" t="str">
        <f t="shared" si="45"/>
        <v/>
      </c>
      <c r="S255" s="5" t="str">
        <f t="shared" si="46"/>
        <v/>
      </c>
      <c r="T255" s="16" t="str">
        <f t="shared" si="47"/>
        <v/>
      </c>
      <c r="U255" s="17" t="str">
        <f t="shared" si="48"/>
        <v/>
      </c>
      <c r="V255" s="5" t="str">
        <f t="shared" si="49"/>
        <v/>
      </c>
      <c r="W255" s="5"/>
      <c r="X255" s="5" t="str">
        <f t="shared" si="50"/>
        <v/>
      </c>
      <c r="Y255" s="16" t="str">
        <f t="shared" si="51"/>
        <v/>
      </c>
    </row>
    <row r="256" spans="1:25">
      <c r="A256">
        <v>2581</v>
      </c>
      <c r="B256">
        <v>0</v>
      </c>
      <c r="C256">
        <v>1976</v>
      </c>
      <c r="D256">
        <f t="shared" si="39"/>
        <v>40</v>
      </c>
      <c r="E256" t="s">
        <v>201</v>
      </c>
      <c r="F256">
        <v>4</v>
      </c>
      <c r="G256">
        <v>2</v>
      </c>
      <c r="H256">
        <v>1</v>
      </c>
      <c r="I256">
        <v>2</v>
      </c>
      <c r="J256">
        <v>3</v>
      </c>
      <c r="K256">
        <v>2</v>
      </c>
      <c r="L256">
        <v>2</v>
      </c>
      <c r="M256" s="12" t="str">
        <f t="shared" si="40"/>
        <v/>
      </c>
      <c r="N256" s="18" t="str">
        <f t="shared" si="41"/>
        <v/>
      </c>
      <c r="O256" s="5" t="str">
        <f t="shared" si="42"/>
        <v/>
      </c>
      <c r="P256" s="5" t="str">
        <f t="shared" si="43"/>
        <v/>
      </c>
      <c r="Q256" s="18" t="str">
        <f t="shared" si="44"/>
        <v/>
      </c>
      <c r="R256" s="17" t="str">
        <f t="shared" si="45"/>
        <v/>
      </c>
      <c r="S256" s="5" t="str">
        <f t="shared" si="46"/>
        <v/>
      </c>
      <c r="T256" s="16" t="str">
        <f t="shared" si="47"/>
        <v/>
      </c>
      <c r="U256" s="17" t="str">
        <f t="shared" si="48"/>
        <v/>
      </c>
      <c r="V256" s="5" t="str">
        <f t="shared" si="49"/>
        <v/>
      </c>
      <c r="W256" s="5"/>
      <c r="X256" s="5" t="str">
        <f t="shared" si="50"/>
        <v/>
      </c>
      <c r="Y256" s="16" t="str">
        <f t="shared" si="51"/>
        <v/>
      </c>
    </row>
    <row r="257" spans="1:25">
      <c r="A257">
        <v>2580</v>
      </c>
      <c r="B257">
        <v>0</v>
      </c>
      <c r="C257">
        <v>1994</v>
      </c>
      <c r="D257">
        <f t="shared" si="39"/>
        <v>22</v>
      </c>
      <c r="E257" t="s">
        <v>202</v>
      </c>
      <c r="F257">
        <v>3</v>
      </c>
      <c r="G257">
        <v>4</v>
      </c>
      <c r="H257">
        <v>2</v>
      </c>
      <c r="I257">
        <v>3</v>
      </c>
      <c r="J257">
        <v>2</v>
      </c>
      <c r="K257">
        <v>1</v>
      </c>
      <c r="L257">
        <v>3</v>
      </c>
      <c r="M257" s="12" t="str">
        <f t="shared" si="40"/>
        <v/>
      </c>
      <c r="N257" s="18" t="str">
        <f t="shared" si="41"/>
        <v/>
      </c>
      <c r="O257" s="5" t="str">
        <f t="shared" si="42"/>
        <v/>
      </c>
      <c r="P257" s="5" t="str">
        <f t="shared" si="43"/>
        <v/>
      </c>
      <c r="Q257" s="18" t="str">
        <f t="shared" si="44"/>
        <v/>
      </c>
      <c r="R257" s="17" t="str">
        <f t="shared" si="45"/>
        <v/>
      </c>
      <c r="S257" s="5" t="str">
        <f t="shared" si="46"/>
        <v/>
      </c>
      <c r="T257" s="16" t="str">
        <f t="shared" si="47"/>
        <v/>
      </c>
      <c r="U257" s="17" t="str">
        <f t="shared" si="48"/>
        <v/>
      </c>
      <c r="V257" s="5" t="str">
        <f t="shared" si="49"/>
        <v/>
      </c>
      <c r="W257" s="5"/>
      <c r="X257" s="5" t="str">
        <f t="shared" si="50"/>
        <v/>
      </c>
      <c r="Y257" s="16" t="str">
        <f t="shared" si="51"/>
        <v/>
      </c>
    </row>
    <row r="258" spans="1:25">
      <c r="A258">
        <v>2603</v>
      </c>
      <c r="B258">
        <v>0</v>
      </c>
      <c r="C258">
        <v>1992</v>
      </c>
      <c r="D258">
        <f t="shared" si="39"/>
        <v>24</v>
      </c>
      <c r="E258" t="s">
        <v>203</v>
      </c>
      <c r="F258">
        <v>1</v>
      </c>
      <c r="G258">
        <v>3</v>
      </c>
      <c r="H258">
        <v>3</v>
      </c>
      <c r="I258">
        <v>3</v>
      </c>
      <c r="J258">
        <v>2</v>
      </c>
      <c r="K258">
        <v>3</v>
      </c>
      <c r="L258">
        <v>1</v>
      </c>
      <c r="M258" s="12" t="str">
        <f t="shared" si="40"/>
        <v/>
      </c>
      <c r="N258" s="18" t="str">
        <f t="shared" si="41"/>
        <v/>
      </c>
      <c r="O258" s="5" t="str">
        <f t="shared" si="42"/>
        <v/>
      </c>
      <c r="P258" s="5" t="str">
        <f t="shared" si="43"/>
        <v/>
      </c>
      <c r="Q258" s="18" t="str">
        <f t="shared" si="44"/>
        <v/>
      </c>
      <c r="R258" s="17" t="str">
        <f t="shared" si="45"/>
        <v/>
      </c>
      <c r="S258" s="5" t="str">
        <f t="shared" si="46"/>
        <v/>
      </c>
      <c r="T258" s="16" t="str">
        <f t="shared" si="47"/>
        <v/>
      </c>
      <c r="U258" s="17" t="str">
        <f t="shared" si="48"/>
        <v/>
      </c>
      <c r="V258" s="5" t="str">
        <f t="shared" si="49"/>
        <v/>
      </c>
      <c r="W258" s="5"/>
      <c r="X258" s="5" t="str">
        <f t="shared" si="50"/>
        <v/>
      </c>
      <c r="Y258" s="16" t="str">
        <f t="shared" si="51"/>
        <v/>
      </c>
    </row>
    <row r="259" spans="1:25">
      <c r="A259">
        <v>2620</v>
      </c>
      <c r="B259">
        <v>0</v>
      </c>
      <c r="C259">
        <v>1989</v>
      </c>
      <c r="D259">
        <f t="shared" si="39"/>
        <v>27</v>
      </c>
      <c r="E259" t="s">
        <v>204</v>
      </c>
      <c r="F259">
        <v>2</v>
      </c>
      <c r="G259">
        <v>4</v>
      </c>
      <c r="H259">
        <v>2</v>
      </c>
      <c r="I259">
        <v>2</v>
      </c>
      <c r="J259">
        <v>2</v>
      </c>
      <c r="K259">
        <v>1</v>
      </c>
      <c r="L259">
        <v>3</v>
      </c>
      <c r="M259" s="12" t="str">
        <f t="shared" si="40"/>
        <v/>
      </c>
      <c r="N259" s="18" t="str">
        <f t="shared" si="41"/>
        <v/>
      </c>
      <c r="O259" s="5" t="str">
        <f t="shared" si="42"/>
        <v/>
      </c>
      <c r="P259" s="5" t="str">
        <f t="shared" si="43"/>
        <v/>
      </c>
      <c r="Q259" s="18" t="str">
        <f t="shared" si="44"/>
        <v/>
      </c>
      <c r="R259" s="17" t="str">
        <f t="shared" si="45"/>
        <v/>
      </c>
      <c r="S259" s="5" t="str">
        <f t="shared" si="46"/>
        <v/>
      </c>
      <c r="T259" s="16" t="str">
        <f t="shared" si="47"/>
        <v/>
      </c>
      <c r="U259" s="17" t="str">
        <f t="shared" si="48"/>
        <v/>
      </c>
      <c r="V259" s="5" t="str">
        <f t="shared" si="49"/>
        <v/>
      </c>
      <c r="W259" s="5"/>
      <c r="X259" s="5" t="str">
        <f t="shared" si="50"/>
        <v/>
      </c>
      <c r="Y259" s="16" t="str">
        <f t="shared" si="51"/>
        <v/>
      </c>
    </row>
    <row r="260" spans="1:25">
      <c r="A260">
        <v>2645</v>
      </c>
      <c r="B260">
        <v>0</v>
      </c>
      <c r="C260">
        <v>1989</v>
      </c>
      <c r="D260">
        <f t="shared" si="39"/>
        <v>27</v>
      </c>
      <c r="E260" t="s">
        <v>46</v>
      </c>
      <c r="G260">
        <v>3</v>
      </c>
      <c r="H260">
        <v>3</v>
      </c>
      <c r="I260">
        <v>3</v>
      </c>
      <c r="J260">
        <v>2</v>
      </c>
      <c r="K260">
        <v>2</v>
      </c>
      <c r="L260">
        <v>3</v>
      </c>
      <c r="M260" s="12" t="str">
        <f t="shared" si="40"/>
        <v/>
      </c>
      <c r="N260" s="18" t="str">
        <f t="shared" si="41"/>
        <v/>
      </c>
      <c r="O260" s="5" t="str">
        <f t="shared" si="42"/>
        <v/>
      </c>
      <c r="P260" s="5" t="str">
        <f t="shared" si="43"/>
        <v/>
      </c>
      <c r="Q260" s="18" t="str">
        <f t="shared" si="44"/>
        <v/>
      </c>
      <c r="R260" s="17" t="str">
        <f t="shared" si="45"/>
        <v/>
      </c>
      <c r="S260" s="5" t="str">
        <f t="shared" si="46"/>
        <v/>
      </c>
      <c r="T260" s="16" t="str">
        <f t="shared" si="47"/>
        <v/>
      </c>
      <c r="U260" s="17" t="str">
        <f t="shared" si="48"/>
        <v/>
      </c>
      <c r="V260" s="5" t="str">
        <f t="shared" si="49"/>
        <v/>
      </c>
      <c r="W260" s="5"/>
      <c r="X260" s="5" t="str">
        <f t="shared" si="50"/>
        <v/>
      </c>
      <c r="Y260" s="16" t="str">
        <f t="shared" si="51"/>
        <v/>
      </c>
    </row>
    <row r="261" spans="1:25">
      <c r="A261">
        <v>2698</v>
      </c>
      <c r="B261">
        <v>0</v>
      </c>
      <c r="C261">
        <v>1997</v>
      </c>
      <c r="D261">
        <f t="shared" si="39"/>
        <v>19</v>
      </c>
      <c r="E261" t="s">
        <v>205</v>
      </c>
      <c r="F261">
        <v>4</v>
      </c>
      <c r="G261">
        <v>3</v>
      </c>
      <c r="H261">
        <v>3</v>
      </c>
      <c r="I261">
        <v>3</v>
      </c>
      <c r="J261">
        <v>1</v>
      </c>
      <c r="K261">
        <v>1</v>
      </c>
      <c r="L261">
        <v>4</v>
      </c>
      <c r="M261" s="12" t="str">
        <f t="shared" si="40"/>
        <v/>
      </c>
      <c r="N261" s="18" t="str">
        <f t="shared" si="41"/>
        <v/>
      </c>
      <c r="O261" s="5" t="str">
        <f t="shared" si="42"/>
        <v/>
      </c>
      <c r="P261" s="5" t="str">
        <f t="shared" si="43"/>
        <v/>
      </c>
      <c r="Q261" s="18" t="str">
        <f t="shared" si="44"/>
        <v/>
      </c>
      <c r="R261" s="17" t="str">
        <f t="shared" si="45"/>
        <v/>
      </c>
      <c r="S261" s="5" t="str">
        <f t="shared" si="46"/>
        <v/>
      </c>
      <c r="T261" s="16" t="str">
        <f t="shared" si="47"/>
        <v/>
      </c>
      <c r="U261" s="17" t="str">
        <f t="shared" si="48"/>
        <v/>
      </c>
      <c r="V261" s="5" t="str">
        <f t="shared" si="49"/>
        <v/>
      </c>
      <c r="W261" s="5"/>
      <c r="X261" s="5" t="str">
        <f t="shared" si="50"/>
        <v/>
      </c>
      <c r="Y261" s="16" t="str">
        <f t="shared" si="51"/>
        <v/>
      </c>
    </row>
    <row r="262" spans="1:25">
      <c r="A262">
        <v>2701</v>
      </c>
      <c r="B262">
        <v>0</v>
      </c>
      <c r="C262">
        <v>1993</v>
      </c>
      <c r="D262">
        <f t="shared" si="39"/>
        <v>23</v>
      </c>
      <c r="E262" t="s">
        <v>206</v>
      </c>
      <c r="F262">
        <v>2</v>
      </c>
      <c r="G262">
        <v>4</v>
      </c>
      <c r="H262">
        <v>3</v>
      </c>
      <c r="I262">
        <v>1</v>
      </c>
      <c r="J262">
        <v>3</v>
      </c>
      <c r="K262">
        <v>1</v>
      </c>
      <c r="L262">
        <v>2</v>
      </c>
      <c r="M262" s="12" t="str">
        <f t="shared" si="40"/>
        <v/>
      </c>
      <c r="N262" s="18" t="str">
        <f t="shared" si="41"/>
        <v/>
      </c>
      <c r="O262" s="5" t="str">
        <f t="shared" si="42"/>
        <v/>
      </c>
      <c r="P262" s="5" t="str">
        <f t="shared" si="43"/>
        <v/>
      </c>
      <c r="Q262" s="18" t="str">
        <f t="shared" si="44"/>
        <v/>
      </c>
      <c r="R262" s="17" t="str">
        <f t="shared" si="45"/>
        <v/>
      </c>
      <c r="S262" s="5" t="str">
        <f t="shared" si="46"/>
        <v/>
      </c>
      <c r="T262" s="16" t="str">
        <f t="shared" si="47"/>
        <v/>
      </c>
      <c r="U262" s="17" t="str">
        <f t="shared" si="48"/>
        <v/>
      </c>
      <c r="V262" s="5" t="str">
        <f t="shared" si="49"/>
        <v/>
      </c>
      <c r="W262" s="5"/>
      <c r="X262" s="5" t="str">
        <f t="shared" si="50"/>
        <v/>
      </c>
      <c r="Y262" s="16" t="str">
        <f t="shared" si="51"/>
        <v/>
      </c>
    </row>
    <row r="263" spans="1:25">
      <c r="A263">
        <v>2703</v>
      </c>
      <c r="B263">
        <v>0</v>
      </c>
      <c r="C263">
        <v>1981</v>
      </c>
      <c r="D263">
        <f t="shared" si="39"/>
        <v>35</v>
      </c>
      <c r="E263" t="s">
        <v>207</v>
      </c>
      <c r="F263">
        <v>2</v>
      </c>
      <c r="G263">
        <v>3</v>
      </c>
      <c r="H263">
        <v>3</v>
      </c>
      <c r="I263">
        <v>1</v>
      </c>
      <c r="J263">
        <v>2</v>
      </c>
      <c r="K263">
        <v>2</v>
      </c>
      <c r="L263">
        <v>4</v>
      </c>
      <c r="M263" s="12" t="str">
        <f t="shared" si="40"/>
        <v/>
      </c>
      <c r="N263" s="18" t="str">
        <f t="shared" si="41"/>
        <v/>
      </c>
      <c r="O263" s="5" t="str">
        <f t="shared" si="42"/>
        <v/>
      </c>
      <c r="P263" s="5" t="str">
        <f t="shared" si="43"/>
        <v/>
      </c>
      <c r="Q263" s="18" t="str">
        <f t="shared" si="44"/>
        <v/>
      </c>
      <c r="R263" s="17" t="str">
        <f t="shared" si="45"/>
        <v/>
      </c>
      <c r="S263" s="5" t="str">
        <f t="shared" si="46"/>
        <v/>
      </c>
      <c r="T263" s="16" t="str">
        <f t="shared" si="47"/>
        <v/>
      </c>
      <c r="U263" s="17" t="str">
        <f t="shared" si="48"/>
        <v/>
      </c>
      <c r="V263" s="5" t="str">
        <f t="shared" si="49"/>
        <v/>
      </c>
      <c r="W263" s="5"/>
      <c r="X263" s="5" t="str">
        <f t="shared" si="50"/>
        <v/>
      </c>
      <c r="Y263" s="16" t="str">
        <f t="shared" si="51"/>
        <v/>
      </c>
    </row>
    <row r="264" spans="1:25">
      <c r="A264">
        <v>2724</v>
      </c>
      <c r="B264">
        <v>0</v>
      </c>
      <c r="C264">
        <v>1986</v>
      </c>
      <c r="D264">
        <f t="shared" si="39"/>
        <v>30</v>
      </c>
      <c r="E264" t="s">
        <v>208</v>
      </c>
      <c r="F264">
        <v>3</v>
      </c>
      <c r="G264">
        <v>2</v>
      </c>
      <c r="H264">
        <v>1</v>
      </c>
      <c r="I264">
        <v>3</v>
      </c>
      <c r="J264">
        <v>3</v>
      </c>
      <c r="K264">
        <v>2</v>
      </c>
      <c r="L264">
        <v>1</v>
      </c>
      <c r="M264" s="12" t="str">
        <f t="shared" si="40"/>
        <v/>
      </c>
      <c r="N264" s="18" t="str">
        <f t="shared" si="41"/>
        <v/>
      </c>
      <c r="O264" s="5" t="str">
        <f t="shared" si="42"/>
        <v/>
      </c>
      <c r="P264" s="5" t="str">
        <f t="shared" si="43"/>
        <v/>
      </c>
      <c r="Q264" s="18" t="str">
        <f t="shared" si="44"/>
        <v/>
      </c>
      <c r="R264" s="17" t="str">
        <f t="shared" si="45"/>
        <v/>
      </c>
      <c r="S264" s="5" t="str">
        <f t="shared" si="46"/>
        <v/>
      </c>
      <c r="T264" s="16" t="str">
        <f t="shared" si="47"/>
        <v/>
      </c>
      <c r="U264" s="17" t="str">
        <f t="shared" si="48"/>
        <v/>
      </c>
      <c r="V264" s="5" t="str">
        <f t="shared" si="49"/>
        <v/>
      </c>
      <c r="W264" s="5"/>
      <c r="X264" s="5" t="str">
        <f t="shared" si="50"/>
        <v/>
      </c>
      <c r="Y264" s="16" t="str">
        <f t="shared" si="51"/>
        <v/>
      </c>
    </row>
    <row r="265" spans="1:25">
      <c r="A265">
        <v>2736</v>
      </c>
      <c r="B265">
        <v>0</v>
      </c>
      <c r="C265">
        <v>1995</v>
      </c>
      <c r="D265">
        <f t="shared" si="39"/>
        <v>21</v>
      </c>
      <c r="E265" t="s">
        <v>46</v>
      </c>
      <c r="G265">
        <v>2</v>
      </c>
      <c r="H265">
        <v>4</v>
      </c>
      <c r="I265">
        <v>3</v>
      </c>
      <c r="J265">
        <v>2</v>
      </c>
      <c r="K265">
        <v>2</v>
      </c>
      <c r="L265">
        <v>2</v>
      </c>
      <c r="M265" s="12" t="str">
        <f t="shared" si="40"/>
        <v/>
      </c>
      <c r="N265" s="18" t="str">
        <f t="shared" si="41"/>
        <v/>
      </c>
      <c r="O265" s="5" t="str">
        <f t="shared" si="42"/>
        <v/>
      </c>
      <c r="P265" s="5" t="str">
        <f t="shared" si="43"/>
        <v/>
      </c>
      <c r="Q265" s="18" t="str">
        <f t="shared" si="44"/>
        <v/>
      </c>
      <c r="R265" s="17" t="str">
        <f t="shared" si="45"/>
        <v/>
      </c>
      <c r="S265" s="5" t="str">
        <f t="shared" si="46"/>
        <v/>
      </c>
      <c r="T265" s="16" t="str">
        <f t="shared" si="47"/>
        <v/>
      </c>
      <c r="U265" s="17" t="str">
        <f t="shared" si="48"/>
        <v/>
      </c>
      <c r="V265" s="5" t="str">
        <f t="shared" si="49"/>
        <v/>
      </c>
      <c r="W265" s="5"/>
      <c r="X265" s="5" t="str">
        <f t="shared" si="50"/>
        <v/>
      </c>
      <c r="Y265" s="16" t="str">
        <f t="shared" si="51"/>
        <v/>
      </c>
    </row>
    <row r="266" spans="1:25">
      <c r="A266">
        <v>2760</v>
      </c>
      <c r="B266">
        <v>0</v>
      </c>
      <c r="C266">
        <v>1995</v>
      </c>
      <c r="D266">
        <f t="shared" si="39"/>
        <v>21</v>
      </c>
      <c r="E266" t="s">
        <v>46</v>
      </c>
      <c r="G266">
        <v>1</v>
      </c>
      <c r="H266">
        <v>3</v>
      </c>
      <c r="I266">
        <v>1</v>
      </c>
      <c r="J266">
        <v>2</v>
      </c>
      <c r="K266">
        <v>1</v>
      </c>
      <c r="L266">
        <v>2</v>
      </c>
      <c r="M266" s="12" t="str">
        <f t="shared" si="40"/>
        <v/>
      </c>
      <c r="N266" s="18" t="str">
        <f t="shared" si="41"/>
        <v/>
      </c>
      <c r="O266" s="5" t="str">
        <f t="shared" si="42"/>
        <v/>
      </c>
      <c r="P266" s="5" t="str">
        <f t="shared" si="43"/>
        <v/>
      </c>
      <c r="Q266" s="18" t="str">
        <f t="shared" si="44"/>
        <v/>
      </c>
      <c r="R266" s="17" t="str">
        <f t="shared" si="45"/>
        <v/>
      </c>
      <c r="S266" s="5" t="str">
        <f t="shared" si="46"/>
        <v/>
      </c>
      <c r="T266" s="16" t="str">
        <f t="shared" si="47"/>
        <v/>
      </c>
      <c r="U266" s="17" t="str">
        <f t="shared" si="48"/>
        <v/>
      </c>
      <c r="V266" s="5" t="str">
        <f t="shared" si="49"/>
        <v/>
      </c>
      <c r="W266" s="5"/>
      <c r="X266" s="5" t="str">
        <f t="shared" si="50"/>
        <v/>
      </c>
      <c r="Y266" s="16" t="str">
        <f t="shared" si="51"/>
        <v/>
      </c>
    </row>
    <row r="267" spans="1:25">
      <c r="A267">
        <v>2771</v>
      </c>
      <c r="B267">
        <v>0</v>
      </c>
      <c r="C267">
        <v>1997</v>
      </c>
      <c r="D267">
        <f t="shared" si="39"/>
        <v>19</v>
      </c>
      <c r="E267" t="s">
        <v>209</v>
      </c>
      <c r="F267">
        <v>4</v>
      </c>
      <c r="G267">
        <v>3</v>
      </c>
      <c r="H267">
        <v>2</v>
      </c>
      <c r="I267">
        <v>2</v>
      </c>
      <c r="J267">
        <v>2</v>
      </c>
      <c r="K267">
        <v>2</v>
      </c>
      <c r="L267">
        <v>3</v>
      </c>
      <c r="M267" s="12" t="str">
        <f t="shared" si="40"/>
        <v/>
      </c>
      <c r="N267" s="18" t="str">
        <f t="shared" si="41"/>
        <v/>
      </c>
      <c r="O267" s="5" t="str">
        <f t="shared" si="42"/>
        <v/>
      </c>
      <c r="P267" s="5" t="str">
        <f t="shared" si="43"/>
        <v/>
      </c>
      <c r="Q267" s="18" t="str">
        <f t="shared" si="44"/>
        <v/>
      </c>
      <c r="R267" s="17" t="str">
        <f t="shared" si="45"/>
        <v/>
      </c>
      <c r="S267" s="5" t="str">
        <f t="shared" si="46"/>
        <v/>
      </c>
      <c r="T267" s="16" t="str">
        <f t="shared" si="47"/>
        <v/>
      </c>
      <c r="U267" s="17" t="str">
        <f t="shared" si="48"/>
        <v/>
      </c>
      <c r="V267" s="5" t="str">
        <f t="shared" si="49"/>
        <v/>
      </c>
      <c r="W267" s="5"/>
      <c r="X267" s="5" t="str">
        <f t="shared" si="50"/>
        <v/>
      </c>
      <c r="Y267" s="16" t="str">
        <f t="shared" si="51"/>
        <v/>
      </c>
    </row>
    <row r="268" spans="1:25">
      <c r="A268">
        <v>2788</v>
      </c>
      <c r="B268">
        <v>0</v>
      </c>
      <c r="C268">
        <v>1993</v>
      </c>
      <c r="D268">
        <f t="shared" si="39"/>
        <v>23</v>
      </c>
      <c r="E268" t="s">
        <v>210</v>
      </c>
      <c r="F268">
        <v>3</v>
      </c>
      <c r="G268">
        <v>4</v>
      </c>
      <c r="H268">
        <v>2</v>
      </c>
      <c r="I268">
        <v>2</v>
      </c>
      <c r="J268">
        <v>1</v>
      </c>
      <c r="K268">
        <v>1</v>
      </c>
      <c r="L268">
        <v>3</v>
      </c>
      <c r="M268" s="12" t="str">
        <f t="shared" si="40"/>
        <v/>
      </c>
      <c r="N268" s="18" t="str">
        <f t="shared" si="41"/>
        <v/>
      </c>
      <c r="O268" s="5" t="str">
        <f t="shared" si="42"/>
        <v/>
      </c>
      <c r="P268" s="5" t="str">
        <f t="shared" si="43"/>
        <v/>
      </c>
      <c r="Q268" s="18" t="str">
        <f t="shared" si="44"/>
        <v/>
      </c>
      <c r="R268" s="17" t="str">
        <f t="shared" si="45"/>
        <v/>
      </c>
      <c r="S268" s="5" t="str">
        <f t="shared" si="46"/>
        <v/>
      </c>
      <c r="T268" s="16" t="str">
        <f t="shared" si="47"/>
        <v/>
      </c>
      <c r="U268" s="17" t="str">
        <f t="shared" si="48"/>
        <v/>
      </c>
      <c r="V268" s="5" t="str">
        <f t="shared" si="49"/>
        <v/>
      </c>
      <c r="W268" s="5"/>
      <c r="X268" s="5" t="str">
        <f t="shared" si="50"/>
        <v/>
      </c>
      <c r="Y268" s="16" t="str">
        <f t="shared" si="51"/>
        <v/>
      </c>
    </row>
    <row r="269" spans="1:25">
      <c r="A269">
        <v>2782</v>
      </c>
      <c r="B269">
        <v>0</v>
      </c>
      <c r="C269">
        <v>1960</v>
      </c>
      <c r="D269">
        <f t="shared" si="39"/>
        <v>56</v>
      </c>
      <c r="E269" t="s">
        <v>211</v>
      </c>
      <c r="F269">
        <v>1</v>
      </c>
      <c r="G269">
        <v>2</v>
      </c>
      <c r="H269">
        <v>2</v>
      </c>
      <c r="I269">
        <v>2</v>
      </c>
      <c r="J269">
        <v>4</v>
      </c>
      <c r="K269">
        <v>2</v>
      </c>
      <c r="L269">
        <v>2</v>
      </c>
      <c r="M269" s="12" t="str">
        <f t="shared" si="40"/>
        <v/>
      </c>
      <c r="N269" s="18" t="str">
        <f t="shared" si="41"/>
        <v/>
      </c>
      <c r="O269" s="5" t="str">
        <f t="shared" si="42"/>
        <v/>
      </c>
      <c r="P269" s="5" t="str">
        <f t="shared" si="43"/>
        <v/>
      </c>
      <c r="Q269" s="18" t="str">
        <f t="shared" si="44"/>
        <v/>
      </c>
      <c r="R269" s="17" t="str">
        <f t="shared" si="45"/>
        <v/>
      </c>
      <c r="S269" s="5" t="str">
        <f t="shared" si="46"/>
        <v/>
      </c>
      <c r="T269" s="16" t="str">
        <f t="shared" si="47"/>
        <v/>
      </c>
      <c r="U269" s="17" t="str">
        <f t="shared" si="48"/>
        <v/>
      </c>
      <c r="V269" s="5" t="str">
        <f t="shared" si="49"/>
        <v/>
      </c>
      <c r="W269" s="5"/>
      <c r="X269" s="5" t="str">
        <f t="shared" si="50"/>
        <v/>
      </c>
      <c r="Y269" s="16" t="str">
        <f t="shared" si="51"/>
        <v/>
      </c>
    </row>
    <row r="270" spans="1:25">
      <c r="A270">
        <v>2735</v>
      </c>
      <c r="B270">
        <v>1</v>
      </c>
      <c r="C270">
        <v>1985</v>
      </c>
      <c r="D270">
        <f t="shared" ref="D270:D299" si="52">2016-C270</f>
        <v>31</v>
      </c>
      <c r="E270" t="s">
        <v>212</v>
      </c>
      <c r="F270">
        <v>1</v>
      </c>
      <c r="G270">
        <v>3</v>
      </c>
      <c r="H270">
        <v>3</v>
      </c>
      <c r="I270">
        <v>3</v>
      </c>
      <c r="J270">
        <v>2</v>
      </c>
      <c r="K270">
        <v>2</v>
      </c>
      <c r="L270">
        <v>3</v>
      </c>
      <c r="M270" s="12">
        <f t="shared" si="40"/>
        <v>16</v>
      </c>
      <c r="N270" s="18">
        <f t="shared" si="41"/>
        <v>9</v>
      </c>
      <c r="O270" s="5">
        <f t="shared" si="42"/>
        <v>0.89197530864197572</v>
      </c>
      <c r="P270" s="5">
        <f t="shared" si="43"/>
        <v>56.215296300546925</v>
      </c>
      <c r="Q270" s="18">
        <f t="shared" si="44"/>
        <v>3</v>
      </c>
      <c r="R270" s="17">
        <f t="shared" si="45"/>
        <v>0.30864197530864174</v>
      </c>
      <c r="S270" s="5">
        <f t="shared" si="46"/>
        <v>57.647191129018722</v>
      </c>
      <c r="T270" s="16">
        <f t="shared" si="47"/>
        <v>4</v>
      </c>
      <c r="U270" s="17">
        <f t="shared" si="48"/>
        <v>0.44444444444444486</v>
      </c>
      <c r="V270" s="5">
        <f t="shared" si="49"/>
        <v>43.714606389452911</v>
      </c>
      <c r="W270" s="5"/>
      <c r="X270" s="5">
        <f t="shared" si="50"/>
        <v>0.69444444444444542</v>
      </c>
      <c r="Y270" s="16">
        <f t="shared" si="51"/>
        <v>55.517372590682456</v>
      </c>
    </row>
    <row r="271" spans="1:25">
      <c r="A271">
        <v>2809</v>
      </c>
      <c r="B271">
        <v>0</v>
      </c>
      <c r="C271">
        <v>1996</v>
      </c>
      <c r="D271">
        <f t="shared" si="52"/>
        <v>20</v>
      </c>
      <c r="E271" t="s">
        <v>46</v>
      </c>
      <c r="G271">
        <v>3</v>
      </c>
      <c r="H271">
        <v>4</v>
      </c>
      <c r="I271">
        <v>2</v>
      </c>
      <c r="J271">
        <v>3</v>
      </c>
      <c r="K271">
        <v>2</v>
      </c>
      <c r="L271">
        <v>3</v>
      </c>
      <c r="M271" s="12" t="str">
        <f t="shared" ref="M271:M299" si="53">IF(AND(B271=1,D271&gt;30),SUM(G271:L271),"")</f>
        <v/>
      </c>
      <c r="N271" s="18" t="str">
        <f t="shared" ref="N271:N299" si="54">IF(AND(B271=1,D271&gt;30),G271++H271+L271,"")</f>
        <v/>
      </c>
      <c r="O271" s="5" t="str">
        <f t="shared" ref="O271:O299" si="55">IF(AND(B271=1,D271&gt;30),POWER(N271-T$4,2),"")</f>
        <v/>
      </c>
      <c r="P271" s="5" t="str">
        <f t="shared" ref="P271:P299" si="56">IF(AND(B271=1,D271&gt;30),(((N271-T$4)/T$5)*10+50),"")</f>
        <v/>
      </c>
      <c r="Q271" s="18" t="str">
        <f t="shared" ref="Q271:Q299" si="57">IF(AND(B271=1,D271&gt;30),I271,"")</f>
        <v/>
      </c>
      <c r="R271" s="17" t="str">
        <f t="shared" ref="R271:R299" si="58">IF(AND(B271=1,D271&gt;30),POWER(Q271-T$7,2),"")</f>
        <v/>
      </c>
      <c r="S271" s="5" t="str">
        <f t="shared" ref="S271:S299" si="59">IF(AND(B271=1,D271&gt;30),((Q271-T$7)/T$8)*10+50,"")</f>
        <v/>
      </c>
      <c r="T271" s="16" t="str">
        <f t="shared" ref="T271:T299" si="60">IF(AND(B271=1,D271&gt;30),J271+K271,"")</f>
        <v/>
      </c>
      <c r="U271" s="17" t="str">
        <f t="shared" ref="U271:U299" si="61">IF(AND(B271=1,D271&gt;30),POWER(T271-T$10,2),"")</f>
        <v/>
      </c>
      <c r="V271" s="5" t="str">
        <f t="shared" ref="V271:V299" si="62">IF(AND(B271=1,D271&gt;30),((T271-T$10)/T$11)*10+50,"")</f>
        <v/>
      </c>
      <c r="W271" s="5"/>
      <c r="X271" s="5" t="str">
        <f t="shared" ref="X271:X300" si="63">IF(AND(B271=1,D271&gt;30),POWER((M271-W$4),2),"")</f>
        <v/>
      </c>
      <c r="Y271" s="16" t="str">
        <f t="shared" ref="Y271:Y300" si="64">IF(AND(B271=1,D271&gt;30),((M271-W$4)/W$5)*10+50,"")</f>
        <v/>
      </c>
    </row>
    <row r="272" spans="1:25">
      <c r="A272">
        <v>2812</v>
      </c>
      <c r="B272">
        <v>0</v>
      </c>
      <c r="C272">
        <v>1979</v>
      </c>
      <c r="D272">
        <f t="shared" si="52"/>
        <v>37</v>
      </c>
      <c r="E272" t="s">
        <v>213</v>
      </c>
      <c r="F272">
        <v>1</v>
      </c>
      <c r="G272">
        <v>3</v>
      </c>
      <c r="H272">
        <v>1</v>
      </c>
      <c r="I272">
        <v>3</v>
      </c>
      <c r="J272">
        <v>2</v>
      </c>
      <c r="K272">
        <v>1</v>
      </c>
      <c r="L272">
        <v>2</v>
      </c>
      <c r="M272" s="12" t="str">
        <f t="shared" si="53"/>
        <v/>
      </c>
      <c r="N272" s="18" t="str">
        <f t="shared" si="54"/>
        <v/>
      </c>
      <c r="O272" s="5" t="str">
        <f t="shared" si="55"/>
        <v/>
      </c>
      <c r="P272" s="5" t="str">
        <f t="shared" si="56"/>
        <v/>
      </c>
      <c r="Q272" s="18" t="str">
        <f t="shared" si="57"/>
        <v/>
      </c>
      <c r="R272" s="17" t="str">
        <f t="shared" si="58"/>
        <v/>
      </c>
      <c r="S272" s="5" t="str">
        <f t="shared" si="59"/>
        <v/>
      </c>
      <c r="T272" s="16" t="str">
        <f t="shared" si="60"/>
        <v/>
      </c>
      <c r="U272" s="17" t="str">
        <f t="shared" si="61"/>
        <v/>
      </c>
      <c r="V272" s="5" t="str">
        <f t="shared" si="62"/>
        <v/>
      </c>
      <c r="W272" s="5"/>
      <c r="X272" s="5" t="str">
        <f t="shared" si="63"/>
        <v/>
      </c>
      <c r="Y272" s="16" t="str">
        <f t="shared" si="64"/>
        <v/>
      </c>
    </row>
    <row r="273" spans="1:25">
      <c r="A273">
        <v>2818</v>
      </c>
      <c r="B273">
        <v>0</v>
      </c>
      <c r="C273">
        <v>1991</v>
      </c>
      <c r="D273">
        <f t="shared" si="52"/>
        <v>25</v>
      </c>
      <c r="E273" t="s">
        <v>214</v>
      </c>
      <c r="F273">
        <v>3</v>
      </c>
      <c r="G273">
        <v>3</v>
      </c>
      <c r="H273">
        <v>2</v>
      </c>
      <c r="I273">
        <v>3</v>
      </c>
      <c r="J273">
        <v>2</v>
      </c>
      <c r="K273">
        <v>2</v>
      </c>
      <c r="L273">
        <v>3</v>
      </c>
      <c r="M273" s="12" t="str">
        <f t="shared" si="53"/>
        <v/>
      </c>
      <c r="N273" s="18" t="str">
        <f t="shared" si="54"/>
        <v/>
      </c>
      <c r="O273" s="5" t="str">
        <f t="shared" si="55"/>
        <v/>
      </c>
      <c r="P273" s="5" t="str">
        <f t="shared" si="56"/>
        <v/>
      </c>
      <c r="Q273" s="18" t="str">
        <f t="shared" si="57"/>
        <v/>
      </c>
      <c r="R273" s="17" t="str">
        <f t="shared" si="58"/>
        <v/>
      </c>
      <c r="S273" s="5" t="str">
        <f t="shared" si="59"/>
        <v/>
      </c>
      <c r="T273" s="16" t="str">
        <f t="shared" si="60"/>
        <v/>
      </c>
      <c r="U273" s="17" t="str">
        <f t="shared" si="61"/>
        <v/>
      </c>
      <c r="V273" s="5" t="str">
        <f t="shared" si="62"/>
        <v/>
      </c>
      <c r="W273" s="5"/>
      <c r="X273" s="5" t="str">
        <f t="shared" si="63"/>
        <v/>
      </c>
      <c r="Y273" s="16" t="str">
        <f t="shared" si="64"/>
        <v/>
      </c>
    </row>
    <row r="274" spans="1:25">
      <c r="A274">
        <v>2859</v>
      </c>
      <c r="B274">
        <v>1</v>
      </c>
      <c r="C274">
        <v>1965</v>
      </c>
      <c r="D274">
        <f t="shared" si="52"/>
        <v>51</v>
      </c>
      <c r="E274" t="s">
        <v>215</v>
      </c>
      <c r="F274">
        <v>2</v>
      </c>
      <c r="G274">
        <v>3</v>
      </c>
      <c r="H274">
        <v>4</v>
      </c>
      <c r="I274">
        <v>1</v>
      </c>
      <c r="J274">
        <v>3</v>
      </c>
      <c r="K274">
        <v>1</v>
      </c>
      <c r="L274">
        <v>2</v>
      </c>
      <c r="M274" s="12">
        <f t="shared" si="53"/>
        <v>14</v>
      </c>
      <c r="N274" s="18">
        <f t="shared" si="54"/>
        <v>9</v>
      </c>
      <c r="O274" s="5">
        <f t="shared" si="55"/>
        <v>0.89197530864197572</v>
      </c>
      <c r="P274" s="5">
        <f t="shared" si="56"/>
        <v>56.215296300546925</v>
      </c>
      <c r="Q274" s="18">
        <f t="shared" si="57"/>
        <v>1</v>
      </c>
      <c r="R274" s="17">
        <f t="shared" si="58"/>
        <v>2.0864197530864201</v>
      </c>
      <c r="S274" s="5">
        <f t="shared" si="59"/>
        <v>30.117303064551312</v>
      </c>
      <c r="T274" s="16">
        <f t="shared" si="60"/>
        <v>4</v>
      </c>
      <c r="U274" s="17">
        <f t="shared" si="61"/>
        <v>0.44444444444444486</v>
      </c>
      <c r="V274" s="5">
        <f t="shared" si="62"/>
        <v>43.714606389452911</v>
      </c>
      <c r="W274" s="5"/>
      <c r="X274" s="5">
        <f t="shared" si="63"/>
        <v>1.3611111111111098</v>
      </c>
      <c r="Y274" s="16">
        <f t="shared" si="64"/>
        <v>42.27567837304457</v>
      </c>
    </row>
    <row r="275" spans="1:25">
      <c r="A275">
        <v>2867</v>
      </c>
      <c r="B275">
        <v>0</v>
      </c>
      <c r="C275">
        <v>1990</v>
      </c>
      <c r="D275">
        <f t="shared" si="52"/>
        <v>26</v>
      </c>
      <c r="E275" t="s">
        <v>46</v>
      </c>
      <c r="G275">
        <v>4</v>
      </c>
      <c r="H275">
        <v>4</v>
      </c>
      <c r="I275">
        <v>2</v>
      </c>
      <c r="J275">
        <v>2</v>
      </c>
      <c r="K275">
        <v>3</v>
      </c>
      <c r="L275">
        <v>4</v>
      </c>
      <c r="M275" s="12" t="str">
        <f t="shared" si="53"/>
        <v/>
      </c>
      <c r="N275" s="18" t="str">
        <f t="shared" si="54"/>
        <v/>
      </c>
      <c r="O275" s="5" t="str">
        <f t="shared" si="55"/>
        <v/>
      </c>
      <c r="P275" s="5" t="str">
        <f t="shared" si="56"/>
        <v/>
      </c>
      <c r="Q275" s="18" t="str">
        <f t="shared" si="57"/>
        <v/>
      </c>
      <c r="R275" s="17" t="str">
        <f t="shared" si="58"/>
        <v/>
      </c>
      <c r="S275" s="5" t="str">
        <f t="shared" si="59"/>
        <v/>
      </c>
      <c r="T275" s="16" t="str">
        <f t="shared" si="60"/>
        <v/>
      </c>
      <c r="U275" s="17" t="str">
        <f t="shared" si="61"/>
        <v/>
      </c>
      <c r="V275" s="5" t="str">
        <f t="shared" si="62"/>
        <v/>
      </c>
      <c r="W275" s="5"/>
      <c r="X275" s="5" t="str">
        <f t="shared" si="63"/>
        <v/>
      </c>
      <c r="Y275" s="16" t="str">
        <f t="shared" si="64"/>
        <v/>
      </c>
    </row>
    <row r="276" spans="1:25">
      <c r="A276">
        <v>2903</v>
      </c>
      <c r="B276">
        <v>0</v>
      </c>
      <c r="C276">
        <v>1997</v>
      </c>
      <c r="D276">
        <f t="shared" si="52"/>
        <v>19</v>
      </c>
      <c r="E276" t="s">
        <v>216</v>
      </c>
      <c r="F276">
        <v>4</v>
      </c>
      <c r="G276">
        <v>3</v>
      </c>
      <c r="H276">
        <v>3</v>
      </c>
      <c r="I276">
        <v>3</v>
      </c>
      <c r="J276">
        <v>1</v>
      </c>
      <c r="K276">
        <v>1</v>
      </c>
      <c r="L276">
        <v>4</v>
      </c>
      <c r="M276" s="12" t="str">
        <f t="shared" si="53"/>
        <v/>
      </c>
      <c r="N276" s="18" t="str">
        <f t="shared" si="54"/>
        <v/>
      </c>
      <c r="O276" s="5" t="str">
        <f t="shared" si="55"/>
        <v/>
      </c>
      <c r="P276" s="5" t="str">
        <f t="shared" si="56"/>
        <v/>
      </c>
      <c r="Q276" s="18" t="str">
        <f t="shared" si="57"/>
        <v/>
      </c>
      <c r="R276" s="17" t="str">
        <f t="shared" si="58"/>
        <v/>
      </c>
      <c r="S276" s="5" t="str">
        <f t="shared" si="59"/>
        <v/>
      </c>
      <c r="T276" s="16" t="str">
        <f t="shared" si="60"/>
        <v/>
      </c>
      <c r="U276" s="17" t="str">
        <f t="shared" si="61"/>
        <v/>
      </c>
      <c r="V276" s="5" t="str">
        <f t="shared" si="62"/>
        <v/>
      </c>
      <c r="W276" s="5"/>
      <c r="X276" s="5" t="str">
        <f t="shared" si="63"/>
        <v/>
      </c>
      <c r="Y276" s="16" t="str">
        <f t="shared" si="64"/>
        <v/>
      </c>
    </row>
    <row r="277" spans="1:25">
      <c r="A277">
        <v>2906</v>
      </c>
      <c r="B277">
        <v>0</v>
      </c>
      <c r="C277">
        <v>1974</v>
      </c>
      <c r="D277">
        <f t="shared" si="52"/>
        <v>42</v>
      </c>
      <c r="E277" t="s">
        <v>217</v>
      </c>
      <c r="F277">
        <v>4</v>
      </c>
      <c r="G277">
        <v>2</v>
      </c>
      <c r="H277">
        <v>2</v>
      </c>
      <c r="I277">
        <v>2</v>
      </c>
      <c r="J277">
        <v>3</v>
      </c>
      <c r="K277">
        <v>2</v>
      </c>
      <c r="L277">
        <v>3</v>
      </c>
      <c r="M277" s="12" t="str">
        <f t="shared" si="53"/>
        <v/>
      </c>
      <c r="N277" s="18" t="str">
        <f t="shared" si="54"/>
        <v/>
      </c>
      <c r="O277" s="5" t="str">
        <f t="shared" si="55"/>
        <v/>
      </c>
      <c r="P277" s="5" t="str">
        <f t="shared" si="56"/>
        <v/>
      </c>
      <c r="Q277" s="18" t="str">
        <f t="shared" si="57"/>
        <v/>
      </c>
      <c r="R277" s="17" t="str">
        <f t="shared" si="58"/>
        <v/>
      </c>
      <c r="S277" s="5" t="str">
        <f t="shared" si="59"/>
        <v/>
      </c>
      <c r="T277" s="16" t="str">
        <f t="shared" si="60"/>
        <v/>
      </c>
      <c r="U277" s="17" t="str">
        <f t="shared" si="61"/>
        <v/>
      </c>
      <c r="V277" s="5" t="str">
        <f t="shared" si="62"/>
        <v/>
      </c>
      <c r="W277" s="5"/>
      <c r="X277" s="5" t="str">
        <f t="shared" si="63"/>
        <v/>
      </c>
      <c r="Y277" s="16" t="str">
        <f t="shared" si="64"/>
        <v/>
      </c>
    </row>
    <row r="278" spans="1:25">
      <c r="A278">
        <v>2911</v>
      </c>
      <c r="B278">
        <v>0</v>
      </c>
      <c r="C278">
        <v>1994</v>
      </c>
      <c r="D278">
        <f t="shared" si="52"/>
        <v>22</v>
      </c>
      <c r="E278" t="s">
        <v>46</v>
      </c>
      <c r="G278">
        <v>3</v>
      </c>
      <c r="H278">
        <v>1</v>
      </c>
      <c r="I278">
        <v>3</v>
      </c>
      <c r="J278">
        <v>3</v>
      </c>
      <c r="K278">
        <v>2</v>
      </c>
      <c r="L278">
        <v>2</v>
      </c>
      <c r="M278" s="12" t="str">
        <f t="shared" si="53"/>
        <v/>
      </c>
      <c r="N278" s="18" t="str">
        <f t="shared" si="54"/>
        <v/>
      </c>
      <c r="O278" s="5" t="str">
        <f t="shared" si="55"/>
        <v/>
      </c>
      <c r="P278" s="5" t="str">
        <f t="shared" si="56"/>
        <v/>
      </c>
      <c r="Q278" s="18" t="str">
        <f t="shared" si="57"/>
        <v/>
      </c>
      <c r="R278" s="17" t="str">
        <f t="shared" si="58"/>
        <v/>
      </c>
      <c r="S278" s="5" t="str">
        <f t="shared" si="59"/>
        <v/>
      </c>
      <c r="T278" s="16" t="str">
        <f t="shared" si="60"/>
        <v/>
      </c>
      <c r="U278" s="17" t="str">
        <f t="shared" si="61"/>
        <v/>
      </c>
      <c r="V278" s="5" t="str">
        <f t="shared" si="62"/>
        <v/>
      </c>
      <c r="W278" s="5"/>
      <c r="X278" s="5" t="str">
        <f t="shared" si="63"/>
        <v/>
      </c>
      <c r="Y278" s="16" t="str">
        <f t="shared" si="64"/>
        <v/>
      </c>
    </row>
    <row r="279" spans="1:25">
      <c r="A279">
        <v>2937</v>
      </c>
      <c r="B279">
        <v>0</v>
      </c>
      <c r="C279">
        <v>1997</v>
      </c>
      <c r="D279">
        <f t="shared" si="52"/>
        <v>19</v>
      </c>
      <c r="E279" t="s">
        <v>218</v>
      </c>
      <c r="F279">
        <v>3</v>
      </c>
      <c r="G279">
        <v>3</v>
      </c>
      <c r="H279">
        <v>3</v>
      </c>
      <c r="I279">
        <v>3</v>
      </c>
      <c r="J279">
        <v>3</v>
      </c>
      <c r="K279">
        <v>1</v>
      </c>
      <c r="L279">
        <v>4</v>
      </c>
      <c r="M279" s="12" t="str">
        <f t="shared" si="53"/>
        <v/>
      </c>
      <c r="N279" s="18" t="str">
        <f t="shared" si="54"/>
        <v/>
      </c>
      <c r="O279" s="5" t="str">
        <f t="shared" si="55"/>
        <v/>
      </c>
      <c r="P279" s="5" t="str">
        <f t="shared" si="56"/>
        <v/>
      </c>
      <c r="Q279" s="18" t="str">
        <f t="shared" si="57"/>
        <v/>
      </c>
      <c r="R279" s="17" t="str">
        <f t="shared" si="58"/>
        <v/>
      </c>
      <c r="S279" s="5" t="str">
        <f t="shared" si="59"/>
        <v/>
      </c>
      <c r="T279" s="16" t="str">
        <f t="shared" si="60"/>
        <v/>
      </c>
      <c r="U279" s="17" t="str">
        <f t="shared" si="61"/>
        <v/>
      </c>
      <c r="V279" s="5" t="str">
        <f t="shared" si="62"/>
        <v/>
      </c>
      <c r="W279" s="5"/>
      <c r="X279" s="5" t="str">
        <f t="shared" si="63"/>
        <v/>
      </c>
      <c r="Y279" s="16" t="str">
        <f t="shared" si="64"/>
        <v/>
      </c>
    </row>
    <row r="280" spans="1:25">
      <c r="A280">
        <v>2940</v>
      </c>
      <c r="B280">
        <v>1</v>
      </c>
      <c r="C280">
        <v>1982</v>
      </c>
      <c r="D280">
        <f t="shared" si="52"/>
        <v>34</v>
      </c>
      <c r="E280" t="s">
        <v>219</v>
      </c>
      <c r="F280">
        <v>4</v>
      </c>
      <c r="G280">
        <v>3</v>
      </c>
      <c r="H280">
        <v>3</v>
      </c>
      <c r="I280">
        <v>3</v>
      </c>
      <c r="J280">
        <v>4</v>
      </c>
      <c r="K280">
        <v>3</v>
      </c>
      <c r="L280">
        <v>2</v>
      </c>
      <c r="M280" s="12">
        <f t="shared" si="53"/>
        <v>18</v>
      </c>
      <c r="N280" s="18">
        <f t="shared" si="54"/>
        <v>8</v>
      </c>
      <c r="O280" s="5">
        <f t="shared" si="55"/>
        <v>3.0864197530863979E-3</v>
      </c>
      <c r="P280" s="5">
        <f t="shared" si="56"/>
        <v>49.634394335261945</v>
      </c>
      <c r="Q280" s="18">
        <f t="shared" si="57"/>
        <v>3</v>
      </c>
      <c r="R280" s="17">
        <f t="shared" si="58"/>
        <v>0.30864197530864174</v>
      </c>
      <c r="S280" s="5">
        <f t="shared" si="59"/>
        <v>57.647191129018722</v>
      </c>
      <c r="T280" s="16">
        <f t="shared" si="60"/>
        <v>7</v>
      </c>
      <c r="U280" s="17">
        <f t="shared" si="61"/>
        <v>5.4444444444444429</v>
      </c>
      <c r="V280" s="5">
        <f t="shared" si="62"/>
        <v>71.998877636914813</v>
      </c>
      <c r="W280" s="5"/>
      <c r="X280" s="5">
        <f t="shared" si="63"/>
        <v>8.0277777777777803</v>
      </c>
      <c r="Y280" s="16">
        <f t="shared" si="64"/>
        <v>68.759066808320341</v>
      </c>
    </row>
    <row r="281" spans="1:25">
      <c r="A281">
        <v>2945</v>
      </c>
      <c r="B281">
        <v>0</v>
      </c>
      <c r="C281">
        <v>1989</v>
      </c>
      <c r="D281">
        <f t="shared" si="52"/>
        <v>27</v>
      </c>
      <c r="E281" t="s">
        <v>46</v>
      </c>
      <c r="G281">
        <v>3</v>
      </c>
      <c r="H281">
        <v>2</v>
      </c>
      <c r="I281">
        <v>2</v>
      </c>
      <c r="J281">
        <v>2</v>
      </c>
      <c r="K281">
        <v>2</v>
      </c>
      <c r="L281">
        <v>3</v>
      </c>
      <c r="M281" s="12" t="str">
        <f t="shared" si="53"/>
        <v/>
      </c>
      <c r="N281" s="18" t="str">
        <f t="shared" si="54"/>
        <v/>
      </c>
      <c r="O281" s="5" t="str">
        <f t="shared" si="55"/>
        <v/>
      </c>
      <c r="P281" s="5" t="str">
        <f t="shared" si="56"/>
        <v/>
      </c>
      <c r="Q281" s="18" t="str">
        <f t="shared" si="57"/>
        <v/>
      </c>
      <c r="R281" s="17" t="str">
        <f t="shared" si="58"/>
        <v/>
      </c>
      <c r="S281" s="5" t="str">
        <f t="shared" si="59"/>
        <v/>
      </c>
      <c r="T281" s="16" t="str">
        <f t="shared" si="60"/>
        <v/>
      </c>
      <c r="U281" s="17" t="str">
        <f t="shared" si="61"/>
        <v/>
      </c>
      <c r="V281" s="5" t="str">
        <f t="shared" si="62"/>
        <v/>
      </c>
      <c r="W281" s="5"/>
      <c r="X281" s="5" t="str">
        <f t="shared" si="63"/>
        <v/>
      </c>
      <c r="Y281" s="16" t="str">
        <f t="shared" si="64"/>
        <v/>
      </c>
    </row>
    <row r="282" spans="1:25">
      <c r="A282">
        <v>2948</v>
      </c>
      <c r="B282">
        <v>1</v>
      </c>
      <c r="C282">
        <v>1978</v>
      </c>
      <c r="D282">
        <f t="shared" si="52"/>
        <v>38</v>
      </c>
      <c r="E282" t="s">
        <v>46</v>
      </c>
      <c r="G282">
        <v>3</v>
      </c>
      <c r="H282">
        <v>3</v>
      </c>
      <c r="I282">
        <v>2</v>
      </c>
      <c r="J282">
        <v>3</v>
      </c>
      <c r="K282">
        <v>2</v>
      </c>
      <c r="L282">
        <v>2</v>
      </c>
      <c r="M282" s="12">
        <f t="shared" si="53"/>
        <v>15</v>
      </c>
      <c r="N282" s="18">
        <f t="shared" si="54"/>
        <v>8</v>
      </c>
      <c r="O282" s="5">
        <f t="shared" si="55"/>
        <v>3.0864197530863979E-3</v>
      </c>
      <c r="P282" s="5">
        <f t="shared" si="56"/>
        <v>49.634394335261945</v>
      </c>
      <c r="Q282" s="18">
        <f t="shared" si="57"/>
        <v>2</v>
      </c>
      <c r="R282" s="17">
        <f t="shared" si="58"/>
        <v>0.19753086419753105</v>
      </c>
      <c r="S282" s="5">
        <f t="shared" si="59"/>
        <v>43.882247096785015</v>
      </c>
      <c r="T282" s="16">
        <f t="shared" si="60"/>
        <v>5</v>
      </c>
      <c r="U282" s="17">
        <f t="shared" si="61"/>
        <v>0.11111111111111091</v>
      </c>
      <c r="V282" s="5">
        <f t="shared" si="62"/>
        <v>53.142696805273545</v>
      </c>
      <c r="W282" s="5"/>
      <c r="X282" s="5">
        <f t="shared" si="63"/>
        <v>2.7777777777777582E-2</v>
      </c>
      <c r="Y282" s="16">
        <f t="shared" si="64"/>
        <v>48.896525481863513</v>
      </c>
    </row>
    <row r="283" spans="1:25">
      <c r="A283">
        <v>2964</v>
      </c>
      <c r="B283">
        <v>1</v>
      </c>
      <c r="C283">
        <v>1985</v>
      </c>
      <c r="D283">
        <f t="shared" si="52"/>
        <v>31</v>
      </c>
      <c r="E283" t="s">
        <v>220</v>
      </c>
      <c r="F283">
        <v>4</v>
      </c>
      <c r="G283">
        <v>4</v>
      </c>
      <c r="H283">
        <v>4</v>
      </c>
      <c r="I283">
        <v>1</v>
      </c>
      <c r="J283">
        <v>2</v>
      </c>
      <c r="K283">
        <v>2</v>
      </c>
      <c r="L283">
        <v>4</v>
      </c>
      <c r="M283" s="12">
        <f t="shared" si="53"/>
        <v>17</v>
      </c>
      <c r="N283" s="18">
        <f t="shared" si="54"/>
        <v>12</v>
      </c>
      <c r="O283" s="5">
        <f t="shared" si="55"/>
        <v>15.558641975308644</v>
      </c>
      <c r="P283" s="5">
        <f t="shared" si="56"/>
        <v>75.958002196401864</v>
      </c>
      <c r="Q283" s="18">
        <f t="shared" si="57"/>
        <v>1</v>
      </c>
      <c r="R283" s="17">
        <f t="shared" si="58"/>
        <v>2.0864197530864201</v>
      </c>
      <c r="S283" s="5">
        <f t="shared" si="59"/>
        <v>30.117303064551312</v>
      </c>
      <c r="T283" s="16">
        <f t="shared" si="60"/>
        <v>4</v>
      </c>
      <c r="U283" s="17">
        <f t="shared" si="61"/>
        <v>0.44444444444444486</v>
      </c>
      <c r="V283" s="5">
        <f t="shared" si="62"/>
        <v>43.714606389452911</v>
      </c>
      <c r="W283" s="5"/>
      <c r="X283" s="5">
        <f t="shared" si="63"/>
        <v>3.3611111111111134</v>
      </c>
      <c r="Y283" s="16">
        <f t="shared" si="64"/>
        <v>62.138219699501398</v>
      </c>
    </row>
    <row r="284" spans="1:25">
      <c r="A284">
        <v>2970</v>
      </c>
      <c r="B284">
        <v>0</v>
      </c>
      <c r="C284">
        <v>1980</v>
      </c>
      <c r="D284">
        <f t="shared" si="52"/>
        <v>36</v>
      </c>
      <c r="E284" t="s">
        <v>221</v>
      </c>
      <c r="F284">
        <v>2</v>
      </c>
      <c r="G284">
        <v>3</v>
      </c>
      <c r="H284">
        <v>1</v>
      </c>
      <c r="I284">
        <v>2</v>
      </c>
      <c r="J284">
        <v>3</v>
      </c>
      <c r="K284">
        <v>2</v>
      </c>
      <c r="L284">
        <v>2</v>
      </c>
      <c r="M284" s="12" t="str">
        <f t="shared" si="53"/>
        <v/>
      </c>
      <c r="N284" s="18" t="str">
        <f t="shared" si="54"/>
        <v/>
      </c>
      <c r="O284" s="5" t="str">
        <f t="shared" si="55"/>
        <v/>
      </c>
      <c r="P284" s="5" t="str">
        <f t="shared" si="56"/>
        <v/>
      </c>
      <c r="Q284" s="18" t="str">
        <f t="shared" si="57"/>
        <v/>
      </c>
      <c r="R284" s="17" t="str">
        <f t="shared" si="58"/>
        <v/>
      </c>
      <c r="S284" s="5" t="str">
        <f t="shared" si="59"/>
        <v/>
      </c>
      <c r="T284" s="16" t="str">
        <f t="shared" si="60"/>
        <v/>
      </c>
      <c r="U284" s="17" t="str">
        <f t="shared" si="61"/>
        <v/>
      </c>
      <c r="V284" s="5" t="str">
        <f t="shared" si="62"/>
        <v/>
      </c>
      <c r="W284" s="5"/>
      <c r="X284" s="5" t="str">
        <f t="shared" si="63"/>
        <v/>
      </c>
      <c r="Y284" s="16" t="str">
        <f t="shared" si="64"/>
        <v/>
      </c>
    </row>
    <row r="285" spans="1:25">
      <c r="A285">
        <v>2977</v>
      </c>
      <c r="B285">
        <v>0</v>
      </c>
      <c r="C285">
        <v>1959</v>
      </c>
      <c r="D285">
        <f t="shared" si="52"/>
        <v>57</v>
      </c>
      <c r="E285" t="s">
        <v>222</v>
      </c>
      <c r="F285">
        <v>3</v>
      </c>
      <c r="G285">
        <v>3</v>
      </c>
      <c r="H285">
        <v>4</v>
      </c>
      <c r="I285">
        <v>4</v>
      </c>
      <c r="J285">
        <v>4</v>
      </c>
      <c r="K285">
        <v>2</v>
      </c>
      <c r="L285">
        <v>3</v>
      </c>
      <c r="M285" s="12" t="str">
        <f t="shared" si="53"/>
        <v/>
      </c>
      <c r="N285" s="18" t="str">
        <f t="shared" si="54"/>
        <v/>
      </c>
      <c r="O285" s="5" t="str">
        <f t="shared" si="55"/>
        <v/>
      </c>
      <c r="P285" s="5" t="str">
        <f t="shared" si="56"/>
        <v/>
      </c>
      <c r="Q285" s="18" t="str">
        <f t="shared" si="57"/>
        <v/>
      </c>
      <c r="R285" s="17" t="str">
        <f t="shared" si="58"/>
        <v/>
      </c>
      <c r="S285" s="5" t="str">
        <f t="shared" si="59"/>
        <v/>
      </c>
      <c r="T285" s="16" t="str">
        <f t="shared" si="60"/>
        <v/>
      </c>
      <c r="U285" s="17" t="str">
        <f t="shared" si="61"/>
        <v/>
      </c>
      <c r="V285" s="5" t="str">
        <f t="shared" si="62"/>
        <v/>
      </c>
      <c r="W285" s="5"/>
      <c r="X285" s="5" t="str">
        <f t="shared" si="63"/>
        <v/>
      </c>
      <c r="Y285" s="16" t="str">
        <f t="shared" si="64"/>
        <v/>
      </c>
    </row>
    <row r="286" spans="1:25">
      <c r="A286">
        <v>2993</v>
      </c>
      <c r="B286">
        <v>1</v>
      </c>
      <c r="C286">
        <v>1973</v>
      </c>
      <c r="D286">
        <f t="shared" si="52"/>
        <v>43</v>
      </c>
      <c r="E286" t="s">
        <v>223</v>
      </c>
      <c r="F286">
        <v>3</v>
      </c>
      <c r="G286">
        <v>2</v>
      </c>
      <c r="H286">
        <v>2</v>
      </c>
      <c r="I286">
        <v>3</v>
      </c>
      <c r="J286">
        <v>3</v>
      </c>
      <c r="K286">
        <v>2</v>
      </c>
      <c r="L286">
        <v>3</v>
      </c>
      <c r="M286" s="12">
        <f t="shared" si="53"/>
        <v>15</v>
      </c>
      <c r="N286" s="18">
        <f t="shared" si="54"/>
        <v>7</v>
      </c>
      <c r="O286" s="5">
        <f t="shared" si="55"/>
        <v>1.1141975308641971</v>
      </c>
      <c r="P286" s="5">
        <f t="shared" si="56"/>
        <v>43.053492369976965</v>
      </c>
      <c r="Q286" s="18">
        <f t="shared" si="57"/>
        <v>3</v>
      </c>
      <c r="R286" s="17">
        <f t="shared" si="58"/>
        <v>0.30864197530864174</v>
      </c>
      <c r="S286" s="5">
        <f t="shared" si="59"/>
        <v>57.647191129018722</v>
      </c>
      <c r="T286" s="16">
        <f t="shared" si="60"/>
        <v>5</v>
      </c>
      <c r="U286" s="17">
        <f t="shared" si="61"/>
        <v>0.11111111111111091</v>
      </c>
      <c r="V286" s="5">
        <f t="shared" si="62"/>
        <v>53.142696805273545</v>
      </c>
      <c r="W286" s="5"/>
      <c r="X286" s="5">
        <f t="shared" si="63"/>
        <v>2.7777777777777582E-2</v>
      </c>
      <c r="Y286" s="16">
        <f t="shared" si="64"/>
        <v>48.896525481863513</v>
      </c>
    </row>
    <row r="287" spans="1:25">
      <c r="A287">
        <v>2999</v>
      </c>
      <c r="B287">
        <v>1</v>
      </c>
      <c r="C287">
        <v>1982</v>
      </c>
      <c r="D287">
        <f t="shared" si="52"/>
        <v>34</v>
      </c>
      <c r="E287" t="s">
        <v>224</v>
      </c>
      <c r="F287">
        <v>1</v>
      </c>
      <c r="G287">
        <v>2</v>
      </c>
      <c r="H287">
        <v>2</v>
      </c>
      <c r="I287">
        <v>3</v>
      </c>
      <c r="J287">
        <v>3</v>
      </c>
      <c r="K287">
        <v>2</v>
      </c>
      <c r="L287">
        <v>2</v>
      </c>
      <c r="M287" s="12">
        <f t="shared" si="53"/>
        <v>14</v>
      </c>
      <c r="N287" s="18">
        <f t="shared" si="54"/>
        <v>6</v>
      </c>
      <c r="O287" s="5">
        <f t="shared" si="55"/>
        <v>4.2253086419753076</v>
      </c>
      <c r="P287" s="5">
        <f t="shared" si="56"/>
        <v>36.472590404691985</v>
      </c>
      <c r="Q287" s="18">
        <f t="shared" si="57"/>
        <v>3</v>
      </c>
      <c r="R287" s="17">
        <f t="shared" si="58"/>
        <v>0.30864197530864174</v>
      </c>
      <c r="S287" s="5">
        <f t="shared" si="59"/>
        <v>57.647191129018722</v>
      </c>
      <c r="T287" s="16">
        <f t="shared" si="60"/>
        <v>5</v>
      </c>
      <c r="U287" s="17">
        <f t="shared" si="61"/>
        <v>0.11111111111111091</v>
      </c>
      <c r="V287" s="5">
        <f t="shared" si="62"/>
        <v>53.142696805273545</v>
      </c>
      <c r="W287" s="5"/>
      <c r="X287" s="5">
        <f t="shared" si="63"/>
        <v>1.3611111111111098</v>
      </c>
      <c r="Y287" s="16">
        <f t="shared" si="64"/>
        <v>42.27567837304457</v>
      </c>
    </row>
    <row r="288" spans="1:25">
      <c r="A288">
        <v>3002</v>
      </c>
      <c r="B288">
        <v>0</v>
      </c>
      <c r="C288">
        <v>1995</v>
      </c>
      <c r="D288">
        <f t="shared" si="52"/>
        <v>21</v>
      </c>
      <c r="E288" t="s">
        <v>46</v>
      </c>
      <c r="G288">
        <v>3</v>
      </c>
      <c r="H288">
        <v>2</v>
      </c>
      <c r="I288">
        <v>2</v>
      </c>
      <c r="J288">
        <v>3</v>
      </c>
      <c r="K288">
        <v>1</v>
      </c>
      <c r="L288">
        <v>2</v>
      </c>
      <c r="M288" s="12" t="str">
        <f t="shared" si="53"/>
        <v/>
      </c>
      <c r="N288" s="18" t="str">
        <f t="shared" si="54"/>
        <v/>
      </c>
      <c r="O288" s="5" t="str">
        <f t="shared" si="55"/>
        <v/>
      </c>
      <c r="P288" s="5" t="str">
        <f t="shared" si="56"/>
        <v/>
      </c>
      <c r="Q288" s="18" t="str">
        <f t="shared" si="57"/>
        <v/>
      </c>
      <c r="R288" s="17" t="str">
        <f t="shared" si="58"/>
        <v/>
      </c>
      <c r="S288" s="5" t="str">
        <f t="shared" si="59"/>
        <v/>
      </c>
      <c r="T288" s="16" t="str">
        <f t="shared" si="60"/>
        <v/>
      </c>
      <c r="U288" s="17" t="str">
        <f t="shared" si="61"/>
        <v/>
      </c>
      <c r="V288" s="5" t="str">
        <f t="shared" si="62"/>
        <v/>
      </c>
      <c r="W288" s="5"/>
      <c r="X288" s="5" t="str">
        <f t="shared" si="63"/>
        <v/>
      </c>
      <c r="Y288" s="16" t="str">
        <f t="shared" si="64"/>
        <v/>
      </c>
    </row>
    <row r="289" spans="1:25">
      <c r="A289">
        <v>3006</v>
      </c>
      <c r="B289">
        <v>0</v>
      </c>
      <c r="C289">
        <v>1973</v>
      </c>
      <c r="D289">
        <f t="shared" si="52"/>
        <v>43</v>
      </c>
      <c r="E289" t="s">
        <v>225</v>
      </c>
      <c r="F289">
        <v>2</v>
      </c>
      <c r="G289">
        <v>3</v>
      </c>
      <c r="H289">
        <v>2</v>
      </c>
      <c r="I289">
        <v>4</v>
      </c>
      <c r="J289">
        <v>4</v>
      </c>
      <c r="K289">
        <v>1</v>
      </c>
      <c r="L289">
        <v>3</v>
      </c>
      <c r="M289" s="12" t="str">
        <f t="shared" si="53"/>
        <v/>
      </c>
      <c r="N289" s="18" t="str">
        <f t="shared" si="54"/>
        <v/>
      </c>
      <c r="O289" s="5" t="str">
        <f t="shared" si="55"/>
        <v/>
      </c>
      <c r="P289" s="5" t="str">
        <f t="shared" si="56"/>
        <v/>
      </c>
      <c r="Q289" s="18" t="str">
        <f t="shared" si="57"/>
        <v/>
      </c>
      <c r="R289" s="17" t="str">
        <f t="shared" si="58"/>
        <v/>
      </c>
      <c r="S289" s="5" t="str">
        <f t="shared" si="59"/>
        <v/>
      </c>
      <c r="T289" s="16" t="str">
        <f t="shared" si="60"/>
        <v/>
      </c>
      <c r="U289" s="17" t="str">
        <f t="shared" si="61"/>
        <v/>
      </c>
      <c r="V289" s="5" t="str">
        <f t="shared" si="62"/>
        <v/>
      </c>
      <c r="W289" s="5"/>
      <c r="X289" s="5" t="str">
        <f t="shared" si="63"/>
        <v/>
      </c>
      <c r="Y289" s="16" t="str">
        <f t="shared" si="64"/>
        <v/>
      </c>
    </row>
    <row r="290" spans="1:25">
      <c r="A290">
        <v>3014</v>
      </c>
      <c r="B290">
        <v>1</v>
      </c>
      <c r="C290">
        <v>1986</v>
      </c>
      <c r="D290">
        <f t="shared" si="52"/>
        <v>30</v>
      </c>
      <c r="E290" t="s">
        <v>46</v>
      </c>
      <c r="G290">
        <v>3</v>
      </c>
      <c r="H290">
        <v>2</v>
      </c>
      <c r="I290">
        <v>2</v>
      </c>
      <c r="J290">
        <v>3</v>
      </c>
      <c r="K290">
        <v>2</v>
      </c>
      <c r="L290">
        <v>2</v>
      </c>
      <c r="M290" s="12" t="str">
        <f t="shared" si="53"/>
        <v/>
      </c>
      <c r="N290" s="18" t="str">
        <f t="shared" si="54"/>
        <v/>
      </c>
      <c r="O290" s="5" t="str">
        <f t="shared" si="55"/>
        <v/>
      </c>
      <c r="P290" s="5" t="str">
        <f t="shared" si="56"/>
        <v/>
      </c>
      <c r="Q290" s="18" t="str">
        <f t="shared" si="57"/>
        <v/>
      </c>
      <c r="R290" s="17" t="str">
        <f t="shared" si="58"/>
        <v/>
      </c>
      <c r="S290" s="5" t="str">
        <f t="shared" si="59"/>
        <v/>
      </c>
      <c r="T290" s="16" t="str">
        <f t="shared" si="60"/>
        <v/>
      </c>
      <c r="U290" s="17" t="str">
        <f t="shared" si="61"/>
        <v/>
      </c>
      <c r="V290" s="5" t="str">
        <f t="shared" si="62"/>
        <v/>
      </c>
      <c r="W290" s="5"/>
      <c r="X290" s="5" t="str">
        <f t="shared" si="63"/>
        <v/>
      </c>
      <c r="Y290" s="16" t="str">
        <f t="shared" si="64"/>
        <v/>
      </c>
    </row>
    <row r="291" spans="1:25">
      <c r="A291">
        <v>2857</v>
      </c>
      <c r="B291">
        <v>0</v>
      </c>
      <c r="C291">
        <v>1988</v>
      </c>
      <c r="D291">
        <f t="shared" si="52"/>
        <v>28</v>
      </c>
      <c r="E291" t="s">
        <v>226</v>
      </c>
      <c r="F291">
        <v>3</v>
      </c>
      <c r="G291">
        <v>2</v>
      </c>
      <c r="H291">
        <v>1</v>
      </c>
      <c r="I291">
        <v>3</v>
      </c>
      <c r="J291">
        <v>2</v>
      </c>
      <c r="K291">
        <v>1</v>
      </c>
      <c r="L291">
        <v>3</v>
      </c>
      <c r="M291" s="12" t="str">
        <f t="shared" si="53"/>
        <v/>
      </c>
      <c r="N291" s="18" t="str">
        <f t="shared" si="54"/>
        <v/>
      </c>
      <c r="O291" s="5" t="str">
        <f t="shared" si="55"/>
        <v/>
      </c>
      <c r="P291" s="5" t="str">
        <f t="shared" si="56"/>
        <v/>
      </c>
      <c r="Q291" s="18" t="str">
        <f t="shared" si="57"/>
        <v/>
      </c>
      <c r="R291" s="17" t="str">
        <f t="shared" si="58"/>
        <v/>
      </c>
      <c r="S291" s="5" t="str">
        <f t="shared" si="59"/>
        <v/>
      </c>
      <c r="T291" s="16" t="str">
        <f t="shared" si="60"/>
        <v/>
      </c>
      <c r="U291" s="17" t="str">
        <f t="shared" si="61"/>
        <v/>
      </c>
      <c r="V291" s="5" t="str">
        <f t="shared" si="62"/>
        <v/>
      </c>
      <c r="W291" s="5"/>
      <c r="X291" s="5" t="str">
        <f t="shared" si="63"/>
        <v/>
      </c>
      <c r="Y291" s="16" t="str">
        <f t="shared" si="64"/>
        <v/>
      </c>
    </row>
    <row r="292" spans="1:25">
      <c r="A292">
        <v>3061</v>
      </c>
      <c r="B292">
        <v>0</v>
      </c>
      <c r="C292">
        <v>1980</v>
      </c>
      <c r="D292">
        <f t="shared" si="52"/>
        <v>36</v>
      </c>
      <c r="E292" t="s">
        <v>227</v>
      </c>
      <c r="F292">
        <v>2</v>
      </c>
      <c r="G292">
        <v>3</v>
      </c>
      <c r="H292">
        <v>3</v>
      </c>
      <c r="I292">
        <v>3</v>
      </c>
      <c r="J292">
        <v>2</v>
      </c>
      <c r="K292">
        <v>2</v>
      </c>
      <c r="L292">
        <v>2</v>
      </c>
      <c r="M292" s="12" t="str">
        <f t="shared" si="53"/>
        <v/>
      </c>
      <c r="N292" s="18" t="str">
        <f t="shared" si="54"/>
        <v/>
      </c>
      <c r="O292" s="5" t="str">
        <f t="shared" si="55"/>
        <v/>
      </c>
      <c r="P292" s="5" t="str">
        <f t="shared" si="56"/>
        <v/>
      </c>
      <c r="Q292" s="18" t="str">
        <f t="shared" si="57"/>
        <v/>
      </c>
      <c r="R292" s="17" t="str">
        <f t="shared" si="58"/>
        <v/>
      </c>
      <c r="S292" s="5" t="str">
        <f t="shared" si="59"/>
        <v/>
      </c>
      <c r="T292" s="16" t="str">
        <f t="shared" si="60"/>
        <v/>
      </c>
      <c r="U292" s="17" t="str">
        <f t="shared" si="61"/>
        <v/>
      </c>
      <c r="V292" s="5" t="str">
        <f t="shared" si="62"/>
        <v/>
      </c>
      <c r="W292" s="5"/>
      <c r="X292" s="5" t="str">
        <f t="shared" si="63"/>
        <v/>
      </c>
      <c r="Y292" s="16" t="str">
        <f t="shared" si="64"/>
        <v/>
      </c>
    </row>
    <row r="293" spans="1:25">
      <c r="A293">
        <v>3063</v>
      </c>
      <c r="B293">
        <v>0</v>
      </c>
      <c r="C293">
        <v>1991</v>
      </c>
      <c r="D293">
        <f t="shared" si="52"/>
        <v>25</v>
      </c>
      <c r="E293" t="s">
        <v>228</v>
      </c>
      <c r="F293">
        <v>3</v>
      </c>
      <c r="G293">
        <v>4</v>
      </c>
      <c r="H293">
        <v>2</v>
      </c>
      <c r="I293">
        <v>3</v>
      </c>
      <c r="J293">
        <v>3</v>
      </c>
      <c r="K293">
        <v>1</v>
      </c>
      <c r="L293">
        <v>3</v>
      </c>
      <c r="M293" s="12" t="str">
        <f t="shared" si="53"/>
        <v/>
      </c>
      <c r="N293" s="18" t="str">
        <f t="shared" si="54"/>
        <v/>
      </c>
      <c r="O293" s="5" t="str">
        <f t="shared" si="55"/>
        <v/>
      </c>
      <c r="P293" s="5" t="str">
        <f t="shared" si="56"/>
        <v/>
      </c>
      <c r="Q293" s="18" t="str">
        <f t="shared" si="57"/>
        <v/>
      </c>
      <c r="R293" s="17" t="str">
        <f t="shared" si="58"/>
        <v/>
      </c>
      <c r="S293" s="5" t="str">
        <f t="shared" si="59"/>
        <v/>
      </c>
      <c r="T293" s="16" t="str">
        <f t="shared" si="60"/>
        <v/>
      </c>
      <c r="U293" s="17" t="str">
        <f t="shared" si="61"/>
        <v/>
      </c>
      <c r="V293" s="5" t="str">
        <f t="shared" si="62"/>
        <v/>
      </c>
      <c r="W293" s="5"/>
      <c r="X293" s="5" t="str">
        <f t="shared" si="63"/>
        <v/>
      </c>
      <c r="Y293" s="16" t="str">
        <f t="shared" si="64"/>
        <v/>
      </c>
    </row>
    <row r="294" spans="1:25">
      <c r="A294">
        <v>3065</v>
      </c>
      <c r="B294">
        <v>0</v>
      </c>
      <c r="C294">
        <v>1984</v>
      </c>
      <c r="D294">
        <f t="shared" si="52"/>
        <v>32</v>
      </c>
      <c r="E294" t="s">
        <v>229</v>
      </c>
      <c r="F294">
        <v>1</v>
      </c>
      <c r="G294">
        <v>2</v>
      </c>
      <c r="H294">
        <v>2</v>
      </c>
      <c r="I294">
        <v>2</v>
      </c>
      <c r="J294">
        <v>3</v>
      </c>
      <c r="K294">
        <v>2</v>
      </c>
      <c r="L294">
        <v>3</v>
      </c>
      <c r="M294" s="12" t="str">
        <f t="shared" si="53"/>
        <v/>
      </c>
      <c r="N294" s="18" t="str">
        <f t="shared" si="54"/>
        <v/>
      </c>
      <c r="O294" s="5" t="str">
        <f t="shared" si="55"/>
        <v/>
      </c>
      <c r="P294" s="5" t="str">
        <f t="shared" si="56"/>
        <v/>
      </c>
      <c r="Q294" s="18" t="str">
        <f t="shared" si="57"/>
        <v/>
      </c>
      <c r="R294" s="17" t="str">
        <f t="shared" si="58"/>
        <v/>
      </c>
      <c r="S294" s="5" t="str">
        <f t="shared" si="59"/>
        <v/>
      </c>
      <c r="T294" s="16" t="str">
        <f t="shared" si="60"/>
        <v/>
      </c>
      <c r="U294" s="17" t="str">
        <f t="shared" si="61"/>
        <v/>
      </c>
      <c r="V294" s="5" t="str">
        <f t="shared" si="62"/>
        <v/>
      </c>
      <c r="W294" s="5"/>
      <c r="X294" s="5" t="str">
        <f t="shared" si="63"/>
        <v/>
      </c>
      <c r="Y294" s="16" t="str">
        <f t="shared" si="64"/>
        <v/>
      </c>
    </row>
    <row r="295" spans="1:25">
      <c r="A295">
        <v>3116</v>
      </c>
      <c r="B295">
        <v>1</v>
      </c>
      <c r="C295">
        <v>1983</v>
      </c>
      <c r="D295">
        <f t="shared" si="52"/>
        <v>33</v>
      </c>
      <c r="E295" t="s">
        <v>46</v>
      </c>
      <c r="G295">
        <v>3</v>
      </c>
      <c r="H295">
        <v>2</v>
      </c>
      <c r="I295">
        <v>3</v>
      </c>
      <c r="J295">
        <v>2</v>
      </c>
      <c r="K295">
        <v>2</v>
      </c>
      <c r="L295">
        <v>3</v>
      </c>
      <c r="M295" s="12">
        <f t="shared" si="53"/>
        <v>15</v>
      </c>
      <c r="N295" s="18">
        <f t="shared" si="54"/>
        <v>8</v>
      </c>
      <c r="O295" s="5">
        <f t="shared" si="55"/>
        <v>3.0864197530863979E-3</v>
      </c>
      <c r="P295" s="5">
        <f t="shared" si="56"/>
        <v>49.634394335261945</v>
      </c>
      <c r="Q295" s="18">
        <f t="shared" si="57"/>
        <v>3</v>
      </c>
      <c r="R295" s="17">
        <f t="shared" si="58"/>
        <v>0.30864197530864174</v>
      </c>
      <c r="S295" s="5">
        <f t="shared" si="59"/>
        <v>57.647191129018722</v>
      </c>
      <c r="T295" s="16">
        <f t="shared" si="60"/>
        <v>4</v>
      </c>
      <c r="U295" s="17">
        <f t="shared" si="61"/>
        <v>0.44444444444444486</v>
      </c>
      <c r="V295" s="5">
        <f t="shared" si="62"/>
        <v>43.714606389452911</v>
      </c>
      <c r="W295" s="5"/>
      <c r="X295" s="5">
        <f t="shared" si="63"/>
        <v>2.7777777777777582E-2</v>
      </c>
      <c r="Y295" s="16">
        <f t="shared" si="64"/>
        <v>48.896525481863513</v>
      </c>
    </row>
    <row r="296" spans="1:25">
      <c r="A296">
        <v>3126</v>
      </c>
      <c r="B296">
        <v>1</v>
      </c>
      <c r="C296">
        <v>1969</v>
      </c>
      <c r="D296">
        <f t="shared" si="52"/>
        <v>47</v>
      </c>
      <c r="E296" t="s">
        <v>230</v>
      </c>
      <c r="F296">
        <v>1</v>
      </c>
      <c r="G296">
        <v>2</v>
      </c>
      <c r="H296">
        <v>2</v>
      </c>
      <c r="I296">
        <v>3</v>
      </c>
      <c r="J296">
        <v>2</v>
      </c>
      <c r="K296">
        <v>2</v>
      </c>
      <c r="L296">
        <v>2</v>
      </c>
      <c r="M296" s="12">
        <f t="shared" si="53"/>
        <v>13</v>
      </c>
      <c r="N296" s="18">
        <f t="shared" si="54"/>
        <v>6</v>
      </c>
      <c r="O296" s="5">
        <f t="shared" si="55"/>
        <v>4.2253086419753076</v>
      </c>
      <c r="P296" s="5">
        <f t="shared" si="56"/>
        <v>36.472590404691985</v>
      </c>
      <c r="Q296" s="18">
        <f t="shared" si="57"/>
        <v>3</v>
      </c>
      <c r="R296" s="17">
        <f t="shared" si="58"/>
        <v>0.30864197530864174</v>
      </c>
      <c r="S296" s="5">
        <f t="shared" si="59"/>
        <v>57.647191129018722</v>
      </c>
      <c r="T296" s="16">
        <f t="shared" si="60"/>
        <v>4</v>
      </c>
      <c r="U296" s="17">
        <f t="shared" si="61"/>
        <v>0.44444444444444486</v>
      </c>
      <c r="V296" s="5">
        <f t="shared" si="62"/>
        <v>43.714606389452911</v>
      </c>
      <c r="W296" s="5"/>
      <c r="X296" s="5">
        <f t="shared" si="63"/>
        <v>4.694444444444442</v>
      </c>
      <c r="Y296" s="16">
        <f t="shared" si="64"/>
        <v>35.654831264225628</v>
      </c>
    </row>
    <row r="297" spans="1:25">
      <c r="A297">
        <v>3137</v>
      </c>
      <c r="B297">
        <v>0</v>
      </c>
      <c r="C297">
        <v>1995</v>
      </c>
      <c r="D297">
        <f t="shared" si="52"/>
        <v>21</v>
      </c>
      <c r="E297" t="s">
        <v>231</v>
      </c>
      <c r="F297">
        <v>3</v>
      </c>
      <c r="G297">
        <v>3</v>
      </c>
      <c r="H297">
        <v>1</v>
      </c>
      <c r="I297">
        <v>3</v>
      </c>
      <c r="J297">
        <v>3</v>
      </c>
      <c r="K297">
        <v>2</v>
      </c>
      <c r="L297">
        <v>2</v>
      </c>
      <c r="M297" s="12" t="str">
        <f t="shared" si="53"/>
        <v/>
      </c>
      <c r="N297" s="18" t="str">
        <f t="shared" si="54"/>
        <v/>
      </c>
      <c r="O297" s="5" t="str">
        <f t="shared" si="55"/>
        <v/>
      </c>
      <c r="P297" s="5" t="str">
        <f t="shared" si="56"/>
        <v/>
      </c>
      <c r="Q297" s="18" t="str">
        <f t="shared" si="57"/>
        <v/>
      </c>
      <c r="R297" s="17" t="str">
        <f t="shared" si="58"/>
        <v/>
      </c>
      <c r="S297" s="5" t="str">
        <f t="shared" si="59"/>
        <v/>
      </c>
      <c r="T297" s="16" t="str">
        <f t="shared" si="60"/>
        <v/>
      </c>
      <c r="U297" s="17" t="str">
        <f t="shared" si="61"/>
        <v/>
      </c>
      <c r="V297" s="5" t="str">
        <f t="shared" si="62"/>
        <v/>
      </c>
      <c r="W297" s="5"/>
      <c r="X297" s="5" t="str">
        <f t="shared" si="63"/>
        <v/>
      </c>
      <c r="Y297" s="16" t="str">
        <f t="shared" si="64"/>
        <v/>
      </c>
    </row>
    <row r="298" spans="1:25">
      <c r="A298">
        <v>3144</v>
      </c>
      <c r="B298">
        <v>1</v>
      </c>
      <c r="C298">
        <v>1993</v>
      </c>
      <c r="D298">
        <f t="shared" si="52"/>
        <v>23</v>
      </c>
      <c r="E298" t="s">
        <v>232</v>
      </c>
      <c r="F298">
        <v>3</v>
      </c>
      <c r="G298">
        <v>2</v>
      </c>
      <c r="H298">
        <v>2</v>
      </c>
      <c r="I298">
        <v>2</v>
      </c>
      <c r="J298">
        <v>3</v>
      </c>
      <c r="K298">
        <v>2</v>
      </c>
      <c r="L298">
        <v>2</v>
      </c>
      <c r="M298" s="12" t="str">
        <f t="shared" si="53"/>
        <v/>
      </c>
      <c r="N298" s="18" t="str">
        <f t="shared" si="54"/>
        <v/>
      </c>
      <c r="O298" s="5" t="str">
        <f t="shared" si="55"/>
        <v/>
      </c>
      <c r="P298" s="5" t="str">
        <f t="shared" si="56"/>
        <v/>
      </c>
      <c r="Q298" s="18" t="str">
        <f t="shared" si="57"/>
        <v/>
      </c>
      <c r="R298" s="17" t="str">
        <f t="shared" si="58"/>
        <v/>
      </c>
      <c r="S298" s="5" t="str">
        <f t="shared" si="59"/>
        <v/>
      </c>
      <c r="T298" s="16" t="str">
        <f t="shared" si="60"/>
        <v/>
      </c>
      <c r="U298" s="17" t="str">
        <f t="shared" si="61"/>
        <v/>
      </c>
      <c r="V298" s="5" t="str">
        <f t="shared" si="62"/>
        <v/>
      </c>
      <c r="W298" s="5"/>
      <c r="X298" s="5" t="str">
        <f t="shared" si="63"/>
        <v/>
      </c>
      <c r="Y298" s="16" t="str">
        <f t="shared" si="64"/>
        <v/>
      </c>
    </row>
    <row r="299" spans="1:25">
      <c r="A299">
        <v>16</v>
      </c>
      <c r="B299">
        <v>0</v>
      </c>
      <c r="C299">
        <v>1987</v>
      </c>
      <c r="D299">
        <f t="shared" si="52"/>
        <v>29</v>
      </c>
      <c r="E299" t="s">
        <v>233</v>
      </c>
      <c r="F299">
        <v>1</v>
      </c>
      <c r="G299">
        <v>2</v>
      </c>
      <c r="H299">
        <v>3</v>
      </c>
      <c r="I299">
        <v>3</v>
      </c>
      <c r="J299">
        <v>2</v>
      </c>
      <c r="K299">
        <v>1</v>
      </c>
      <c r="L299">
        <v>2</v>
      </c>
      <c r="M299" s="12" t="str">
        <f t="shared" si="53"/>
        <v/>
      </c>
      <c r="N299" s="18" t="str">
        <f t="shared" si="54"/>
        <v/>
      </c>
      <c r="O299" s="5" t="str">
        <f t="shared" si="55"/>
        <v/>
      </c>
      <c r="P299" s="5" t="str">
        <f t="shared" si="56"/>
        <v/>
      </c>
      <c r="Q299" s="18" t="str">
        <f t="shared" si="57"/>
        <v/>
      </c>
      <c r="R299" s="17" t="str">
        <f t="shared" si="58"/>
        <v/>
      </c>
      <c r="S299" s="5" t="str">
        <f t="shared" si="59"/>
        <v/>
      </c>
      <c r="T299" s="16" t="str">
        <f t="shared" si="60"/>
        <v/>
      </c>
      <c r="U299" s="17" t="str">
        <f t="shared" si="61"/>
        <v/>
      </c>
      <c r="V299" s="5" t="str">
        <f t="shared" si="62"/>
        <v/>
      </c>
      <c r="W299" s="5"/>
      <c r="X299" s="5" t="str">
        <f t="shared" si="63"/>
        <v/>
      </c>
      <c r="Y299" s="16" t="str">
        <f t="shared" si="64"/>
        <v/>
      </c>
    </row>
    <row r="300" spans="1:25">
      <c r="M300" s="19"/>
      <c r="X300" s="5" t="str">
        <f t="shared" si="63"/>
        <v/>
      </c>
      <c r="Y300" s="16" t="str">
        <f t="shared" si="64"/>
        <v/>
      </c>
    </row>
  </sheetData>
  <conditionalFormatting sqref="G14:L299">
    <cfRule type="cellIs" dxfId="26" priority="14" operator="notBetween">
      <formula>1</formula>
      <formula>6</formula>
    </cfRule>
  </conditionalFormatting>
  <conditionalFormatting sqref="D14:D299">
    <cfRule type="cellIs" dxfId="25" priority="10" operator="between">
      <formula>50</formula>
      <formula>100</formula>
    </cfRule>
    <cfRule type="cellIs" dxfId="24" priority="11" operator="between">
      <formula>50</formula>
      <formula>100</formula>
    </cfRule>
    <cfRule type="cellIs" dxfId="23" priority="12" operator="between">
      <formula>30</formula>
      <formula>50</formula>
    </cfRule>
    <cfRule type="cellIs" dxfId="22" priority="13" operator="between">
      <formula>15</formula>
      <formula>18</formula>
    </cfRule>
  </conditionalFormatting>
  <conditionalFormatting sqref="D14:D299">
    <cfRule type="cellIs" dxfId="21" priority="8" operator="between">
      <formula>19</formula>
      <formula>30</formula>
    </cfRule>
    <cfRule type="cellIs" dxfId="20" priority="9" operator="between">
      <formula>15</formula>
      <formula>18</formula>
    </cfRule>
  </conditionalFormatting>
  <conditionalFormatting sqref="B14:B299">
    <cfRule type="cellIs" dxfId="19" priority="6" operator="equal">
      <formula>0</formula>
    </cfRule>
    <cfRule type="cellIs" dxfId="18" priority="7" operator="equal">
      <formula>1</formula>
    </cfRule>
  </conditionalFormatting>
  <conditionalFormatting sqref="F14:F299">
    <cfRule type="colorScale" priority="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4:S299">
    <cfRule type="colorScale" priority="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V14:W299">
    <cfRule type="colorScale" priority="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P14:P299">
    <cfRule type="colorScale" priority="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Y14:Y300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Y300"/>
  <sheetViews>
    <sheetView topLeftCell="A16" zoomScale="80" zoomScaleNormal="80" workbookViewId="0">
      <selection activeCell="W4" sqref="W4:W5"/>
    </sheetView>
  </sheetViews>
  <sheetFormatPr defaultRowHeight="15"/>
  <cols>
    <col min="15" max="16" width="12.42578125" bestFit="1" customWidth="1"/>
    <col min="18" max="18" width="14" customWidth="1"/>
    <col min="20" max="20" width="12.42578125" bestFit="1" customWidth="1"/>
    <col min="21" max="21" width="12.42578125" customWidth="1"/>
    <col min="22" max="22" width="11" customWidth="1"/>
    <col min="23" max="23" width="12.42578125" bestFit="1" customWidth="1"/>
  </cols>
  <sheetData>
    <row r="2" spans="1:25">
      <c r="B2" s="12" t="s">
        <v>307</v>
      </c>
      <c r="R2" t="s">
        <v>296</v>
      </c>
      <c r="V2" t="s">
        <v>304</v>
      </c>
    </row>
    <row r="3" spans="1:25">
      <c r="B3">
        <f>SUM(M14:M299)/W4</f>
        <v>152</v>
      </c>
    </row>
    <row r="4" spans="1:25">
      <c r="N4" s="12"/>
      <c r="O4" s="12"/>
      <c r="P4" s="12"/>
      <c r="R4" s="12" t="s">
        <v>294</v>
      </c>
      <c r="S4" t="s">
        <v>297</v>
      </c>
      <c r="T4" s="5">
        <f>AVERAGE(N14:N299)</f>
        <v>8.2565789473684212</v>
      </c>
      <c r="U4" s="5"/>
      <c r="V4" s="5" t="s">
        <v>305</v>
      </c>
      <c r="W4" s="5">
        <f>AVERAGE(M14:M299)</f>
        <v>14.934210526315789</v>
      </c>
    </row>
    <row r="5" spans="1:25">
      <c r="S5" t="s">
        <v>298</v>
      </c>
      <c r="T5" s="5">
        <f>SQRT(SUM(O14:O299)/B3)</f>
        <v>1.6602818028334656</v>
      </c>
      <c r="V5" t="s">
        <v>298</v>
      </c>
      <c r="W5" s="5">
        <f>SQRT(SUM(X14:X299)/B3)</f>
        <v>2.2173687958324177</v>
      </c>
    </row>
    <row r="7" spans="1:25">
      <c r="N7" s="12"/>
      <c r="O7" s="12"/>
      <c r="P7" s="12"/>
      <c r="R7" s="12" t="s">
        <v>295</v>
      </c>
      <c r="S7" t="s">
        <v>297</v>
      </c>
      <c r="T7" s="5">
        <f>AVERAGE(Q14:Q299)</f>
        <v>2.6973684210526314</v>
      </c>
      <c r="U7" s="5"/>
      <c r="V7" s="5"/>
      <c r="W7" s="5"/>
    </row>
    <row r="8" spans="1:25">
      <c r="S8" t="s">
        <v>298</v>
      </c>
      <c r="T8" s="5">
        <f>SQRT(SUM(R14:R299)/B3)</f>
        <v>0.73484221081279955</v>
      </c>
    </row>
    <row r="10" spans="1:25">
      <c r="N10" s="12"/>
      <c r="O10" s="12"/>
      <c r="P10" s="12"/>
      <c r="R10" s="12" t="s">
        <v>299</v>
      </c>
      <c r="S10" t="s">
        <v>297</v>
      </c>
      <c r="T10" s="5">
        <f>AVERAGE(T14:T299)</f>
        <v>3.9802631578947367</v>
      </c>
      <c r="U10" s="5"/>
      <c r="V10" s="5"/>
      <c r="W10" s="5"/>
    </row>
    <row r="11" spans="1:25">
      <c r="S11" t="s">
        <v>298</v>
      </c>
      <c r="T11" s="5">
        <f>SQRT(SUM(U14:U299)/B3)</f>
        <v>1.066662248230692</v>
      </c>
    </row>
    <row r="12" spans="1:25">
      <c r="G12" t="s">
        <v>290</v>
      </c>
      <c r="I12" t="s">
        <v>291</v>
      </c>
      <c r="J12" t="s">
        <v>292</v>
      </c>
      <c r="L12" t="s">
        <v>293</v>
      </c>
    </row>
    <row r="13" spans="1:25">
      <c r="A13" t="s">
        <v>21</v>
      </c>
      <c r="B13" t="s">
        <v>22</v>
      </c>
      <c r="C13" t="s">
        <v>23</v>
      </c>
      <c r="D13" t="s">
        <v>303</v>
      </c>
      <c r="E13" t="s">
        <v>25</v>
      </c>
      <c r="F13" t="s">
        <v>306</v>
      </c>
      <c r="G13" s="14" t="s">
        <v>26</v>
      </c>
      <c r="H13" s="14" t="s">
        <v>27</v>
      </c>
      <c r="I13" s="13" t="s">
        <v>28</v>
      </c>
      <c r="J13" s="15" t="s">
        <v>29</v>
      </c>
      <c r="K13" s="15" t="s">
        <v>30</v>
      </c>
      <c r="L13" s="14" t="s">
        <v>31</v>
      </c>
      <c r="M13" s="12" t="s">
        <v>283</v>
      </c>
      <c r="N13" s="14" t="s">
        <v>294</v>
      </c>
      <c r="O13" s="12" t="s">
        <v>286</v>
      </c>
      <c r="P13" s="12" t="s">
        <v>301</v>
      </c>
      <c r="Q13" s="13" t="s">
        <v>295</v>
      </c>
      <c r="R13" s="12" t="s">
        <v>286</v>
      </c>
      <c r="S13" s="12" t="s">
        <v>300</v>
      </c>
      <c r="T13" s="15" t="s">
        <v>299</v>
      </c>
      <c r="U13" s="12" t="s">
        <v>286</v>
      </c>
      <c r="V13" s="12" t="s">
        <v>302</v>
      </c>
      <c r="W13" s="12"/>
      <c r="X13" s="12" t="s">
        <v>286</v>
      </c>
      <c r="Y13" s="12" t="s">
        <v>289</v>
      </c>
    </row>
    <row r="14" spans="1:25">
      <c r="A14">
        <v>1</v>
      </c>
      <c r="B14">
        <v>1</v>
      </c>
      <c r="C14">
        <v>1984</v>
      </c>
      <c r="D14">
        <f t="shared" ref="D14:D77" si="0">2016-C14</f>
        <v>32</v>
      </c>
      <c r="E14" t="s">
        <v>45</v>
      </c>
      <c r="F14">
        <v>3</v>
      </c>
      <c r="G14">
        <v>4</v>
      </c>
      <c r="H14">
        <v>3</v>
      </c>
      <c r="I14">
        <v>2</v>
      </c>
      <c r="J14">
        <v>2</v>
      </c>
      <c r="K14">
        <v>2</v>
      </c>
      <c r="L14">
        <v>3</v>
      </c>
      <c r="M14" s="12" t="str">
        <f>IF(AND(B14=0,D14&gt;18,D14&lt;30),SUM(G14:L14),"")</f>
        <v/>
      </c>
      <c r="N14" s="18" t="str">
        <f>IF(AND(B14=0,D14&gt;18,D14&lt;30),G14++H14+L14,"")</f>
        <v/>
      </c>
      <c r="O14" s="5" t="str">
        <f>IF(AND(B14=0,D14&gt;18,D14&lt;30),POWER(N14-T$4,2),"")</f>
        <v/>
      </c>
      <c r="P14" s="5" t="str">
        <f>IF(AND(B14=0,D14&gt;18,D14&lt;30),(((N14-T$4)/T$5)*10+50),"")</f>
        <v/>
      </c>
      <c r="Q14" s="18" t="str">
        <f>IF(AND(B14=0,D14&gt;18,D14&lt;30),I14,"")</f>
        <v/>
      </c>
      <c r="R14" s="17" t="str">
        <f>IF(AND(B14=0,D14&gt;18,D14&lt;30),POWER(Q14-T$7,2),"")</f>
        <v/>
      </c>
      <c r="S14" s="5" t="str">
        <f>IF(AND(B14=0,D14&gt;18,D14&lt;30),((Q14-T$7)/T$8)*10+50,"")</f>
        <v/>
      </c>
      <c r="T14" s="16" t="str">
        <f>IF(AND(B14=0,D14&gt;18,D14&lt;30),J14+K14,"")</f>
        <v/>
      </c>
      <c r="U14" s="17" t="str">
        <f>IF(AND(B14=0,D14&gt;18,D14&lt;30),POWER(T14-T$10,2),"")</f>
        <v/>
      </c>
      <c r="V14" s="5" t="str">
        <f>IF(AND(B14=0,D14&gt;18,D14&lt;30),((T14-T$10)/T$11)*10+50,"")</f>
        <v/>
      </c>
      <c r="W14" s="5"/>
      <c r="X14" s="5" t="str">
        <f>IF(AND(B14=0,D14&gt;18,D14&lt;30),POWER((M14-W$4),2),"")</f>
        <v/>
      </c>
      <c r="Y14" s="16" t="str">
        <f>IF(AND(B14=0,D14&gt;18,D14&lt;30),((M14-W$4)/W$5)*10+50,"")</f>
        <v/>
      </c>
    </row>
    <row r="15" spans="1:25">
      <c r="A15">
        <v>34</v>
      </c>
      <c r="B15">
        <v>0</v>
      </c>
      <c r="C15">
        <v>1986</v>
      </c>
      <c r="D15">
        <f t="shared" si="0"/>
        <v>30</v>
      </c>
      <c r="E15" t="s">
        <v>46</v>
      </c>
      <c r="G15">
        <v>2</v>
      </c>
      <c r="H15">
        <v>2</v>
      </c>
      <c r="I15">
        <v>2</v>
      </c>
      <c r="J15">
        <v>3</v>
      </c>
      <c r="K15">
        <v>2</v>
      </c>
      <c r="L15">
        <v>2</v>
      </c>
      <c r="M15" s="12" t="str">
        <f t="shared" ref="M15:M78" si="1">IF(AND(B15=0,D15&gt;18,D15&lt;30),SUM(G15:L15),"")</f>
        <v/>
      </c>
      <c r="N15" s="18" t="str">
        <f t="shared" ref="N15:N78" si="2">IF(AND(B15=0,D15&gt;18,D15&lt;30),G15++H15+L15,"")</f>
        <v/>
      </c>
      <c r="O15" s="5" t="str">
        <f t="shared" ref="O15:O78" si="3">IF(AND(B15=0,D15&gt;18,D15&lt;30),POWER(N15-T$4,2),"")</f>
        <v/>
      </c>
      <c r="P15" s="5" t="str">
        <f t="shared" ref="P15:P78" si="4">IF(AND(B15=0,D15&gt;18,D15&lt;30),(((N15-T$4)/T$5)*10+50),"")</f>
        <v/>
      </c>
      <c r="Q15" s="18" t="str">
        <f t="shared" ref="Q15:Q78" si="5">IF(AND(B15=0,D15&gt;18,D15&lt;30),I15,"")</f>
        <v/>
      </c>
      <c r="R15" s="17" t="str">
        <f t="shared" ref="R15:R78" si="6">IF(AND(B15=0,D15&gt;18,D15&lt;30),POWER(Q15-T$7,2),"")</f>
        <v/>
      </c>
      <c r="S15" s="5" t="str">
        <f t="shared" ref="S15:S78" si="7">IF(AND(B15=0,D15&gt;18,D15&lt;30),((Q15-T$7)/T$8)*10+50,"")</f>
        <v/>
      </c>
      <c r="T15" s="16" t="str">
        <f t="shared" ref="T15:T78" si="8">IF(AND(B15=0,D15&gt;18,D15&lt;30),J15+K15,"")</f>
        <v/>
      </c>
      <c r="U15" s="17" t="str">
        <f t="shared" ref="U15:U78" si="9">IF(AND(B15=0,D15&gt;18,D15&lt;30),POWER(T15-T$10,2),"")</f>
        <v/>
      </c>
      <c r="V15" s="5" t="str">
        <f t="shared" ref="V15:V78" si="10">IF(AND(B15=0,D15&gt;18,D15&lt;30),((T15-T$10)/T$11)*10+50,"")</f>
        <v/>
      </c>
      <c r="W15" s="5"/>
      <c r="X15" s="5" t="str">
        <f t="shared" ref="X15:X78" si="11">IF(AND(B15=0,D15&gt;18,D15&lt;30),POWER((M15-W$4),2),"")</f>
        <v/>
      </c>
      <c r="Y15" s="16" t="str">
        <f t="shared" ref="Y15:Y78" si="12">IF(AND(B15=0,D15&gt;18,D15&lt;30),((M15-W$4)/W$5)*10+50,"")</f>
        <v/>
      </c>
    </row>
    <row r="16" spans="1:25">
      <c r="A16">
        <v>59</v>
      </c>
      <c r="B16">
        <v>0</v>
      </c>
      <c r="C16">
        <v>1995</v>
      </c>
      <c r="D16">
        <f t="shared" si="0"/>
        <v>21</v>
      </c>
      <c r="E16" t="s">
        <v>47</v>
      </c>
      <c r="F16">
        <v>3</v>
      </c>
      <c r="G16">
        <v>3</v>
      </c>
      <c r="H16">
        <v>3</v>
      </c>
      <c r="I16">
        <v>3</v>
      </c>
      <c r="J16">
        <v>2</v>
      </c>
      <c r="K16">
        <v>2</v>
      </c>
      <c r="L16">
        <v>2</v>
      </c>
      <c r="M16" s="12">
        <f t="shared" si="1"/>
        <v>15</v>
      </c>
      <c r="N16" s="18">
        <f t="shared" si="2"/>
        <v>8</v>
      </c>
      <c r="O16" s="5">
        <f t="shared" si="3"/>
        <v>6.583275623268707E-2</v>
      </c>
      <c r="P16" s="5">
        <f t="shared" si="4"/>
        <v>48.454606037779016</v>
      </c>
      <c r="Q16" s="18">
        <f t="shared" si="5"/>
        <v>3</v>
      </c>
      <c r="R16" s="17">
        <f t="shared" si="6"/>
        <v>9.1585872576177382E-2</v>
      </c>
      <c r="S16" s="5">
        <f t="shared" si="7"/>
        <v>54.118320565888993</v>
      </c>
      <c r="T16" s="16">
        <f t="shared" si="8"/>
        <v>4</v>
      </c>
      <c r="U16" s="17">
        <f t="shared" si="9"/>
        <v>3.8954293628809327E-4</v>
      </c>
      <c r="V16" s="5">
        <f t="shared" si="10"/>
        <v>50.185033661198766</v>
      </c>
      <c r="W16" s="5"/>
      <c r="X16" s="5">
        <f t="shared" si="11"/>
        <v>4.3282548476454418E-3</v>
      </c>
      <c r="Y16" s="16">
        <f t="shared" si="12"/>
        <v>50.29670063819723</v>
      </c>
    </row>
    <row r="17" spans="1:25">
      <c r="A17">
        <v>56</v>
      </c>
      <c r="B17">
        <v>0</v>
      </c>
      <c r="C17">
        <v>1993</v>
      </c>
      <c r="D17">
        <f t="shared" si="0"/>
        <v>23</v>
      </c>
      <c r="E17" t="s">
        <v>48</v>
      </c>
      <c r="F17">
        <v>1</v>
      </c>
      <c r="G17">
        <v>2</v>
      </c>
      <c r="H17">
        <v>2</v>
      </c>
      <c r="I17">
        <v>4</v>
      </c>
      <c r="J17">
        <v>3</v>
      </c>
      <c r="K17">
        <v>2</v>
      </c>
      <c r="L17">
        <v>3</v>
      </c>
      <c r="M17" s="12">
        <f t="shared" si="1"/>
        <v>16</v>
      </c>
      <c r="N17" s="18">
        <f t="shared" si="2"/>
        <v>7</v>
      </c>
      <c r="O17" s="5">
        <f t="shared" si="3"/>
        <v>1.5789906509695295</v>
      </c>
      <c r="P17" s="5">
        <f t="shared" si="4"/>
        <v>42.431532133738251</v>
      </c>
      <c r="Q17" s="18">
        <f t="shared" si="5"/>
        <v>4</v>
      </c>
      <c r="R17" s="17">
        <f t="shared" si="6"/>
        <v>1.6968490304709145</v>
      </c>
      <c r="S17" s="5">
        <f t="shared" si="7"/>
        <v>67.726684174913473</v>
      </c>
      <c r="T17" s="16">
        <f t="shared" si="8"/>
        <v>5</v>
      </c>
      <c r="U17" s="17">
        <f t="shared" si="9"/>
        <v>1.0398632271468147</v>
      </c>
      <c r="V17" s="5">
        <f t="shared" si="10"/>
        <v>59.560072495269566</v>
      </c>
      <c r="W17" s="5"/>
      <c r="X17" s="5">
        <f t="shared" si="11"/>
        <v>1.1359072022160668</v>
      </c>
      <c r="Y17" s="16">
        <f t="shared" si="12"/>
        <v>54.806550338795148</v>
      </c>
    </row>
    <row r="18" spans="1:25">
      <c r="A18">
        <v>67</v>
      </c>
      <c r="B18">
        <v>0</v>
      </c>
      <c r="C18">
        <v>1995</v>
      </c>
      <c r="D18">
        <f t="shared" si="0"/>
        <v>21</v>
      </c>
      <c r="E18" t="s">
        <v>49</v>
      </c>
      <c r="F18">
        <v>1</v>
      </c>
      <c r="G18">
        <v>3</v>
      </c>
      <c r="H18">
        <v>3</v>
      </c>
      <c r="I18">
        <v>3</v>
      </c>
      <c r="J18">
        <v>2</v>
      </c>
      <c r="K18">
        <v>2</v>
      </c>
      <c r="L18">
        <v>3</v>
      </c>
      <c r="M18" s="12">
        <f t="shared" si="1"/>
        <v>16</v>
      </c>
      <c r="N18" s="18">
        <f t="shared" si="2"/>
        <v>9</v>
      </c>
      <c r="O18" s="5">
        <f t="shared" si="3"/>
        <v>0.55267486149584455</v>
      </c>
      <c r="P18" s="5">
        <f t="shared" si="4"/>
        <v>54.47767994181978</v>
      </c>
      <c r="Q18" s="18">
        <f t="shared" si="5"/>
        <v>3</v>
      </c>
      <c r="R18" s="17">
        <f t="shared" si="6"/>
        <v>9.1585872576177382E-2</v>
      </c>
      <c r="S18" s="5">
        <f t="shared" si="7"/>
        <v>54.118320565888993</v>
      </c>
      <c r="T18" s="16">
        <f t="shared" si="8"/>
        <v>4</v>
      </c>
      <c r="U18" s="17">
        <f t="shared" si="9"/>
        <v>3.8954293628809327E-4</v>
      </c>
      <c r="V18" s="5">
        <f t="shared" si="10"/>
        <v>50.185033661198766</v>
      </c>
      <c r="W18" s="5"/>
      <c r="X18" s="5">
        <f t="shared" si="11"/>
        <v>1.1359072022160668</v>
      </c>
      <c r="Y18" s="16">
        <f t="shared" si="12"/>
        <v>54.806550338795148</v>
      </c>
    </row>
    <row r="19" spans="1:25">
      <c r="A19">
        <v>61</v>
      </c>
      <c r="B19">
        <v>0</v>
      </c>
      <c r="C19">
        <v>1994</v>
      </c>
      <c r="D19">
        <f t="shared" si="0"/>
        <v>22</v>
      </c>
      <c r="E19" t="s">
        <v>50</v>
      </c>
      <c r="F19">
        <v>3</v>
      </c>
      <c r="G19">
        <v>4</v>
      </c>
      <c r="H19">
        <v>4</v>
      </c>
      <c r="I19">
        <v>3</v>
      </c>
      <c r="J19">
        <v>3</v>
      </c>
      <c r="K19">
        <v>2</v>
      </c>
      <c r="L19">
        <v>3</v>
      </c>
      <c r="M19" s="12">
        <f t="shared" si="1"/>
        <v>19</v>
      </c>
      <c r="N19" s="18">
        <f t="shared" si="2"/>
        <v>11</v>
      </c>
      <c r="O19" s="5">
        <f t="shared" si="3"/>
        <v>7.52635907202216</v>
      </c>
      <c r="P19" s="5">
        <f t="shared" si="4"/>
        <v>66.523827749901301</v>
      </c>
      <c r="Q19" s="18">
        <f t="shared" si="5"/>
        <v>3</v>
      </c>
      <c r="R19" s="17">
        <f t="shared" si="6"/>
        <v>9.1585872576177382E-2</v>
      </c>
      <c r="S19" s="5">
        <f t="shared" si="7"/>
        <v>54.118320565888993</v>
      </c>
      <c r="T19" s="16">
        <f t="shared" si="8"/>
        <v>5</v>
      </c>
      <c r="U19" s="17">
        <f t="shared" si="9"/>
        <v>1.0398632271468147</v>
      </c>
      <c r="V19" s="5">
        <f t="shared" si="10"/>
        <v>59.560072495269566</v>
      </c>
      <c r="W19" s="5"/>
      <c r="X19" s="5">
        <f t="shared" si="11"/>
        <v>16.530644044321331</v>
      </c>
      <c r="Y19" s="16">
        <f t="shared" si="12"/>
        <v>68.33609944058891</v>
      </c>
    </row>
    <row r="20" spans="1:25">
      <c r="A20">
        <v>74</v>
      </c>
      <c r="B20">
        <v>0</v>
      </c>
      <c r="C20">
        <v>1994</v>
      </c>
      <c r="D20">
        <f t="shared" si="0"/>
        <v>22</v>
      </c>
      <c r="E20" t="s">
        <v>46</v>
      </c>
      <c r="G20">
        <v>4</v>
      </c>
      <c r="H20">
        <v>3</v>
      </c>
      <c r="I20">
        <v>3</v>
      </c>
      <c r="J20">
        <v>3</v>
      </c>
      <c r="K20">
        <v>1</v>
      </c>
      <c r="L20">
        <v>2</v>
      </c>
      <c r="M20" s="12">
        <f t="shared" si="1"/>
        <v>16</v>
      </c>
      <c r="N20" s="18">
        <f t="shared" si="2"/>
        <v>9</v>
      </c>
      <c r="O20" s="5">
        <f t="shared" si="3"/>
        <v>0.55267486149584455</v>
      </c>
      <c r="P20" s="5">
        <f t="shared" si="4"/>
        <v>54.47767994181978</v>
      </c>
      <c r="Q20" s="18">
        <f t="shared" si="5"/>
        <v>3</v>
      </c>
      <c r="R20" s="17">
        <f t="shared" si="6"/>
        <v>9.1585872576177382E-2</v>
      </c>
      <c r="S20" s="5">
        <f t="shared" si="7"/>
        <v>54.118320565888993</v>
      </c>
      <c r="T20" s="16">
        <f t="shared" si="8"/>
        <v>4</v>
      </c>
      <c r="U20" s="17">
        <f t="shared" si="9"/>
        <v>3.8954293628809327E-4</v>
      </c>
      <c r="V20" s="5">
        <f t="shared" si="10"/>
        <v>50.185033661198766</v>
      </c>
      <c r="W20" s="5"/>
      <c r="X20" s="5">
        <f t="shared" si="11"/>
        <v>1.1359072022160668</v>
      </c>
      <c r="Y20" s="16">
        <f t="shared" si="12"/>
        <v>54.806550338795148</v>
      </c>
    </row>
    <row r="21" spans="1:25">
      <c r="A21">
        <v>71</v>
      </c>
      <c r="B21">
        <v>0</v>
      </c>
      <c r="C21">
        <v>1989</v>
      </c>
      <c r="D21">
        <f t="shared" si="0"/>
        <v>27</v>
      </c>
      <c r="E21" t="s">
        <v>46</v>
      </c>
      <c r="G21">
        <v>3</v>
      </c>
      <c r="H21">
        <v>3</v>
      </c>
      <c r="I21">
        <v>4</v>
      </c>
      <c r="J21">
        <v>3</v>
      </c>
      <c r="K21">
        <v>2</v>
      </c>
      <c r="L21">
        <v>3</v>
      </c>
      <c r="M21" s="12">
        <f t="shared" si="1"/>
        <v>18</v>
      </c>
      <c r="N21" s="18">
        <f t="shared" si="2"/>
        <v>9</v>
      </c>
      <c r="O21" s="5">
        <f t="shared" si="3"/>
        <v>0.55267486149584455</v>
      </c>
      <c r="P21" s="5">
        <f t="shared" si="4"/>
        <v>54.47767994181978</v>
      </c>
      <c r="Q21" s="18">
        <f t="shared" si="5"/>
        <v>4</v>
      </c>
      <c r="R21" s="17">
        <f t="shared" si="6"/>
        <v>1.6968490304709145</v>
      </c>
      <c r="S21" s="5">
        <f t="shared" si="7"/>
        <v>67.726684174913473</v>
      </c>
      <c r="T21" s="16">
        <f t="shared" si="8"/>
        <v>5</v>
      </c>
      <c r="U21" s="17">
        <f t="shared" si="9"/>
        <v>1.0398632271468147</v>
      </c>
      <c r="V21" s="5">
        <f t="shared" si="10"/>
        <v>59.560072495269566</v>
      </c>
      <c r="W21" s="5"/>
      <c r="X21" s="5">
        <f t="shared" si="11"/>
        <v>9.3990650969529099</v>
      </c>
      <c r="Y21" s="16">
        <f t="shared" si="12"/>
        <v>63.826249739990992</v>
      </c>
    </row>
    <row r="22" spans="1:25">
      <c r="A22">
        <v>141</v>
      </c>
      <c r="B22">
        <v>1</v>
      </c>
      <c r="C22">
        <v>1994</v>
      </c>
      <c r="D22">
        <f t="shared" si="0"/>
        <v>22</v>
      </c>
      <c r="E22" t="s">
        <v>46</v>
      </c>
      <c r="G22">
        <v>2</v>
      </c>
      <c r="H22">
        <v>2</v>
      </c>
      <c r="I22">
        <v>2</v>
      </c>
      <c r="J22">
        <v>3</v>
      </c>
      <c r="K22">
        <v>4</v>
      </c>
      <c r="L22">
        <v>2</v>
      </c>
      <c r="M22" s="12" t="str">
        <f t="shared" si="1"/>
        <v/>
      </c>
      <c r="N22" s="18" t="str">
        <f t="shared" si="2"/>
        <v/>
      </c>
      <c r="O22" s="5" t="str">
        <f t="shared" si="3"/>
        <v/>
      </c>
      <c r="P22" s="5" t="str">
        <f t="shared" si="4"/>
        <v/>
      </c>
      <c r="Q22" s="18" t="str">
        <f t="shared" si="5"/>
        <v/>
      </c>
      <c r="R22" s="17" t="str">
        <f t="shared" si="6"/>
        <v/>
      </c>
      <c r="S22" s="5" t="str">
        <f t="shared" si="7"/>
        <v/>
      </c>
      <c r="T22" s="16" t="str">
        <f t="shared" si="8"/>
        <v/>
      </c>
      <c r="U22" s="17" t="str">
        <f t="shared" si="9"/>
        <v/>
      </c>
      <c r="V22" s="5" t="str">
        <f t="shared" si="10"/>
        <v/>
      </c>
      <c r="W22" s="5"/>
      <c r="X22" s="5" t="str">
        <f t="shared" si="11"/>
        <v/>
      </c>
      <c r="Y22" s="16" t="str">
        <f t="shared" si="12"/>
        <v/>
      </c>
    </row>
    <row r="23" spans="1:25">
      <c r="A23">
        <v>154</v>
      </c>
      <c r="B23">
        <v>0</v>
      </c>
      <c r="C23">
        <v>1991</v>
      </c>
      <c r="D23">
        <f t="shared" si="0"/>
        <v>25</v>
      </c>
      <c r="E23" t="s">
        <v>46</v>
      </c>
      <c r="G23">
        <v>4</v>
      </c>
      <c r="H23">
        <v>4</v>
      </c>
      <c r="I23">
        <v>3</v>
      </c>
      <c r="J23">
        <v>2</v>
      </c>
      <c r="K23">
        <v>2</v>
      </c>
      <c r="L23">
        <v>3</v>
      </c>
      <c r="M23" s="12">
        <f t="shared" si="1"/>
        <v>18</v>
      </c>
      <c r="N23" s="18">
        <f t="shared" si="2"/>
        <v>11</v>
      </c>
      <c r="O23" s="5">
        <f t="shared" si="3"/>
        <v>7.52635907202216</v>
      </c>
      <c r="P23" s="5">
        <f t="shared" si="4"/>
        <v>66.523827749901301</v>
      </c>
      <c r="Q23" s="18">
        <f t="shared" si="5"/>
        <v>3</v>
      </c>
      <c r="R23" s="17">
        <f t="shared" si="6"/>
        <v>9.1585872576177382E-2</v>
      </c>
      <c r="S23" s="5">
        <f t="shared" si="7"/>
        <v>54.118320565888993</v>
      </c>
      <c r="T23" s="16">
        <f t="shared" si="8"/>
        <v>4</v>
      </c>
      <c r="U23" s="17">
        <f t="shared" si="9"/>
        <v>3.8954293628809327E-4</v>
      </c>
      <c r="V23" s="5">
        <f t="shared" si="10"/>
        <v>50.185033661198766</v>
      </c>
      <c r="W23" s="5"/>
      <c r="X23" s="5">
        <f t="shared" si="11"/>
        <v>9.3990650969529099</v>
      </c>
      <c r="Y23" s="16">
        <f t="shared" si="12"/>
        <v>63.826249739990992</v>
      </c>
    </row>
    <row r="24" spans="1:25">
      <c r="A24">
        <v>148</v>
      </c>
      <c r="B24">
        <v>0</v>
      </c>
      <c r="C24">
        <v>1952</v>
      </c>
      <c r="D24">
        <f t="shared" si="0"/>
        <v>64</v>
      </c>
      <c r="E24" t="s">
        <v>46</v>
      </c>
      <c r="G24">
        <v>3</v>
      </c>
      <c r="H24">
        <v>3</v>
      </c>
      <c r="I24">
        <v>4</v>
      </c>
      <c r="J24">
        <v>3</v>
      </c>
      <c r="K24">
        <v>2</v>
      </c>
      <c r="L24">
        <v>3</v>
      </c>
      <c r="M24" s="12" t="str">
        <f t="shared" si="1"/>
        <v/>
      </c>
      <c r="N24" s="18" t="str">
        <f t="shared" si="2"/>
        <v/>
      </c>
      <c r="O24" s="5" t="str">
        <f t="shared" si="3"/>
        <v/>
      </c>
      <c r="P24" s="5" t="str">
        <f t="shared" si="4"/>
        <v/>
      </c>
      <c r="Q24" s="18" t="str">
        <f t="shared" si="5"/>
        <v/>
      </c>
      <c r="R24" s="17" t="str">
        <f t="shared" si="6"/>
        <v/>
      </c>
      <c r="S24" s="5" t="str">
        <f t="shared" si="7"/>
        <v/>
      </c>
      <c r="T24" s="16" t="str">
        <f t="shared" si="8"/>
        <v/>
      </c>
      <c r="U24" s="17" t="str">
        <f t="shared" si="9"/>
        <v/>
      </c>
      <c r="V24" s="5" t="str">
        <f t="shared" si="10"/>
        <v/>
      </c>
      <c r="W24" s="5"/>
      <c r="X24" s="5" t="str">
        <f t="shared" si="11"/>
        <v/>
      </c>
      <c r="Y24" s="16" t="str">
        <f t="shared" si="12"/>
        <v/>
      </c>
    </row>
    <row r="25" spans="1:25">
      <c r="A25">
        <v>171</v>
      </c>
      <c r="B25">
        <v>0</v>
      </c>
      <c r="C25">
        <v>1995</v>
      </c>
      <c r="D25">
        <f t="shared" si="0"/>
        <v>21</v>
      </c>
      <c r="E25" t="s">
        <v>51</v>
      </c>
      <c r="F25">
        <v>3</v>
      </c>
      <c r="G25">
        <v>4</v>
      </c>
      <c r="H25">
        <v>4</v>
      </c>
      <c r="I25">
        <v>1</v>
      </c>
      <c r="J25">
        <v>3</v>
      </c>
      <c r="K25">
        <v>2</v>
      </c>
      <c r="L25">
        <v>2</v>
      </c>
      <c r="M25" s="12">
        <f t="shared" si="1"/>
        <v>16</v>
      </c>
      <c r="N25" s="18">
        <f t="shared" si="2"/>
        <v>10</v>
      </c>
      <c r="O25" s="5">
        <f t="shared" si="3"/>
        <v>3.0395169667590021</v>
      </c>
      <c r="P25" s="5">
        <f t="shared" si="4"/>
        <v>60.500753845860544</v>
      </c>
      <c r="Q25" s="18">
        <f t="shared" si="5"/>
        <v>1</v>
      </c>
      <c r="R25" s="17">
        <f t="shared" si="6"/>
        <v>2.881059556786703</v>
      </c>
      <c r="S25" s="5">
        <f t="shared" si="7"/>
        <v>26.901593347840024</v>
      </c>
      <c r="T25" s="16">
        <f t="shared" si="8"/>
        <v>5</v>
      </c>
      <c r="U25" s="17">
        <f t="shared" si="9"/>
        <v>1.0398632271468147</v>
      </c>
      <c r="V25" s="5">
        <f t="shared" si="10"/>
        <v>59.560072495269566</v>
      </c>
      <c r="W25" s="5"/>
      <c r="X25" s="5">
        <f t="shared" si="11"/>
        <v>1.1359072022160668</v>
      </c>
      <c r="Y25" s="16">
        <f t="shared" si="12"/>
        <v>54.806550338795148</v>
      </c>
    </row>
    <row r="26" spans="1:25">
      <c r="A26">
        <v>175</v>
      </c>
      <c r="B26">
        <v>0</v>
      </c>
      <c r="C26">
        <v>1990</v>
      </c>
      <c r="D26">
        <f t="shared" si="0"/>
        <v>26</v>
      </c>
      <c r="E26" t="s">
        <v>52</v>
      </c>
      <c r="F26">
        <v>1</v>
      </c>
      <c r="G26">
        <v>2</v>
      </c>
      <c r="H26">
        <v>3</v>
      </c>
      <c r="I26">
        <v>3</v>
      </c>
      <c r="J26">
        <v>1</v>
      </c>
      <c r="K26">
        <v>2</v>
      </c>
      <c r="L26">
        <v>3</v>
      </c>
      <c r="M26" s="12">
        <f t="shared" si="1"/>
        <v>14</v>
      </c>
      <c r="N26" s="18">
        <f t="shared" si="2"/>
        <v>8</v>
      </c>
      <c r="O26" s="5">
        <f t="shared" si="3"/>
        <v>6.583275623268707E-2</v>
      </c>
      <c r="P26" s="5">
        <f t="shared" si="4"/>
        <v>48.454606037779016</v>
      </c>
      <c r="Q26" s="18">
        <f t="shared" si="5"/>
        <v>3</v>
      </c>
      <c r="R26" s="17">
        <f t="shared" si="6"/>
        <v>9.1585872576177382E-2</v>
      </c>
      <c r="S26" s="5">
        <f t="shared" si="7"/>
        <v>54.118320565888993</v>
      </c>
      <c r="T26" s="16">
        <f t="shared" si="8"/>
        <v>3</v>
      </c>
      <c r="U26" s="17">
        <f t="shared" si="9"/>
        <v>0.96091585872576157</v>
      </c>
      <c r="V26" s="5">
        <f t="shared" si="10"/>
        <v>40.809994827127973</v>
      </c>
      <c r="W26" s="5"/>
      <c r="X26" s="5">
        <f t="shared" si="11"/>
        <v>0.87274930747922419</v>
      </c>
      <c r="Y26" s="16">
        <f t="shared" si="12"/>
        <v>45.786850937599311</v>
      </c>
    </row>
    <row r="27" spans="1:25">
      <c r="A27">
        <v>165</v>
      </c>
      <c r="B27">
        <v>0</v>
      </c>
      <c r="C27">
        <v>1994</v>
      </c>
      <c r="D27">
        <f t="shared" si="0"/>
        <v>22</v>
      </c>
      <c r="E27" t="s">
        <v>53</v>
      </c>
      <c r="F27">
        <v>4</v>
      </c>
      <c r="G27">
        <v>2</v>
      </c>
      <c r="H27">
        <v>2</v>
      </c>
      <c r="I27">
        <v>3</v>
      </c>
      <c r="J27">
        <v>2</v>
      </c>
      <c r="K27">
        <v>2</v>
      </c>
      <c r="L27">
        <v>2</v>
      </c>
      <c r="M27" s="12">
        <f t="shared" si="1"/>
        <v>13</v>
      </c>
      <c r="N27" s="18">
        <f t="shared" si="2"/>
        <v>6</v>
      </c>
      <c r="O27" s="5">
        <f t="shared" si="3"/>
        <v>5.0921485457063724</v>
      </c>
      <c r="P27" s="5">
        <f t="shared" si="4"/>
        <v>36.408458229697487</v>
      </c>
      <c r="Q27" s="18">
        <f t="shared" si="5"/>
        <v>3</v>
      </c>
      <c r="R27" s="17">
        <f t="shared" si="6"/>
        <v>9.1585872576177382E-2</v>
      </c>
      <c r="S27" s="5">
        <f t="shared" si="7"/>
        <v>54.118320565888993</v>
      </c>
      <c r="T27" s="16">
        <f t="shared" si="8"/>
        <v>4</v>
      </c>
      <c r="U27" s="17">
        <f t="shared" si="9"/>
        <v>3.8954293628809327E-4</v>
      </c>
      <c r="V27" s="5">
        <f t="shared" si="10"/>
        <v>50.185033661198766</v>
      </c>
      <c r="W27" s="5"/>
      <c r="X27" s="5">
        <f t="shared" si="11"/>
        <v>3.7411703601108028</v>
      </c>
      <c r="Y27" s="16">
        <f t="shared" si="12"/>
        <v>41.277001237001393</v>
      </c>
    </row>
    <row r="28" spans="1:25">
      <c r="A28">
        <v>151</v>
      </c>
      <c r="B28">
        <v>0</v>
      </c>
      <c r="C28">
        <v>1996</v>
      </c>
      <c r="D28">
        <f t="shared" si="0"/>
        <v>20</v>
      </c>
      <c r="E28" t="s">
        <v>46</v>
      </c>
      <c r="G28">
        <v>4</v>
      </c>
      <c r="H28">
        <v>3</v>
      </c>
      <c r="I28">
        <v>2</v>
      </c>
      <c r="J28">
        <v>3</v>
      </c>
      <c r="K28">
        <v>1</v>
      </c>
      <c r="L28">
        <v>3</v>
      </c>
      <c r="M28" s="12">
        <f t="shared" si="1"/>
        <v>16</v>
      </c>
      <c r="N28" s="18">
        <f t="shared" si="2"/>
        <v>10</v>
      </c>
      <c r="O28" s="5">
        <f t="shared" si="3"/>
        <v>3.0395169667590021</v>
      </c>
      <c r="P28" s="5">
        <f t="shared" si="4"/>
        <v>60.500753845860544</v>
      </c>
      <c r="Q28" s="18">
        <f t="shared" si="5"/>
        <v>2</v>
      </c>
      <c r="R28" s="17">
        <f t="shared" si="6"/>
        <v>0.48632271468144023</v>
      </c>
      <c r="S28" s="5">
        <f t="shared" si="7"/>
        <v>40.509956956864507</v>
      </c>
      <c r="T28" s="16">
        <f t="shared" si="8"/>
        <v>4</v>
      </c>
      <c r="U28" s="17">
        <f t="shared" si="9"/>
        <v>3.8954293628809327E-4</v>
      </c>
      <c r="V28" s="5">
        <f t="shared" si="10"/>
        <v>50.185033661198766</v>
      </c>
      <c r="W28" s="5"/>
      <c r="X28" s="5">
        <f t="shared" si="11"/>
        <v>1.1359072022160668</v>
      </c>
      <c r="Y28" s="16">
        <f t="shared" si="12"/>
        <v>54.806550338795148</v>
      </c>
    </row>
    <row r="29" spans="1:25">
      <c r="A29">
        <v>181</v>
      </c>
      <c r="B29">
        <v>0</v>
      </c>
      <c r="C29">
        <v>1993</v>
      </c>
      <c r="D29">
        <f t="shared" si="0"/>
        <v>23</v>
      </c>
      <c r="E29" t="s">
        <v>54</v>
      </c>
      <c r="F29">
        <v>3</v>
      </c>
      <c r="G29">
        <v>2</v>
      </c>
      <c r="H29">
        <v>3</v>
      </c>
      <c r="I29">
        <v>2</v>
      </c>
      <c r="J29">
        <v>2</v>
      </c>
      <c r="K29">
        <v>2</v>
      </c>
      <c r="L29">
        <v>2</v>
      </c>
      <c r="M29" s="12">
        <f t="shared" si="1"/>
        <v>13</v>
      </c>
      <c r="N29" s="18">
        <f t="shared" si="2"/>
        <v>7</v>
      </c>
      <c r="O29" s="5">
        <f t="shared" si="3"/>
        <v>1.5789906509695295</v>
      </c>
      <c r="P29" s="5">
        <f t="shared" si="4"/>
        <v>42.431532133738251</v>
      </c>
      <c r="Q29" s="18">
        <f t="shared" si="5"/>
        <v>2</v>
      </c>
      <c r="R29" s="17">
        <f t="shared" si="6"/>
        <v>0.48632271468144023</v>
      </c>
      <c r="S29" s="5">
        <f t="shared" si="7"/>
        <v>40.509956956864507</v>
      </c>
      <c r="T29" s="16">
        <f t="shared" si="8"/>
        <v>4</v>
      </c>
      <c r="U29" s="17">
        <f t="shared" si="9"/>
        <v>3.8954293628809327E-4</v>
      </c>
      <c r="V29" s="5">
        <f t="shared" si="10"/>
        <v>50.185033661198766</v>
      </c>
      <c r="W29" s="5"/>
      <c r="X29" s="5">
        <f t="shared" si="11"/>
        <v>3.7411703601108028</v>
      </c>
      <c r="Y29" s="16">
        <f t="shared" si="12"/>
        <v>41.277001237001393</v>
      </c>
    </row>
    <row r="30" spans="1:25">
      <c r="A30">
        <v>182</v>
      </c>
      <c r="B30">
        <v>0</v>
      </c>
      <c r="C30">
        <v>1992</v>
      </c>
      <c r="D30">
        <f t="shared" si="0"/>
        <v>24</v>
      </c>
      <c r="E30" t="s">
        <v>55</v>
      </c>
      <c r="F30">
        <v>3</v>
      </c>
      <c r="G30">
        <v>3</v>
      </c>
      <c r="H30">
        <v>3</v>
      </c>
      <c r="I30">
        <v>2</v>
      </c>
      <c r="J30">
        <v>2</v>
      </c>
      <c r="K30">
        <v>2</v>
      </c>
      <c r="L30">
        <v>3</v>
      </c>
      <c r="M30" s="12">
        <f t="shared" si="1"/>
        <v>15</v>
      </c>
      <c r="N30" s="18">
        <f t="shared" si="2"/>
        <v>9</v>
      </c>
      <c r="O30" s="5">
        <f t="shared" si="3"/>
        <v>0.55267486149584455</v>
      </c>
      <c r="P30" s="5">
        <f t="shared" si="4"/>
        <v>54.47767994181978</v>
      </c>
      <c r="Q30" s="18">
        <f t="shared" si="5"/>
        <v>2</v>
      </c>
      <c r="R30" s="17">
        <f t="shared" si="6"/>
        <v>0.48632271468144023</v>
      </c>
      <c r="S30" s="5">
        <f t="shared" si="7"/>
        <v>40.509956956864507</v>
      </c>
      <c r="T30" s="16">
        <f t="shared" si="8"/>
        <v>4</v>
      </c>
      <c r="U30" s="17">
        <f t="shared" si="9"/>
        <v>3.8954293628809327E-4</v>
      </c>
      <c r="V30" s="5">
        <f t="shared" si="10"/>
        <v>50.185033661198766</v>
      </c>
      <c r="W30" s="5"/>
      <c r="X30" s="5">
        <f t="shared" si="11"/>
        <v>4.3282548476454418E-3</v>
      </c>
      <c r="Y30" s="16">
        <f t="shared" si="12"/>
        <v>50.29670063819723</v>
      </c>
    </row>
    <row r="31" spans="1:25">
      <c r="A31">
        <v>204</v>
      </c>
      <c r="B31">
        <v>0</v>
      </c>
      <c r="C31">
        <v>1995</v>
      </c>
      <c r="D31">
        <f t="shared" si="0"/>
        <v>21</v>
      </c>
      <c r="E31" t="s">
        <v>56</v>
      </c>
      <c r="F31">
        <v>4</v>
      </c>
      <c r="G31">
        <v>3</v>
      </c>
      <c r="H31">
        <v>3</v>
      </c>
      <c r="I31">
        <v>2</v>
      </c>
      <c r="J31">
        <v>2</v>
      </c>
      <c r="K31">
        <v>2</v>
      </c>
      <c r="L31">
        <v>3</v>
      </c>
      <c r="M31" s="12">
        <f t="shared" si="1"/>
        <v>15</v>
      </c>
      <c r="N31" s="18">
        <f t="shared" si="2"/>
        <v>9</v>
      </c>
      <c r="O31" s="5">
        <f t="shared" si="3"/>
        <v>0.55267486149584455</v>
      </c>
      <c r="P31" s="5">
        <f t="shared" si="4"/>
        <v>54.47767994181978</v>
      </c>
      <c r="Q31" s="18">
        <f t="shared" si="5"/>
        <v>2</v>
      </c>
      <c r="R31" s="17">
        <f t="shared" si="6"/>
        <v>0.48632271468144023</v>
      </c>
      <c r="S31" s="5">
        <f t="shared" si="7"/>
        <v>40.509956956864507</v>
      </c>
      <c r="T31" s="16">
        <f t="shared" si="8"/>
        <v>4</v>
      </c>
      <c r="U31" s="17">
        <f t="shared" si="9"/>
        <v>3.8954293628809327E-4</v>
      </c>
      <c r="V31" s="5">
        <f t="shared" si="10"/>
        <v>50.185033661198766</v>
      </c>
      <c r="W31" s="5"/>
      <c r="X31" s="5">
        <f t="shared" si="11"/>
        <v>4.3282548476454418E-3</v>
      </c>
      <c r="Y31" s="16">
        <f t="shared" si="12"/>
        <v>50.29670063819723</v>
      </c>
    </row>
    <row r="32" spans="1:25">
      <c r="A32">
        <v>206</v>
      </c>
      <c r="B32">
        <v>0</v>
      </c>
      <c r="C32">
        <v>1994</v>
      </c>
      <c r="D32">
        <f t="shared" si="0"/>
        <v>22</v>
      </c>
      <c r="E32" t="s">
        <v>57</v>
      </c>
      <c r="F32">
        <v>4</v>
      </c>
      <c r="G32">
        <v>4</v>
      </c>
      <c r="H32">
        <v>3</v>
      </c>
      <c r="I32">
        <v>3</v>
      </c>
      <c r="J32">
        <v>2</v>
      </c>
      <c r="K32">
        <v>2</v>
      </c>
      <c r="L32">
        <v>4</v>
      </c>
      <c r="M32" s="12">
        <f t="shared" si="1"/>
        <v>18</v>
      </c>
      <c r="N32" s="18">
        <f t="shared" si="2"/>
        <v>11</v>
      </c>
      <c r="O32" s="5">
        <f t="shared" si="3"/>
        <v>7.52635907202216</v>
      </c>
      <c r="P32" s="5">
        <f t="shared" si="4"/>
        <v>66.523827749901301</v>
      </c>
      <c r="Q32" s="18">
        <f t="shared" si="5"/>
        <v>3</v>
      </c>
      <c r="R32" s="17">
        <f t="shared" si="6"/>
        <v>9.1585872576177382E-2</v>
      </c>
      <c r="S32" s="5">
        <f t="shared" si="7"/>
        <v>54.118320565888993</v>
      </c>
      <c r="T32" s="16">
        <f t="shared" si="8"/>
        <v>4</v>
      </c>
      <c r="U32" s="17">
        <f t="shared" si="9"/>
        <v>3.8954293628809327E-4</v>
      </c>
      <c r="V32" s="5">
        <f t="shared" si="10"/>
        <v>50.185033661198766</v>
      </c>
      <c r="W32" s="5"/>
      <c r="X32" s="5">
        <f t="shared" si="11"/>
        <v>9.3990650969529099</v>
      </c>
      <c r="Y32" s="16">
        <f t="shared" si="12"/>
        <v>63.826249739990992</v>
      </c>
    </row>
    <row r="33" spans="1:25">
      <c r="A33">
        <v>79</v>
      </c>
      <c r="B33">
        <v>0</v>
      </c>
      <c r="C33">
        <v>1986</v>
      </c>
      <c r="D33">
        <f t="shared" si="0"/>
        <v>30</v>
      </c>
      <c r="E33" t="s">
        <v>58</v>
      </c>
      <c r="F33">
        <v>4</v>
      </c>
      <c r="G33">
        <v>3</v>
      </c>
      <c r="H33">
        <v>4</v>
      </c>
      <c r="I33">
        <v>1</v>
      </c>
      <c r="J33">
        <v>3</v>
      </c>
      <c r="K33">
        <v>1</v>
      </c>
      <c r="L33">
        <v>3</v>
      </c>
      <c r="M33" s="12" t="str">
        <f t="shared" si="1"/>
        <v/>
      </c>
      <c r="N33" s="18" t="str">
        <f t="shared" si="2"/>
        <v/>
      </c>
      <c r="O33" s="5" t="str">
        <f t="shared" si="3"/>
        <v/>
      </c>
      <c r="P33" s="5" t="str">
        <f t="shared" si="4"/>
        <v/>
      </c>
      <c r="Q33" s="18" t="str">
        <f t="shared" si="5"/>
        <v/>
      </c>
      <c r="R33" s="17" t="str">
        <f t="shared" si="6"/>
        <v/>
      </c>
      <c r="S33" s="5" t="str">
        <f t="shared" si="7"/>
        <v/>
      </c>
      <c r="T33" s="16" t="str">
        <f t="shared" si="8"/>
        <v/>
      </c>
      <c r="U33" s="17" t="str">
        <f t="shared" si="9"/>
        <v/>
      </c>
      <c r="V33" s="5" t="str">
        <f t="shared" si="10"/>
        <v/>
      </c>
      <c r="W33" s="5"/>
      <c r="X33" s="5" t="str">
        <f t="shared" si="11"/>
        <v/>
      </c>
      <c r="Y33" s="16" t="str">
        <f t="shared" si="12"/>
        <v/>
      </c>
    </row>
    <row r="34" spans="1:25">
      <c r="A34">
        <v>221</v>
      </c>
      <c r="B34">
        <v>0</v>
      </c>
      <c r="C34">
        <v>1991</v>
      </c>
      <c r="D34">
        <f t="shared" si="0"/>
        <v>25</v>
      </c>
      <c r="E34" t="s">
        <v>46</v>
      </c>
      <c r="G34">
        <v>2</v>
      </c>
      <c r="H34">
        <v>4</v>
      </c>
      <c r="I34">
        <v>4</v>
      </c>
      <c r="J34">
        <v>2</v>
      </c>
      <c r="K34">
        <v>1</v>
      </c>
      <c r="L34">
        <v>2</v>
      </c>
      <c r="M34" s="12">
        <f t="shared" si="1"/>
        <v>15</v>
      </c>
      <c r="N34" s="18">
        <f t="shared" si="2"/>
        <v>8</v>
      </c>
      <c r="O34" s="5">
        <f t="shared" si="3"/>
        <v>6.583275623268707E-2</v>
      </c>
      <c r="P34" s="5">
        <f t="shared" si="4"/>
        <v>48.454606037779016</v>
      </c>
      <c r="Q34" s="18">
        <f t="shared" si="5"/>
        <v>4</v>
      </c>
      <c r="R34" s="17">
        <f t="shared" si="6"/>
        <v>1.6968490304709145</v>
      </c>
      <c r="S34" s="5">
        <f t="shared" si="7"/>
        <v>67.726684174913473</v>
      </c>
      <c r="T34" s="16">
        <f t="shared" si="8"/>
        <v>3</v>
      </c>
      <c r="U34" s="17">
        <f t="shared" si="9"/>
        <v>0.96091585872576157</v>
      </c>
      <c r="V34" s="5">
        <f t="shared" si="10"/>
        <v>40.809994827127973</v>
      </c>
      <c r="W34" s="5"/>
      <c r="X34" s="5">
        <f t="shared" si="11"/>
        <v>4.3282548476454418E-3</v>
      </c>
      <c r="Y34" s="16">
        <f t="shared" si="12"/>
        <v>50.29670063819723</v>
      </c>
    </row>
    <row r="35" spans="1:25">
      <c r="A35">
        <v>145</v>
      </c>
      <c r="B35">
        <v>0</v>
      </c>
      <c r="C35">
        <v>1994</v>
      </c>
      <c r="D35">
        <f t="shared" si="0"/>
        <v>22</v>
      </c>
      <c r="E35" t="s">
        <v>59</v>
      </c>
      <c r="F35">
        <v>3</v>
      </c>
      <c r="G35">
        <v>3</v>
      </c>
      <c r="H35">
        <v>3</v>
      </c>
      <c r="I35">
        <v>2</v>
      </c>
      <c r="J35">
        <v>3</v>
      </c>
      <c r="K35">
        <v>2</v>
      </c>
      <c r="L35">
        <v>3</v>
      </c>
      <c r="M35" s="12">
        <f t="shared" si="1"/>
        <v>16</v>
      </c>
      <c r="N35" s="18">
        <f t="shared" si="2"/>
        <v>9</v>
      </c>
      <c r="O35" s="5">
        <f t="shared" si="3"/>
        <v>0.55267486149584455</v>
      </c>
      <c r="P35" s="5">
        <f t="shared" si="4"/>
        <v>54.47767994181978</v>
      </c>
      <c r="Q35" s="18">
        <f t="shared" si="5"/>
        <v>2</v>
      </c>
      <c r="R35" s="17">
        <f t="shared" si="6"/>
        <v>0.48632271468144023</v>
      </c>
      <c r="S35" s="5">
        <f t="shared" si="7"/>
        <v>40.509956956864507</v>
      </c>
      <c r="T35" s="16">
        <f t="shared" si="8"/>
        <v>5</v>
      </c>
      <c r="U35" s="17">
        <f t="shared" si="9"/>
        <v>1.0398632271468147</v>
      </c>
      <c r="V35" s="5">
        <f t="shared" si="10"/>
        <v>59.560072495269566</v>
      </c>
      <c r="W35" s="5"/>
      <c r="X35" s="5">
        <f t="shared" si="11"/>
        <v>1.1359072022160668</v>
      </c>
      <c r="Y35" s="16">
        <f t="shared" si="12"/>
        <v>54.806550338795148</v>
      </c>
    </row>
    <row r="36" spans="1:25">
      <c r="A36">
        <v>120</v>
      </c>
      <c r="B36">
        <v>0</v>
      </c>
      <c r="C36">
        <v>1994</v>
      </c>
      <c r="D36">
        <f t="shared" si="0"/>
        <v>22</v>
      </c>
      <c r="E36" t="s">
        <v>46</v>
      </c>
      <c r="G36">
        <v>2</v>
      </c>
      <c r="H36">
        <v>3</v>
      </c>
      <c r="I36">
        <v>3</v>
      </c>
      <c r="J36">
        <v>3</v>
      </c>
      <c r="K36">
        <v>2</v>
      </c>
      <c r="L36">
        <v>2</v>
      </c>
      <c r="M36" s="12">
        <f t="shared" si="1"/>
        <v>15</v>
      </c>
      <c r="N36" s="18">
        <f t="shared" si="2"/>
        <v>7</v>
      </c>
      <c r="O36" s="5">
        <f t="shared" si="3"/>
        <v>1.5789906509695295</v>
      </c>
      <c r="P36" s="5">
        <f t="shared" si="4"/>
        <v>42.431532133738251</v>
      </c>
      <c r="Q36" s="18">
        <f t="shared" si="5"/>
        <v>3</v>
      </c>
      <c r="R36" s="17">
        <f t="shared" si="6"/>
        <v>9.1585872576177382E-2</v>
      </c>
      <c r="S36" s="5">
        <f t="shared" si="7"/>
        <v>54.118320565888993</v>
      </c>
      <c r="T36" s="16">
        <f t="shared" si="8"/>
        <v>5</v>
      </c>
      <c r="U36" s="17">
        <f t="shared" si="9"/>
        <v>1.0398632271468147</v>
      </c>
      <c r="V36" s="5">
        <f t="shared" si="10"/>
        <v>59.560072495269566</v>
      </c>
      <c r="W36" s="5"/>
      <c r="X36" s="5">
        <f t="shared" si="11"/>
        <v>4.3282548476454418E-3</v>
      </c>
      <c r="Y36" s="16">
        <f t="shared" si="12"/>
        <v>50.29670063819723</v>
      </c>
    </row>
    <row r="37" spans="1:25">
      <c r="A37">
        <v>235</v>
      </c>
      <c r="B37">
        <v>0</v>
      </c>
      <c r="C37">
        <v>1996</v>
      </c>
      <c r="D37">
        <f t="shared" si="0"/>
        <v>20</v>
      </c>
      <c r="E37" t="s">
        <v>60</v>
      </c>
      <c r="F37">
        <v>3</v>
      </c>
      <c r="G37">
        <v>1</v>
      </c>
      <c r="H37">
        <v>1</v>
      </c>
      <c r="I37">
        <v>2</v>
      </c>
      <c r="J37">
        <v>1</v>
      </c>
      <c r="K37">
        <v>1</v>
      </c>
      <c r="L37">
        <v>3</v>
      </c>
      <c r="M37" s="12">
        <f t="shared" si="1"/>
        <v>9</v>
      </c>
      <c r="N37" s="18">
        <f t="shared" si="2"/>
        <v>5</v>
      </c>
      <c r="O37" s="5">
        <f t="shared" si="3"/>
        <v>10.605306440443215</v>
      </c>
      <c r="P37" s="5">
        <f t="shared" si="4"/>
        <v>30.385384325656723</v>
      </c>
      <c r="Q37" s="18">
        <f t="shared" si="5"/>
        <v>2</v>
      </c>
      <c r="R37" s="17">
        <f t="shared" si="6"/>
        <v>0.48632271468144023</v>
      </c>
      <c r="S37" s="5">
        <f t="shared" si="7"/>
        <v>40.509956956864507</v>
      </c>
      <c r="T37" s="16">
        <f t="shared" si="8"/>
        <v>2</v>
      </c>
      <c r="U37" s="17">
        <f t="shared" si="9"/>
        <v>3.921442174515235</v>
      </c>
      <c r="V37" s="5">
        <f t="shared" si="10"/>
        <v>31.434955993057176</v>
      </c>
      <c r="W37" s="5"/>
      <c r="X37" s="5">
        <f t="shared" si="11"/>
        <v>35.214854570637115</v>
      </c>
      <c r="Y37" s="16">
        <f t="shared" si="12"/>
        <v>23.237602434609709</v>
      </c>
    </row>
    <row r="38" spans="1:25">
      <c r="A38">
        <v>248</v>
      </c>
      <c r="B38">
        <v>1</v>
      </c>
      <c r="C38">
        <v>1995</v>
      </c>
      <c r="D38">
        <f t="shared" si="0"/>
        <v>21</v>
      </c>
      <c r="E38" t="s">
        <v>61</v>
      </c>
      <c r="G38">
        <v>3</v>
      </c>
      <c r="H38">
        <v>3</v>
      </c>
      <c r="I38">
        <v>3</v>
      </c>
      <c r="J38">
        <v>3</v>
      </c>
      <c r="K38">
        <v>2</v>
      </c>
      <c r="L38">
        <v>3</v>
      </c>
      <c r="M38" s="12" t="str">
        <f t="shared" si="1"/>
        <v/>
      </c>
      <c r="N38" s="18" t="str">
        <f t="shared" si="2"/>
        <v/>
      </c>
      <c r="O38" s="5" t="str">
        <f t="shared" si="3"/>
        <v/>
      </c>
      <c r="P38" s="5" t="str">
        <f t="shared" si="4"/>
        <v/>
      </c>
      <c r="Q38" s="18" t="str">
        <f t="shared" si="5"/>
        <v/>
      </c>
      <c r="R38" s="17" t="str">
        <f t="shared" si="6"/>
        <v/>
      </c>
      <c r="S38" s="5" t="str">
        <f t="shared" si="7"/>
        <v/>
      </c>
      <c r="T38" s="16" t="str">
        <f t="shared" si="8"/>
        <v/>
      </c>
      <c r="U38" s="17" t="str">
        <f t="shared" si="9"/>
        <v/>
      </c>
      <c r="V38" s="5" t="str">
        <f t="shared" si="10"/>
        <v/>
      </c>
      <c r="W38" s="5"/>
      <c r="X38" s="5" t="str">
        <f t="shared" si="11"/>
        <v/>
      </c>
      <c r="Y38" s="16" t="str">
        <f t="shared" si="12"/>
        <v/>
      </c>
    </row>
    <row r="39" spans="1:25">
      <c r="A39">
        <v>262</v>
      </c>
      <c r="B39">
        <v>0</v>
      </c>
      <c r="C39">
        <v>1994</v>
      </c>
      <c r="D39">
        <f t="shared" si="0"/>
        <v>22</v>
      </c>
      <c r="E39" t="s">
        <v>62</v>
      </c>
      <c r="F39">
        <v>1</v>
      </c>
      <c r="G39">
        <v>4</v>
      </c>
      <c r="H39">
        <v>1</v>
      </c>
      <c r="I39">
        <v>1</v>
      </c>
      <c r="J39">
        <v>1</v>
      </c>
      <c r="K39">
        <v>2</v>
      </c>
      <c r="L39">
        <v>3</v>
      </c>
      <c r="M39" s="12">
        <f t="shared" si="1"/>
        <v>12</v>
      </c>
      <c r="N39" s="18">
        <f t="shared" si="2"/>
        <v>8</v>
      </c>
      <c r="O39" s="5">
        <f t="shared" si="3"/>
        <v>6.583275623268707E-2</v>
      </c>
      <c r="P39" s="5">
        <f t="shared" si="4"/>
        <v>48.454606037779016</v>
      </c>
      <c r="Q39" s="18">
        <f t="shared" si="5"/>
        <v>1</v>
      </c>
      <c r="R39" s="17">
        <f t="shared" si="6"/>
        <v>2.881059556786703</v>
      </c>
      <c r="S39" s="5">
        <f t="shared" si="7"/>
        <v>26.901593347840024</v>
      </c>
      <c r="T39" s="16">
        <f t="shared" si="8"/>
        <v>3</v>
      </c>
      <c r="U39" s="17">
        <f t="shared" si="9"/>
        <v>0.96091585872576157</v>
      </c>
      <c r="V39" s="5">
        <f t="shared" si="10"/>
        <v>40.809994827127973</v>
      </c>
      <c r="W39" s="5"/>
      <c r="X39" s="5">
        <f t="shared" si="11"/>
        <v>8.6095914127423825</v>
      </c>
      <c r="Y39" s="16">
        <f t="shared" si="12"/>
        <v>36.767151536403475</v>
      </c>
    </row>
    <row r="40" spans="1:25">
      <c r="A40">
        <v>264</v>
      </c>
      <c r="B40">
        <v>0</v>
      </c>
      <c r="C40">
        <v>1991</v>
      </c>
      <c r="D40">
        <f t="shared" si="0"/>
        <v>25</v>
      </c>
      <c r="E40" t="s">
        <v>46</v>
      </c>
      <c r="G40">
        <v>4</v>
      </c>
      <c r="H40">
        <v>3</v>
      </c>
      <c r="I40">
        <v>4</v>
      </c>
      <c r="J40">
        <v>2</v>
      </c>
      <c r="K40">
        <v>1</v>
      </c>
      <c r="L40">
        <v>2</v>
      </c>
      <c r="M40" s="12">
        <f t="shared" si="1"/>
        <v>16</v>
      </c>
      <c r="N40" s="18">
        <f t="shared" si="2"/>
        <v>9</v>
      </c>
      <c r="O40" s="5">
        <f t="shared" si="3"/>
        <v>0.55267486149584455</v>
      </c>
      <c r="P40" s="5">
        <f t="shared" si="4"/>
        <v>54.47767994181978</v>
      </c>
      <c r="Q40" s="18">
        <f t="shared" si="5"/>
        <v>4</v>
      </c>
      <c r="R40" s="17">
        <f t="shared" si="6"/>
        <v>1.6968490304709145</v>
      </c>
      <c r="S40" s="5">
        <f t="shared" si="7"/>
        <v>67.726684174913473</v>
      </c>
      <c r="T40" s="16">
        <f t="shared" si="8"/>
        <v>3</v>
      </c>
      <c r="U40" s="17">
        <f t="shared" si="9"/>
        <v>0.96091585872576157</v>
      </c>
      <c r="V40" s="5">
        <f t="shared" si="10"/>
        <v>40.809994827127973</v>
      </c>
      <c r="W40" s="5"/>
      <c r="X40" s="5">
        <f t="shared" si="11"/>
        <v>1.1359072022160668</v>
      </c>
      <c r="Y40" s="16">
        <f t="shared" si="12"/>
        <v>54.806550338795148</v>
      </c>
    </row>
    <row r="41" spans="1:25">
      <c r="A41">
        <v>274</v>
      </c>
      <c r="B41">
        <v>0</v>
      </c>
      <c r="C41">
        <v>1994</v>
      </c>
      <c r="D41">
        <f t="shared" si="0"/>
        <v>22</v>
      </c>
      <c r="E41" t="s">
        <v>63</v>
      </c>
      <c r="F41">
        <v>3</v>
      </c>
      <c r="G41">
        <v>3</v>
      </c>
      <c r="H41">
        <v>3</v>
      </c>
      <c r="I41">
        <v>3</v>
      </c>
      <c r="J41">
        <v>2</v>
      </c>
      <c r="K41">
        <v>2</v>
      </c>
      <c r="L41">
        <v>2</v>
      </c>
      <c r="M41" s="12">
        <f t="shared" si="1"/>
        <v>15</v>
      </c>
      <c r="N41" s="18">
        <f t="shared" si="2"/>
        <v>8</v>
      </c>
      <c r="O41" s="5">
        <f t="shared" si="3"/>
        <v>6.583275623268707E-2</v>
      </c>
      <c r="P41" s="5">
        <f t="shared" si="4"/>
        <v>48.454606037779016</v>
      </c>
      <c r="Q41" s="18">
        <f t="shared" si="5"/>
        <v>3</v>
      </c>
      <c r="R41" s="17">
        <f t="shared" si="6"/>
        <v>9.1585872576177382E-2</v>
      </c>
      <c r="S41" s="5">
        <f t="shared" si="7"/>
        <v>54.118320565888993</v>
      </c>
      <c r="T41" s="16">
        <f t="shared" si="8"/>
        <v>4</v>
      </c>
      <c r="U41" s="17">
        <f t="shared" si="9"/>
        <v>3.8954293628809327E-4</v>
      </c>
      <c r="V41" s="5">
        <f t="shared" si="10"/>
        <v>50.185033661198766</v>
      </c>
      <c r="W41" s="5"/>
      <c r="X41" s="5">
        <f t="shared" si="11"/>
        <v>4.3282548476454418E-3</v>
      </c>
      <c r="Y41" s="16">
        <f t="shared" si="12"/>
        <v>50.29670063819723</v>
      </c>
    </row>
    <row r="42" spans="1:25">
      <c r="A42">
        <v>281</v>
      </c>
      <c r="B42">
        <v>0</v>
      </c>
      <c r="C42">
        <v>1986</v>
      </c>
      <c r="D42">
        <f t="shared" si="0"/>
        <v>30</v>
      </c>
      <c r="E42" t="s">
        <v>64</v>
      </c>
      <c r="F42">
        <v>3</v>
      </c>
      <c r="G42">
        <v>3</v>
      </c>
      <c r="H42">
        <v>4</v>
      </c>
      <c r="I42">
        <v>1</v>
      </c>
      <c r="J42">
        <v>2</v>
      </c>
      <c r="K42">
        <v>1</v>
      </c>
      <c r="L42">
        <v>4</v>
      </c>
      <c r="M42" s="12" t="str">
        <f t="shared" si="1"/>
        <v/>
      </c>
      <c r="N42" s="18" t="str">
        <f t="shared" si="2"/>
        <v/>
      </c>
      <c r="O42" s="5" t="str">
        <f t="shared" si="3"/>
        <v/>
      </c>
      <c r="P42" s="5" t="str">
        <f t="shared" si="4"/>
        <v/>
      </c>
      <c r="Q42" s="18" t="str">
        <f t="shared" si="5"/>
        <v/>
      </c>
      <c r="R42" s="17" t="str">
        <f t="shared" si="6"/>
        <v/>
      </c>
      <c r="S42" s="5" t="str">
        <f t="shared" si="7"/>
        <v/>
      </c>
      <c r="T42" s="16" t="str">
        <f t="shared" si="8"/>
        <v/>
      </c>
      <c r="U42" s="17" t="str">
        <f t="shared" si="9"/>
        <v/>
      </c>
      <c r="V42" s="5" t="str">
        <f t="shared" si="10"/>
        <v/>
      </c>
      <c r="W42" s="5"/>
      <c r="X42" s="5" t="str">
        <f t="shared" si="11"/>
        <v/>
      </c>
      <c r="Y42" s="16" t="str">
        <f t="shared" si="12"/>
        <v/>
      </c>
    </row>
    <row r="43" spans="1:25">
      <c r="A43">
        <v>279</v>
      </c>
      <c r="B43">
        <v>0</v>
      </c>
      <c r="C43">
        <v>1994</v>
      </c>
      <c r="D43">
        <f t="shared" si="0"/>
        <v>22</v>
      </c>
      <c r="E43" t="s">
        <v>65</v>
      </c>
      <c r="F43">
        <v>3</v>
      </c>
      <c r="G43">
        <v>3</v>
      </c>
      <c r="H43">
        <v>2</v>
      </c>
      <c r="I43">
        <v>3</v>
      </c>
      <c r="J43">
        <v>1</v>
      </c>
      <c r="K43">
        <v>1</v>
      </c>
      <c r="L43">
        <v>3</v>
      </c>
      <c r="M43" s="12">
        <f t="shared" si="1"/>
        <v>13</v>
      </c>
      <c r="N43" s="18">
        <f t="shared" si="2"/>
        <v>8</v>
      </c>
      <c r="O43" s="5">
        <f t="shared" si="3"/>
        <v>6.583275623268707E-2</v>
      </c>
      <c r="P43" s="5">
        <f t="shared" si="4"/>
        <v>48.454606037779016</v>
      </c>
      <c r="Q43" s="18">
        <f t="shared" si="5"/>
        <v>3</v>
      </c>
      <c r="R43" s="17">
        <f t="shared" si="6"/>
        <v>9.1585872576177382E-2</v>
      </c>
      <c r="S43" s="5">
        <f t="shared" si="7"/>
        <v>54.118320565888993</v>
      </c>
      <c r="T43" s="16">
        <f t="shared" si="8"/>
        <v>2</v>
      </c>
      <c r="U43" s="17">
        <f t="shared" si="9"/>
        <v>3.921442174515235</v>
      </c>
      <c r="V43" s="5">
        <f t="shared" si="10"/>
        <v>31.434955993057176</v>
      </c>
      <c r="W43" s="5"/>
      <c r="X43" s="5">
        <f t="shared" si="11"/>
        <v>3.7411703601108028</v>
      </c>
      <c r="Y43" s="16">
        <f t="shared" si="12"/>
        <v>41.277001237001393</v>
      </c>
    </row>
    <row r="44" spans="1:25">
      <c r="A44">
        <v>286</v>
      </c>
      <c r="B44">
        <v>0</v>
      </c>
      <c r="C44">
        <v>1984</v>
      </c>
      <c r="D44">
        <f t="shared" si="0"/>
        <v>32</v>
      </c>
      <c r="E44" t="s">
        <v>66</v>
      </c>
      <c r="F44">
        <v>2</v>
      </c>
      <c r="G44">
        <v>3</v>
      </c>
      <c r="H44">
        <v>3</v>
      </c>
      <c r="I44">
        <v>4</v>
      </c>
      <c r="J44">
        <v>3</v>
      </c>
      <c r="K44">
        <v>2</v>
      </c>
      <c r="L44">
        <v>2</v>
      </c>
      <c r="M44" s="12" t="str">
        <f t="shared" si="1"/>
        <v/>
      </c>
      <c r="N44" s="18" t="str">
        <f t="shared" si="2"/>
        <v/>
      </c>
      <c r="O44" s="5" t="str">
        <f t="shared" si="3"/>
        <v/>
      </c>
      <c r="P44" s="5" t="str">
        <f t="shared" si="4"/>
        <v/>
      </c>
      <c r="Q44" s="18" t="str">
        <f t="shared" si="5"/>
        <v/>
      </c>
      <c r="R44" s="17" t="str">
        <f t="shared" si="6"/>
        <v/>
      </c>
      <c r="S44" s="5" t="str">
        <f t="shared" si="7"/>
        <v/>
      </c>
      <c r="T44" s="16" t="str">
        <f t="shared" si="8"/>
        <v/>
      </c>
      <c r="U44" s="17" t="str">
        <f t="shared" si="9"/>
        <v/>
      </c>
      <c r="V44" s="5" t="str">
        <f t="shared" si="10"/>
        <v/>
      </c>
      <c r="W44" s="5"/>
      <c r="X44" s="5" t="str">
        <f t="shared" si="11"/>
        <v/>
      </c>
      <c r="Y44" s="16" t="str">
        <f t="shared" si="12"/>
        <v/>
      </c>
    </row>
    <row r="45" spans="1:25">
      <c r="A45">
        <v>278</v>
      </c>
      <c r="B45">
        <v>0</v>
      </c>
      <c r="C45">
        <v>1994</v>
      </c>
      <c r="D45">
        <f t="shared" si="0"/>
        <v>22</v>
      </c>
      <c r="E45" t="s">
        <v>67</v>
      </c>
      <c r="F45">
        <v>1</v>
      </c>
      <c r="G45">
        <v>4</v>
      </c>
      <c r="H45">
        <v>2</v>
      </c>
      <c r="I45">
        <v>2</v>
      </c>
      <c r="J45">
        <v>2</v>
      </c>
      <c r="K45">
        <v>1</v>
      </c>
      <c r="L45">
        <v>3</v>
      </c>
      <c r="M45" s="12">
        <f t="shared" si="1"/>
        <v>14</v>
      </c>
      <c r="N45" s="18">
        <f t="shared" si="2"/>
        <v>9</v>
      </c>
      <c r="O45" s="5">
        <f t="shared" si="3"/>
        <v>0.55267486149584455</v>
      </c>
      <c r="P45" s="5">
        <f t="shared" si="4"/>
        <v>54.47767994181978</v>
      </c>
      <c r="Q45" s="18">
        <f t="shared" si="5"/>
        <v>2</v>
      </c>
      <c r="R45" s="17">
        <f t="shared" si="6"/>
        <v>0.48632271468144023</v>
      </c>
      <c r="S45" s="5">
        <f t="shared" si="7"/>
        <v>40.509956956864507</v>
      </c>
      <c r="T45" s="16">
        <f t="shared" si="8"/>
        <v>3</v>
      </c>
      <c r="U45" s="17">
        <f t="shared" si="9"/>
        <v>0.96091585872576157</v>
      </c>
      <c r="V45" s="5">
        <f t="shared" si="10"/>
        <v>40.809994827127973</v>
      </c>
      <c r="W45" s="5"/>
      <c r="X45" s="5">
        <f t="shared" si="11"/>
        <v>0.87274930747922419</v>
      </c>
      <c r="Y45" s="16">
        <f t="shared" si="12"/>
        <v>45.786850937599311</v>
      </c>
    </row>
    <row r="46" spans="1:25">
      <c r="A46">
        <v>273</v>
      </c>
      <c r="B46">
        <v>0</v>
      </c>
      <c r="C46">
        <v>1947</v>
      </c>
      <c r="D46">
        <f t="shared" si="0"/>
        <v>69</v>
      </c>
      <c r="E46" t="s">
        <v>68</v>
      </c>
      <c r="F46">
        <v>3</v>
      </c>
      <c r="G46">
        <v>3</v>
      </c>
      <c r="H46">
        <v>2</v>
      </c>
      <c r="I46">
        <v>2</v>
      </c>
      <c r="J46">
        <v>2</v>
      </c>
      <c r="K46">
        <v>2</v>
      </c>
      <c r="L46">
        <v>3</v>
      </c>
      <c r="M46" s="12" t="str">
        <f t="shared" si="1"/>
        <v/>
      </c>
      <c r="N46" s="18" t="str">
        <f t="shared" si="2"/>
        <v/>
      </c>
      <c r="O46" s="5" t="str">
        <f t="shared" si="3"/>
        <v/>
      </c>
      <c r="P46" s="5" t="str">
        <f t="shared" si="4"/>
        <v/>
      </c>
      <c r="Q46" s="18" t="str">
        <f t="shared" si="5"/>
        <v/>
      </c>
      <c r="R46" s="17" t="str">
        <f t="shared" si="6"/>
        <v/>
      </c>
      <c r="S46" s="5" t="str">
        <f t="shared" si="7"/>
        <v/>
      </c>
      <c r="T46" s="16" t="str">
        <f t="shared" si="8"/>
        <v/>
      </c>
      <c r="U46" s="17" t="str">
        <f t="shared" si="9"/>
        <v/>
      </c>
      <c r="V46" s="5" t="str">
        <f t="shared" si="10"/>
        <v/>
      </c>
      <c r="W46" s="5"/>
      <c r="X46" s="5" t="str">
        <f t="shared" si="11"/>
        <v/>
      </c>
      <c r="Y46" s="16" t="str">
        <f t="shared" si="12"/>
        <v/>
      </c>
    </row>
    <row r="47" spans="1:25">
      <c r="A47">
        <v>304</v>
      </c>
      <c r="B47">
        <v>0</v>
      </c>
      <c r="C47">
        <v>1995</v>
      </c>
      <c r="D47">
        <f t="shared" si="0"/>
        <v>21</v>
      </c>
      <c r="E47" t="s">
        <v>69</v>
      </c>
      <c r="F47">
        <v>3</v>
      </c>
      <c r="G47">
        <v>3</v>
      </c>
      <c r="H47">
        <v>3</v>
      </c>
      <c r="I47">
        <v>2</v>
      </c>
      <c r="J47">
        <v>1</v>
      </c>
      <c r="K47">
        <v>2</v>
      </c>
      <c r="L47">
        <v>3</v>
      </c>
      <c r="M47" s="12">
        <f t="shared" si="1"/>
        <v>14</v>
      </c>
      <c r="N47" s="18">
        <f t="shared" si="2"/>
        <v>9</v>
      </c>
      <c r="O47" s="5">
        <f t="shared" si="3"/>
        <v>0.55267486149584455</v>
      </c>
      <c r="P47" s="5">
        <f t="shared" si="4"/>
        <v>54.47767994181978</v>
      </c>
      <c r="Q47" s="18">
        <f t="shared" si="5"/>
        <v>2</v>
      </c>
      <c r="R47" s="17">
        <f t="shared" si="6"/>
        <v>0.48632271468144023</v>
      </c>
      <c r="S47" s="5">
        <f t="shared" si="7"/>
        <v>40.509956956864507</v>
      </c>
      <c r="T47" s="16">
        <f t="shared" si="8"/>
        <v>3</v>
      </c>
      <c r="U47" s="17">
        <f t="shared" si="9"/>
        <v>0.96091585872576157</v>
      </c>
      <c r="V47" s="5">
        <f t="shared" si="10"/>
        <v>40.809994827127973</v>
      </c>
      <c r="W47" s="5"/>
      <c r="X47" s="5">
        <f t="shared" si="11"/>
        <v>0.87274930747922419</v>
      </c>
      <c r="Y47" s="16">
        <f t="shared" si="12"/>
        <v>45.786850937599311</v>
      </c>
    </row>
    <row r="48" spans="1:25">
      <c r="A48">
        <v>324</v>
      </c>
      <c r="B48">
        <v>0</v>
      </c>
      <c r="C48">
        <v>1993</v>
      </c>
      <c r="D48">
        <f t="shared" si="0"/>
        <v>23</v>
      </c>
      <c r="E48" t="s">
        <v>46</v>
      </c>
      <c r="G48">
        <v>3</v>
      </c>
      <c r="H48">
        <v>3</v>
      </c>
      <c r="I48">
        <v>2</v>
      </c>
      <c r="J48">
        <v>1</v>
      </c>
      <c r="K48">
        <v>2</v>
      </c>
      <c r="L48">
        <v>3</v>
      </c>
      <c r="M48" s="12">
        <f t="shared" si="1"/>
        <v>14</v>
      </c>
      <c r="N48" s="18">
        <f t="shared" si="2"/>
        <v>9</v>
      </c>
      <c r="O48" s="5">
        <f t="shared" si="3"/>
        <v>0.55267486149584455</v>
      </c>
      <c r="P48" s="5">
        <f t="shared" si="4"/>
        <v>54.47767994181978</v>
      </c>
      <c r="Q48" s="18">
        <f t="shared" si="5"/>
        <v>2</v>
      </c>
      <c r="R48" s="17">
        <f t="shared" si="6"/>
        <v>0.48632271468144023</v>
      </c>
      <c r="S48" s="5">
        <f t="shared" si="7"/>
        <v>40.509956956864507</v>
      </c>
      <c r="T48" s="16">
        <f t="shared" si="8"/>
        <v>3</v>
      </c>
      <c r="U48" s="17">
        <f t="shared" si="9"/>
        <v>0.96091585872576157</v>
      </c>
      <c r="V48" s="5">
        <f t="shared" si="10"/>
        <v>40.809994827127973</v>
      </c>
      <c r="W48" s="5"/>
      <c r="X48" s="5">
        <f t="shared" si="11"/>
        <v>0.87274930747922419</v>
      </c>
      <c r="Y48" s="16">
        <f t="shared" si="12"/>
        <v>45.786850937599311</v>
      </c>
    </row>
    <row r="49" spans="1:25">
      <c r="A49">
        <v>373</v>
      </c>
      <c r="B49">
        <v>0</v>
      </c>
      <c r="C49">
        <v>1982</v>
      </c>
      <c r="D49">
        <f t="shared" si="0"/>
        <v>34</v>
      </c>
      <c r="E49" t="s">
        <v>70</v>
      </c>
      <c r="F49">
        <v>3</v>
      </c>
      <c r="G49">
        <v>3</v>
      </c>
      <c r="H49">
        <v>2</v>
      </c>
      <c r="I49">
        <v>1</v>
      </c>
      <c r="J49">
        <v>3</v>
      </c>
      <c r="K49">
        <v>4</v>
      </c>
      <c r="L49">
        <v>2</v>
      </c>
      <c r="M49" s="12" t="str">
        <f t="shared" si="1"/>
        <v/>
      </c>
      <c r="N49" s="18" t="str">
        <f t="shared" si="2"/>
        <v/>
      </c>
      <c r="O49" s="5" t="str">
        <f t="shared" si="3"/>
        <v/>
      </c>
      <c r="P49" s="5" t="str">
        <f t="shared" si="4"/>
        <v/>
      </c>
      <c r="Q49" s="18" t="str">
        <f t="shared" si="5"/>
        <v/>
      </c>
      <c r="R49" s="17" t="str">
        <f t="shared" si="6"/>
        <v/>
      </c>
      <c r="S49" s="5" t="str">
        <f t="shared" si="7"/>
        <v/>
      </c>
      <c r="T49" s="16" t="str">
        <f t="shared" si="8"/>
        <v/>
      </c>
      <c r="U49" s="17" t="str">
        <f t="shared" si="9"/>
        <v/>
      </c>
      <c r="V49" s="5" t="str">
        <f t="shared" si="10"/>
        <v/>
      </c>
      <c r="W49" s="5"/>
      <c r="X49" s="5" t="str">
        <f t="shared" si="11"/>
        <v/>
      </c>
      <c r="Y49" s="16" t="str">
        <f t="shared" si="12"/>
        <v/>
      </c>
    </row>
    <row r="50" spans="1:25">
      <c r="A50">
        <v>259</v>
      </c>
      <c r="B50">
        <v>0</v>
      </c>
      <c r="C50">
        <v>1994</v>
      </c>
      <c r="D50">
        <f t="shared" si="0"/>
        <v>22</v>
      </c>
      <c r="E50" t="s">
        <v>71</v>
      </c>
      <c r="F50">
        <v>4</v>
      </c>
      <c r="G50">
        <v>2</v>
      </c>
      <c r="H50">
        <v>3</v>
      </c>
      <c r="I50">
        <v>3</v>
      </c>
      <c r="J50">
        <v>3</v>
      </c>
      <c r="K50">
        <v>2</v>
      </c>
      <c r="L50">
        <v>2</v>
      </c>
      <c r="M50" s="12">
        <f t="shared" si="1"/>
        <v>15</v>
      </c>
      <c r="N50" s="18">
        <f t="shared" si="2"/>
        <v>7</v>
      </c>
      <c r="O50" s="5">
        <f t="shared" si="3"/>
        <v>1.5789906509695295</v>
      </c>
      <c r="P50" s="5">
        <f t="shared" si="4"/>
        <v>42.431532133738251</v>
      </c>
      <c r="Q50" s="18">
        <f t="shared" si="5"/>
        <v>3</v>
      </c>
      <c r="R50" s="17">
        <f t="shared" si="6"/>
        <v>9.1585872576177382E-2</v>
      </c>
      <c r="S50" s="5">
        <f t="shared" si="7"/>
        <v>54.118320565888993</v>
      </c>
      <c r="T50" s="16">
        <f t="shared" si="8"/>
        <v>5</v>
      </c>
      <c r="U50" s="17">
        <f t="shared" si="9"/>
        <v>1.0398632271468147</v>
      </c>
      <c r="V50" s="5">
        <f t="shared" si="10"/>
        <v>59.560072495269566</v>
      </c>
      <c r="W50" s="5"/>
      <c r="X50" s="5">
        <f t="shared" si="11"/>
        <v>4.3282548476454418E-3</v>
      </c>
      <c r="Y50" s="16">
        <f t="shared" si="12"/>
        <v>50.29670063819723</v>
      </c>
    </row>
    <row r="51" spans="1:25">
      <c r="A51">
        <v>394</v>
      </c>
      <c r="B51">
        <v>0</v>
      </c>
      <c r="C51">
        <v>1986</v>
      </c>
      <c r="D51">
        <f t="shared" si="0"/>
        <v>30</v>
      </c>
      <c r="E51" t="s">
        <v>46</v>
      </c>
      <c r="G51">
        <v>3</v>
      </c>
      <c r="H51">
        <v>3</v>
      </c>
      <c r="I51">
        <v>3</v>
      </c>
      <c r="J51">
        <v>4</v>
      </c>
      <c r="K51">
        <v>2</v>
      </c>
      <c r="L51">
        <v>3</v>
      </c>
      <c r="M51" s="12" t="str">
        <f t="shared" si="1"/>
        <v/>
      </c>
      <c r="N51" s="18" t="str">
        <f t="shared" si="2"/>
        <v/>
      </c>
      <c r="O51" s="5" t="str">
        <f t="shared" si="3"/>
        <v/>
      </c>
      <c r="P51" s="5" t="str">
        <f t="shared" si="4"/>
        <v/>
      </c>
      <c r="Q51" s="18" t="str">
        <f t="shared" si="5"/>
        <v/>
      </c>
      <c r="R51" s="17" t="str">
        <f t="shared" si="6"/>
        <v/>
      </c>
      <c r="S51" s="5" t="str">
        <f t="shared" si="7"/>
        <v/>
      </c>
      <c r="T51" s="16" t="str">
        <f t="shared" si="8"/>
        <v/>
      </c>
      <c r="U51" s="17" t="str">
        <f t="shared" si="9"/>
        <v/>
      </c>
      <c r="V51" s="5" t="str">
        <f t="shared" si="10"/>
        <v/>
      </c>
      <c r="W51" s="5"/>
      <c r="X51" s="5" t="str">
        <f t="shared" si="11"/>
        <v/>
      </c>
      <c r="Y51" s="16" t="str">
        <f t="shared" si="12"/>
        <v/>
      </c>
    </row>
    <row r="52" spans="1:25">
      <c r="A52">
        <v>397</v>
      </c>
      <c r="B52">
        <v>0</v>
      </c>
      <c r="C52">
        <v>1993</v>
      </c>
      <c r="D52">
        <f t="shared" si="0"/>
        <v>23</v>
      </c>
      <c r="E52" t="s">
        <v>72</v>
      </c>
      <c r="F52">
        <v>4</v>
      </c>
      <c r="G52">
        <v>3</v>
      </c>
      <c r="H52">
        <v>2</v>
      </c>
      <c r="I52">
        <v>3</v>
      </c>
      <c r="J52">
        <v>2</v>
      </c>
      <c r="K52">
        <v>2</v>
      </c>
      <c r="L52">
        <v>3</v>
      </c>
      <c r="M52" s="12">
        <f t="shared" si="1"/>
        <v>15</v>
      </c>
      <c r="N52" s="18">
        <f t="shared" si="2"/>
        <v>8</v>
      </c>
      <c r="O52" s="5">
        <f t="shared" si="3"/>
        <v>6.583275623268707E-2</v>
      </c>
      <c r="P52" s="5">
        <f t="shared" si="4"/>
        <v>48.454606037779016</v>
      </c>
      <c r="Q52" s="18">
        <f t="shared" si="5"/>
        <v>3</v>
      </c>
      <c r="R52" s="17">
        <f t="shared" si="6"/>
        <v>9.1585872576177382E-2</v>
      </c>
      <c r="S52" s="5">
        <f t="shared" si="7"/>
        <v>54.118320565888993</v>
      </c>
      <c r="T52" s="16">
        <f t="shared" si="8"/>
        <v>4</v>
      </c>
      <c r="U52" s="17">
        <f t="shared" si="9"/>
        <v>3.8954293628809327E-4</v>
      </c>
      <c r="V52" s="5">
        <f t="shared" si="10"/>
        <v>50.185033661198766</v>
      </c>
      <c r="W52" s="5"/>
      <c r="X52" s="5">
        <f t="shared" si="11"/>
        <v>4.3282548476454418E-3</v>
      </c>
      <c r="Y52" s="16">
        <f t="shared" si="12"/>
        <v>50.29670063819723</v>
      </c>
    </row>
    <row r="53" spans="1:25">
      <c r="A53">
        <v>398</v>
      </c>
      <c r="B53">
        <v>1</v>
      </c>
      <c r="C53">
        <v>1986</v>
      </c>
      <c r="D53">
        <f t="shared" si="0"/>
        <v>30</v>
      </c>
      <c r="E53" t="s">
        <v>73</v>
      </c>
      <c r="F53">
        <v>1</v>
      </c>
      <c r="G53">
        <v>3</v>
      </c>
      <c r="H53">
        <v>3</v>
      </c>
      <c r="I53">
        <v>2</v>
      </c>
      <c r="J53">
        <v>2</v>
      </c>
      <c r="K53">
        <v>1</v>
      </c>
      <c r="L53">
        <v>2</v>
      </c>
      <c r="M53" s="12" t="str">
        <f t="shared" si="1"/>
        <v/>
      </c>
      <c r="N53" s="18" t="str">
        <f t="shared" si="2"/>
        <v/>
      </c>
      <c r="O53" s="5" t="str">
        <f t="shared" si="3"/>
        <v/>
      </c>
      <c r="P53" s="5" t="str">
        <f t="shared" si="4"/>
        <v/>
      </c>
      <c r="Q53" s="18" t="str">
        <f t="shared" si="5"/>
        <v/>
      </c>
      <c r="R53" s="17" t="str">
        <f t="shared" si="6"/>
        <v/>
      </c>
      <c r="S53" s="5" t="str">
        <f t="shared" si="7"/>
        <v/>
      </c>
      <c r="T53" s="16" t="str">
        <f t="shared" si="8"/>
        <v/>
      </c>
      <c r="U53" s="17" t="str">
        <f t="shared" si="9"/>
        <v/>
      </c>
      <c r="V53" s="5" t="str">
        <f t="shared" si="10"/>
        <v/>
      </c>
      <c r="W53" s="5"/>
      <c r="X53" s="5" t="str">
        <f t="shared" si="11"/>
        <v/>
      </c>
      <c r="Y53" s="16" t="str">
        <f t="shared" si="12"/>
        <v/>
      </c>
    </row>
    <row r="54" spans="1:25">
      <c r="A54">
        <v>415</v>
      </c>
      <c r="B54">
        <v>0</v>
      </c>
      <c r="C54">
        <v>1973</v>
      </c>
      <c r="D54">
        <f t="shared" si="0"/>
        <v>43</v>
      </c>
      <c r="E54" t="s">
        <v>74</v>
      </c>
      <c r="F54">
        <v>4</v>
      </c>
      <c r="G54">
        <v>2</v>
      </c>
      <c r="H54">
        <v>2</v>
      </c>
      <c r="I54">
        <v>2</v>
      </c>
      <c r="J54">
        <v>2</v>
      </c>
      <c r="K54">
        <v>1</v>
      </c>
      <c r="L54">
        <v>2</v>
      </c>
      <c r="M54" s="12" t="str">
        <f t="shared" si="1"/>
        <v/>
      </c>
      <c r="N54" s="18" t="str">
        <f t="shared" si="2"/>
        <v/>
      </c>
      <c r="O54" s="5" t="str">
        <f t="shared" si="3"/>
        <v/>
      </c>
      <c r="P54" s="5" t="str">
        <f t="shared" si="4"/>
        <v/>
      </c>
      <c r="Q54" s="18" t="str">
        <f t="shared" si="5"/>
        <v/>
      </c>
      <c r="R54" s="17" t="str">
        <f t="shared" si="6"/>
        <v/>
      </c>
      <c r="S54" s="5" t="str">
        <f t="shared" si="7"/>
        <v/>
      </c>
      <c r="T54" s="16" t="str">
        <f t="shared" si="8"/>
        <v/>
      </c>
      <c r="U54" s="17" t="str">
        <f t="shared" si="9"/>
        <v/>
      </c>
      <c r="V54" s="5" t="str">
        <f t="shared" si="10"/>
        <v/>
      </c>
      <c r="W54" s="5"/>
      <c r="X54" s="5" t="str">
        <f t="shared" si="11"/>
        <v/>
      </c>
      <c r="Y54" s="16" t="str">
        <f t="shared" si="12"/>
        <v/>
      </c>
    </row>
    <row r="55" spans="1:25">
      <c r="A55">
        <v>434</v>
      </c>
      <c r="B55">
        <v>0</v>
      </c>
      <c r="C55">
        <v>1997</v>
      </c>
      <c r="D55">
        <f t="shared" si="0"/>
        <v>19</v>
      </c>
      <c r="E55" t="s">
        <v>46</v>
      </c>
      <c r="G55">
        <v>3</v>
      </c>
      <c r="H55">
        <v>4</v>
      </c>
      <c r="I55">
        <v>4</v>
      </c>
      <c r="J55">
        <v>2</v>
      </c>
      <c r="K55">
        <v>1</v>
      </c>
      <c r="L55">
        <v>3</v>
      </c>
      <c r="M55" s="12">
        <f t="shared" si="1"/>
        <v>17</v>
      </c>
      <c r="N55" s="18">
        <f t="shared" si="2"/>
        <v>10</v>
      </c>
      <c r="O55" s="5">
        <f t="shared" si="3"/>
        <v>3.0395169667590021</v>
      </c>
      <c r="P55" s="5">
        <f t="shared" si="4"/>
        <v>60.500753845860544</v>
      </c>
      <c r="Q55" s="18">
        <f t="shared" si="5"/>
        <v>4</v>
      </c>
      <c r="R55" s="17">
        <f t="shared" si="6"/>
        <v>1.6968490304709145</v>
      </c>
      <c r="S55" s="5">
        <f t="shared" si="7"/>
        <v>67.726684174913473</v>
      </c>
      <c r="T55" s="16">
        <f t="shared" si="8"/>
        <v>3</v>
      </c>
      <c r="U55" s="17">
        <f t="shared" si="9"/>
        <v>0.96091585872576157</v>
      </c>
      <c r="V55" s="5">
        <f t="shared" si="10"/>
        <v>40.809994827127973</v>
      </c>
      <c r="W55" s="5"/>
      <c r="X55" s="5">
        <f t="shared" si="11"/>
        <v>4.2674861495844878</v>
      </c>
      <c r="Y55" s="16">
        <f t="shared" si="12"/>
        <v>59.316400039393073</v>
      </c>
    </row>
    <row r="56" spans="1:25">
      <c r="A56">
        <v>452</v>
      </c>
      <c r="B56">
        <v>0</v>
      </c>
      <c r="C56">
        <v>1992</v>
      </c>
      <c r="D56">
        <f t="shared" si="0"/>
        <v>24</v>
      </c>
      <c r="E56" t="s">
        <v>75</v>
      </c>
      <c r="F56">
        <v>2</v>
      </c>
      <c r="G56">
        <v>3</v>
      </c>
      <c r="H56">
        <v>3</v>
      </c>
      <c r="I56">
        <v>3</v>
      </c>
      <c r="J56">
        <v>2</v>
      </c>
      <c r="K56">
        <v>2</v>
      </c>
      <c r="L56">
        <v>2</v>
      </c>
      <c r="M56" s="12">
        <f t="shared" si="1"/>
        <v>15</v>
      </c>
      <c r="N56" s="18">
        <f t="shared" si="2"/>
        <v>8</v>
      </c>
      <c r="O56" s="5">
        <f t="shared" si="3"/>
        <v>6.583275623268707E-2</v>
      </c>
      <c r="P56" s="5">
        <f t="shared" si="4"/>
        <v>48.454606037779016</v>
      </c>
      <c r="Q56" s="18">
        <f t="shared" si="5"/>
        <v>3</v>
      </c>
      <c r="R56" s="17">
        <f t="shared" si="6"/>
        <v>9.1585872576177382E-2</v>
      </c>
      <c r="S56" s="5">
        <f t="shared" si="7"/>
        <v>54.118320565888993</v>
      </c>
      <c r="T56" s="16">
        <f t="shared" si="8"/>
        <v>4</v>
      </c>
      <c r="U56" s="17">
        <f t="shared" si="9"/>
        <v>3.8954293628809327E-4</v>
      </c>
      <c r="V56" s="5">
        <f t="shared" si="10"/>
        <v>50.185033661198766</v>
      </c>
      <c r="W56" s="5"/>
      <c r="X56" s="5">
        <f t="shared" si="11"/>
        <v>4.3282548476454418E-3</v>
      </c>
      <c r="Y56" s="16">
        <f t="shared" si="12"/>
        <v>50.29670063819723</v>
      </c>
    </row>
    <row r="57" spans="1:25">
      <c r="A57">
        <v>455</v>
      </c>
      <c r="B57">
        <v>0</v>
      </c>
      <c r="C57">
        <v>1995</v>
      </c>
      <c r="D57">
        <f t="shared" si="0"/>
        <v>21</v>
      </c>
      <c r="E57" t="s">
        <v>46</v>
      </c>
      <c r="G57">
        <v>3</v>
      </c>
      <c r="H57">
        <v>1</v>
      </c>
      <c r="I57">
        <v>2</v>
      </c>
      <c r="J57">
        <v>1</v>
      </c>
      <c r="K57">
        <v>2</v>
      </c>
      <c r="L57">
        <v>2</v>
      </c>
      <c r="M57" s="12">
        <f t="shared" si="1"/>
        <v>11</v>
      </c>
      <c r="N57" s="18">
        <f t="shared" si="2"/>
        <v>6</v>
      </c>
      <c r="O57" s="5">
        <f t="shared" si="3"/>
        <v>5.0921485457063724</v>
      </c>
      <c r="P57" s="5">
        <f t="shared" si="4"/>
        <v>36.408458229697487</v>
      </c>
      <c r="Q57" s="18">
        <f t="shared" si="5"/>
        <v>2</v>
      </c>
      <c r="R57" s="17">
        <f t="shared" si="6"/>
        <v>0.48632271468144023</v>
      </c>
      <c r="S57" s="5">
        <f t="shared" si="7"/>
        <v>40.509956956864507</v>
      </c>
      <c r="T57" s="16">
        <f t="shared" si="8"/>
        <v>3</v>
      </c>
      <c r="U57" s="17">
        <f t="shared" si="9"/>
        <v>0.96091585872576157</v>
      </c>
      <c r="V57" s="5">
        <f t="shared" si="10"/>
        <v>40.809994827127973</v>
      </c>
      <c r="W57" s="5"/>
      <c r="X57" s="5">
        <f t="shared" si="11"/>
        <v>15.478012465373961</v>
      </c>
      <c r="Y57" s="16">
        <f t="shared" si="12"/>
        <v>32.257301835805549</v>
      </c>
    </row>
    <row r="58" spans="1:25">
      <c r="A58">
        <v>461</v>
      </c>
      <c r="B58">
        <v>0</v>
      </c>
      <c r="C58">
        <v>1963</v>
      </c>
      <c r="D58">
        <f t="shared" si="0"/>
        <v>53</v>
      </c>
      <c r="E58" t="s">
        <v>76</v>
      </c>
      <c r="F58">
        <v>2</v>
      </c>
      <c r="G58">
        <v>1</v>
      </c>
      <c r="H58">
        <v>1</v>
      </c>
      <c r="I58">
        <v>4</v>
      </c>
      <c r="J58">
        <v>1</v>
      </c>
      <c r="K58">
        <v>1</v>
      </c>
      <c r="L58">
        <v>1</v>
      </c>
      <c r="M58" s="12" t="str">
        <f t="shared" si="1"/>
        <v/>
      </c>
      <c r="N58" s="18" t="str">
        <f t="shared" si="2"/>
        <v/>
      </c>
      <c r="O58" s="5" t="str">
        <f t="shared" si="3"/>
        <v/>
      </c>
      <c r="P58" s="5" t="str">
        <f t="shared" si="4"/>
        <v/>
      </c>
      <c r="Q58" s="18" t="str">
        <f t="shared" si="5"/>
        <v/>
      </c>
      <c r="R58" s="17" t="str">
        <f t="shared" si="6"/>
        <v/>
      </c>
      <c r="S58" s="5" t="str">
        <f t="shared" si="7"/>
        <v/>
      </c>
      <c r="T58" s="16" t="str">
        <f t="shared" si="8"/>
        <v/>
      </c>
      <c r="U58" s="17" t="str">
        <f t="shared" si="9"/>
        <v/>
      </c>
      <c r="V58" s="5" t="str">
        <f t="shared" si="10"/>
        <v/>
      </c>
      <c r="W58" s="5"/>
      <c r="X58" s="5" t="str">
        <f t="shared" si="11"/>
        <v/>
      </c>
      <c r="Y58" s="16" t="str">
        <f t="shared" si="12"/>
        <v/>
      </c>
    </row>
    <row r="59" spans="1:25">
      <c r="A59">
        <v>441</v>
      </c>
      <c r="B59">
        <v>0</v>
      </c>
      <c r="C59">
        <v>1996</v>
      </c>
      <c r="D59">
        <f t="shared" si="0"/>
        <v>20</v>
      </c>
      <c r="E59" t="s">
        <v>46</v>
      </c>
      <c r="G59">
        <v>3</v>
      </c>
      <c r="H59">
        <v>3</v>
      </c>
      <c r="I59">
        <v>2</v>
      </c>
      <c r="J59">
        <v>2</v>
      </c>
      <c r="K59">
        <v>1</v>
      </c>
      <c r="L59">
        <v>2</v>
      </c>
      <c r="M59" s="12">
        <f t="shared" si="1"/>
        <v>13</v>
      </c>
      <c r="N59" s="18">
        <f t="shared" si="2"/>
        <v>8</v>
      </c>
      <c r="O59" s="5">
        <f t="shared" si="3"/>
        <v>6.583275623268707E-2</v>
      </c>
      <c r="P59" s="5">
        <f t="shared" si="4"/>
        <v>48.454606037779016</v>
      </c>
      <c r="Q59" s="18">
        <f t="shared" si="5"/>
        <v>2</v>
      </c>
      <c r="R59" s="17">
        <f t="shared" si="6"/>
        <v>0.48632271468144023</v>
      </c>
      <c r="S59" s="5">
        <f t="shared" si="7"/>
        <v>40.509956956864507</v>
      </c>
      <c r="T59" s="16">
        <f t="shared" si="8"/>
        <v>3</v>
      </c>
      <c r="U59" s="17">
        <f t="shared" si="9"/>
        <v>0.96091585872576157</v>
      </c>
      <c r="V59" s="5">
        <f t="shared" si="10"/>
        <v>40.809994827127973</v>
      </c>
      <c r="W59" s="5"/>
      <c r="X59" s="5">
        <f t="shared" si="11"/>
        <v>3.7411703601108028</v>
      </c>
      <c r="Y59" s="16">
        <f t="shared" si="12"/>
        <v>41.277001237001393</v>
      </c>
    </row>
    <row r="60" spans="1:25">
      <c r="A60">
        <v>463</v>
      </c>
      <c r="B60">
        <v>0</v>
      </c>
      <c r="C60">
        <v>1991</v>
      </c>
      <c r="D60">
        <f t="shared" si="0"/>
        <v>25</v>
      </c>
      <c r="E60" t="s">
        <v>77</v>
      </c>
      <c r="F60">
        <v>2</v>
      </c>
      <c r="G60">
        <v>2</v>
      </c>
      <c r="H60">
        <v>2</v>
      </c>
      <c r="I60">
        <v>3</v>
      </c>
      <c r="J60">
        <v>3</v>
      </c>
      <c r="K60">
        <v>2</v>
      </c>
      <c r="L60">
        <v>2</v>
      </c>
      <c r="M60" s="12">
        <f t="shared" si="1"/>
        <v>14</v>
      </c>
      <c r="N60" s="18">
        <f t="shared" si="2"/>
        <v>6</v>
      </c>
      <c r="O60" s="5">
        <f t="shared" si="3"/>
        <v>5.0921485457063724</v>
      </c>
      <c r="P60" s="5">
        <f t="shared" si="4"/>
        <v>36.408458229697487</v>
      </c>
      <c r="Q60" s="18">
        <f t="shared" si="5"/>
        <v>3</v>
      </c>
      <c r="R60" s="17">
        <f t="shared" si="6"/>
        <v>9.1585872576177382E-2</v>
      </c>
      <c r="S60" s="5">
        <f t="shared" si="7"/>
        <v>54.118320565888993</v>
      </c>
      <c r="T60" s="16">
        <f t="shared" si="8"/>
        <v>5</v>
      </c>
      <c r="U60" s="17">
        <f t="shared" si="9"/>
        <v>1.0398632271468147</v>
      </c>
      <c r="V60" s="5">
        <f t="shared" si="10"/>
        <v>59.560072495269566</v>
      </c>
      <c r="W60" s="5"/>
      <c r="X60" s="5">
        <f t="shared" si="11"/>
        <v>0.87274930747922419</v>
      </c>
      <c r="Y60" s="16">
        <f t="shared" si="12"/>
        <v>45.786850937599311</v>
      </c>
    </row>
    <row r="61" spans="1:25">
      <c r="A61">
        <v>483</v>
      </c>
      <c r="B61">
        <v>1</v>
      </c>
      <c r="C61">
        <v>1995</v>
      </c>
      <c r="D61">
        <f t="shared" si="0"/>
        <v>21</v>
      </c>
      <c r="E61" t="s">
        <v>78</v>
      </c>
      <c r="F61">
        <v>2</v>
      </c>
      <c r="G61">
        <v>3</v>
      </c>
      <c r="H61">
        <v>3</v>
      </c>
      <c r="I61">
        <v>2</v>
      </c>
      <c r="J61">
        <v>3</v>
      </c>
      <c r="K61">
        <v>1</v>
      </c>
      <c r="L61">
        <v>3</v>
      </c>
      <c r="M61" s="12" t="str">
        <f t="shared" si="1"/>
        <v/>
      </c>
      <c r="N61" s="18" t="str">
        <f t="shared" si="2"/>
        <v/>
      </c>
      <c r="O61" s="5" t="str">
        <f t="shared" si="3"/>
        <v/>
      </c>
      <c r="P61" s="5" t="str">
        <f t="shared" si="4"/>
        <v/>
      </c>
      <c r="Q61" s="18" t="str">
        <f t="shared" si="5"/>
        <v/>
      </c>
      <c r="R61" s="17" t="str">
        <f t="shared" si="6"/>
        <v/>
      </c>
      <c r="S61" s="5" t="str">
        <f t="shared" si="7"/>
        <v/>
      </c>
      <c r="T61" s="16" t="str">
        <f t="shared" si="8"/>
        <v/>
      </c>
      <c r="U61" s="17" t="str">
        <f t="shared" si="9"/>
        <v/>
      </c>
      <c r="V61" s="5" t="str">
        <f t="shared" si="10"/>
        <v/>
      </c>
      <c r="W61" s="5"/>
      <c r="X61" s="5" t="str">
        <f t="shared" si="11"/>
        <v/>
      </c>
      <c r="Y61" s="16" t="str">
        <f t="shared" si="12"/>
        <v/>
      </c>
    </row>
    <row r="62" spans="1:25">
      <c r="A62">
        <v>227</v>
      </c>
      <c r="B62">
        <v>0</v>
      </c>
      <c r="C62">
        <v>1994</v>
      </c>
      <c r="D62">
        <f t="shared" si="0"/>
        <v>22</v>
      </c>
      <c r="E62" t="s">
        <v>79</v>
      </c>
      <c r="F62">
        <v>4</v>
      </c>
      <c r="G62">
        <v>3</v>
      </c>
      <c r="H62">
        <v>1</v>
      </c>
      <c r="I62">
        <v>2</v>
      </c>
      <c r="J62">
        <v>2</v>
      </c>
      <c r="K62">
        <v>1</v>
      </c>
      <c r="L62">
        <v>3</v>
      </c>
      <c r="M62" s="12">
        <f t="shared" si="1"/>
        <v>12</v>
      </c>
      <c r="N62" s="18">
        <f t="shared" si="2"/>
        <v>7</v>
      </c>
      <c r="O62" s="5">
        <f t="shared" si="3"/>
        <v>1.5789906509695295</v>
      </c>
      <c r="P62" s="5">
        <f t="shared" si="4"/>
        <v>42.431532133738251</v>
      </c>
      <c r="Q62" s="18">
        <f t="shared" si="5"/>
        <v>2</v>
      </c>
      <c r="R62" s="17">
        <f t="shared" si="6"/>
        <v>0.48632271468144023</v>
      </c>
      <c r="S62" s="5">
        <f t="shared" si="7"/>
        <v>40.509956956864507</v>
      </c>
      <c r="T62" s="16">
        <f t="shared" si="8"/>
        <v>3</v>
      </c>
      <c r="U62" s="17">
        <f t="shared" si="9"/>
        <v>0.96091585872576157</v>
      </c>
      <c r="V62" s="5">
        <f t="shared" si="10"/>
        <v>40.809994827127973</v>
      </c>
      <c r="W62" s="5"/>
      <c r="X62" s="5">
        <f t="shared" si="11"/>
        <v>8.6095914127423825</v>
      </c>
      <c r="Y62" s="16">
        <f t="shared" si="12"/>
        <v>36.767151536403475</v>
      </c>
    </row>
    <row r="63" spans="1:25">
      <c r="A63">
        <v>494</v>
      </c>
      <c r="B63">
        <v>0</v>
      </c>
      <c r="C63">
        <v>1990</v>
      </c>
      <c r="D63">
        <f t="shared" si="0"/>
        <v>26</v>
      </c>
      <c r="E63" t="s">
        <v>46</v>
      </c>
      <c r="G63">
        <v>4</v>
      </c>
      <c r="H63">
        <v>3</v>
      </c>
      <c r="I63">
        <v>3</v>
      </c>
      <c r="J63">
        <v>3</v>
      </c>
      <c r="K63">
        <v>3</v>
      </c>
      <c r="L63">
        <v>3</v>
      </c>
      <c r="M63" s="12">
        <f t="shared" si="1"/>
        <v>19</v>
      </c>
      <c r="N63" s="18">
        <f t="shared" si="2"/>
        <v>10</v>
      </c>
      <c r="O63" s="5">
        <f t="shared" si="3"/>
        <v>3.0395169667590021</v>
      </c>
      <c r="P63" s="5">
        <f t="shared" si="4"/>
        <v>60.500753845860544</v>
      </c>
      <c r="Q63" s="18">
        <f t="shared" si="5"/>
        <v>3</v>
      </c>
      <c r="R63" s="17">
        <f t="shared" si="6"/>
        <v>9.1585872576177382E-2</v>
      </c>
      <c r="S63" s="5">
        <f t="shared" si="7"/>
        <v>54.118320565888993</v>
      </c>
      <c r="T63" s="16">
        <f t="shared" si="8"/>
        <v>6</v>
      </c>
      <c r="U63" s="17">
        <f t="shared" si="9"/>
        <v>4.0793369113573412</v>
      </c>
      <c r="V63" s="5">
        <f t="shared" si="10"/>
        <v>68.935111329340359</v>
      </c>
      <c r="W63" s="5"/>
      <c r="X63" s="5">
        <f t="shared" si="11"/>
        <v>16.530644044321331</v>
      </c>
      <c r="Y63" s="16">
        <f t="shared" si="12"/>
        <v>68.33609944058891</v>
      </c>
    </row>
    <row r="64" spans="1:25">
      <c r="A64">
        <v>492</v>
      </c>
      <c r="B64">
        <v>1</v>
      </c>
      <c r="C64">
        <v>1990</v>
      </c>
      <c r="D64">
        <f t="shared" si="0"/>
        <v>26</v>
      </c>
      <c r="E64" t="s">
        <v>46</v>
      </c>
      <c r="G64">
        <v>2</v>
      </c>
      <c r="H64">
        <v>2</v>
      </c>
      <c r="I64">
        <v>3</v>
      </c>
      <c r="J64">
        <v>3</v>
      </c>
      <c r="K64">
        <v>1</v>
      </c>
      <c r="L64">
        <v>2</v>
      </c>
      <c r="M64" s="12" t="str">
        <f t="shared" si="1"/>
        <v/>
      </c>
      <c r="N64" s="18" t="str">
        <f t="shared" si="2"/>
        <v/>
      </c>
      <c r="O64" s="5" t="str">
        <f t="shared" si="3"/>
        <v/>
      </c>
      <c r="P64" s="5" t="str">
        <f t="shared" si="4"/>
        <v/>
      </c>
      <c r="Q64" s="18" t="str">
        <f t="shared" si="5"/>
        <v/>
      </c>
      <c r="R64" s="17" t="str">
        <f t="shared" si="6"/>
        <v/>
      </c>
      <c r="S64" s="5" t="str">
        <f t="shared" si="7"/>
        <v/>
      </c>
      <c r="T64" s="16" t="str">
        <f t="shared" si="8"/>
        <v/>
      </c>
      <c r="U64" s="17" t="str">
        <f t="shared" si="9"/>
        <v/>
      </c>
      <c r="V64" s="5" t="str">
        <f t="shared" si="10"/>
        <v/>
      </c>
      <c r="W64" s="5"/>
      <c r="X64" s="5" t="str">
        <f t="shared" si="11"/>
        <v/>
      </c>
      <c r="Y64" s="16" t="str">
        <f t="shared" si="12"/>
        <v/>
      </c>
    </row>
    <row r="65" spans="1:25">
      <c r="A65">
        <v>496</v>
      </c>
      <c r="B65">
        <v>0</v>
      </c>
      <c r="C65">
        <v>1993</v>
      </c>
      <c r="D65">
        <f t="shared" si="0"/>
        <v>23</v>
      </c>
      <c r="E65" t="s">
        <v>80</v>
      </c>
      <c r="F65">
        <v>3</v>
      </c>
      <c r="G65">
        <v>2</v>
      </c>
      <c r="H65">
        <v>1</v>
      </c>
      <c r="I65">
        <v>3</v>
      </c>
      <c r="J65">
        <v>3</v>
      </c>
      <c r="K65">
        <v>1</v>
      </c>
      <c r="L65">
        <v>2</v>
      </c>
      <c r="M65" s="12">
        <f t="shared" si="1"/>
        <v>12</v>
      </c>
      <c r="N65" s="18">
        <f t="shared" si="2"/>
        <v>5</v>
      </c>
      <c r="O65" s="5">
        <f t="shared" si="3"/>
        <v>10.605306440443215</v>
      </c>
      <c r="P65" s="5">
        <f t="shared" si="4"/>
        <v>30.385384325656723</v>
      </c>
      <c r="Q65" s="18">
        <f t="shared" si="5"/>
        <v>3</v>
      </c>
      <c r="R65" s="17">
        <f t="shared" si="6"/>
        <v>9.1585872576177382E-2</v>
      </c>
      <c r="S65" s="5">
        <f t="shared" si="7"/>
        <v>54.118320565888993</v>
      </c>
      <c r="T65" s="16">
        <f t="shared" si="8"/>
        <v>4</v>
      </c>
      <c r="U65" s="17">
        <f t="shared" si="9"/>
        <v>3.8954293628809327E-4</v>
      </c>
      <c r="V65" s="5">
        <f t="shared" si="10"/>
        <v>50.185033661198766</v>
      </c>
      <c r="W65" s="5"/>
      <c r="X65" s="5">
        <f t="shared" si="11"/>
        <v>8.6095914127423825</v>
      </c>
      <c r="Y65" s="16">
        <f t="shared" si="12"/>
        <v>36.767151536403475</v>
      </c>
    </row>
    <row r="66" spans="1:25">
      <c r="A66">
        <v>491</v>
      </c>
      <c r="B66">
        <v>1</v>
      </c>
      <c r="C66">
        <v>1989</v>
      </c>
      <c r="D66">
        <f t="shared" si="0"/>
        <v>27</v>
      </c>
      <c r="E66" t="s">
        <v>46</v>
      </c>
      <c r="G66">
        <v>3</v>
      </c>
      <c r="H66">
        <v>3</v>
      </c>
      <c r="I66">
        <v>3</v>
      </c>
      <c r="J66">
        <v>4</v>
      </c>
      <c r="K66">
        <v>2</v>
      </c>
      <c r="L66">
        <v>2</v>
      </c>
      <c r="M66" s="12" t="str">
        <f t="shared" si="1"/>
        <v/>
      </c>
      <c r="N66" s="18" t="str">
        <f t="shared" si="2"/>
        <v/>
      </c>
      <c r="O66" s="5" t="str">
        <f t="shared" si="3"/>
        <v/>
      </c>
      <c r="P66" s="5" t="str">
        <f t="shared" si="4"/>
        <v/>
      </c>
      <c r="Q66" s="18" t="str">
        <f t="shared" si="5"/>
        <v/>
      </c>
      <c r="R66" s="17" t="str">
        <f t="shared" si="6"/>
        <v/>
      </c>
      <c r="S66" s="5" t="str">
        <f t="shared" si="7"/>
        <v/>
      </c>
      <c r="T66" s="16" t="str">
        <f t="shared" si="8"/>
        <v/>
      </c>
      <c r="U66" s="17" t="str">
        <f t="shared" si="9"/>
        <v/>
      </c>
      <c r="V66" s="5" t="str">
        <f t="shared" si="10"/>
        <v/>
      </c>
      <c r="W66" s="5"/>
      <c r="X66" s="5" t="str">
        <f t="shared" si="11"/>
        <v/>
      </c>
      <c r="Y66" s="16" t="str">
        <f t="shared" si="12"/>
        <v/>
      </c>
    </row>
    <row r="67" spans="1:25">
      <c r="A67">
        <v>527</v>
      </c>
      <c r="B67">
        <v>0</v>
      </c>
      <c r="C67">
        <v>1990</v>
      </c>
      <c r="D67">
        <f t="shared" si="0"/>
        <v>26</v>
      </c>
      <c r="E67" t="s">
        <v>81</v>
      </c>
      <c r="F67">
        <v>2</v>
      </c>
      <c r="G67">
        <v>3</v>
      </c>
      <c r="H67">
        <v>2</v>
      </c>
      <c r="I67">
        <v>1</v>
      </c>
      <c r="J67">
        <v>3</v>
      </c>
      <c r="K67">
        <v>3</v>
      </c>
      <c r="L67">
        <v>2</v>
      </c>
      <c r="M67" s="12">
        <f t="shared" si="1"/>
        <v>14</v>
      </c>
      <c r="N67" s="18">
        <f t="shared" si="2"/>
        <v>7</v>
      </c>
      <c r="O67" s="5">
        <f t="shared" si="3"/>
        <v>1.5789906509695295</v>
      </c>
      <c r="P67" s="5">
        <f t="shared" si="4"/>
        <v>42.431532133738251</v>
      </c>
      <c r="Q67" s="18">
        <f t="shared" si="5"/>
        <v>1</v>
      </c>
      <c r="R67" s="17">
        <f t="shared" si="6"/>
        <v>2.881059556786703</v>
      </c>
      <c r="S67" s="5">
        <f t="shared" si="7"/>
        <v>26.901593347840024</v>
      </c>
      <c r="T67" s="16">
        <f t="shared" si="8"/>
        <v>6</v>
      </c>
      <c r="U67" s="17">
        <f t="shared" si="9"/>
        <v>4.0793369113573412</v>
      </c>
      <c r="V67" s="5">
        <f t="shared" si="10"/>
        <v>68.935111329340359</v>
      </c>
      <c r="W67" s="5"/>
      <c r="X67" s="5">
        <f t="shared" si="11"/>
        <v>0.87274930747922419</v>
      </c>
      <c r="Y67" s="16">
        <f t="shared" si="12"/>
        <v>45.786850937599311</v>
      </c>
    </row>
    <row r="68" spans="1:25">
      <c r="A68">
        <v>534</v>
      </c>
      <c r="B68">
        <v>0</v>
      </c>
      <c r="C68">
        <v>1990</v>
      </c>
      <c r="D68">
        <f t="shared" si="0"/>
        <v>26</v>
      </c>
      <c r="E68" t="s">
        <v>82</v>
      </c>
      <c r="F68">
        <v>2</v>
      </c>
      <c r="G68">
        <v>3</v>
      </c>
      <c r="H68">
        <v>3</v>
      </c>
      <c r="I68">
        <v>3</v>
      </c>
      <c r="J68">
        <v>4</v>
      </c>
      <c r="K68">
        <v>2</v>
      </c>
      <c r="L68">
        <v>4</v>
      </c>
      <c r="M68" s="12">
        <f t="shared" si="1"/>
        <v>19</v>
      </c>
      <c r="N68" s="18">
        <f t="shared" si="2"/>
        <v>10</v>
      </c>
      <c r="O68" s="5">
        <f t="shared" si="3"/>
        <v>3.0395169667590021</v>
      </c>
      <c r="P68" s="5">
        <f t="shared" si="4"/>
        <v>60.500753845860544</v>
      </c>
      <c r="Q68" s="18">
        <f t="shared" si="5"/>
        <v>3</v>
      </c>
      <c r="R68" s="17">
        <f t="shared" si="6"/>
        <v>9.1585872576177382E-2</v>
      </c>
      <c r="S68" s="5">
        <f t="shared" si="7"/>
        <v>54.118320565888993</v>
      </c>
      <c r="T68" s="16">
        <f t="shared" si="8"/>
        <v>6</v>
      </c>
      <c r="U68" s="17">
        <f t="shared" si="9"/>
        <v>4.0793369113573412</v>
      </c>
      <c r="V68" s="5">
        <f t="shared" si="10"/>
        <v>68.935111329340359</v>
      </c>
      <c r="W68" s="5"/>
      <c r="X68" s="5">
        <f t="shared" si="11"/>
        <v>16.530644044321331</v>
      </c>
      <c r="Y68" s="16">
        <f t="shared" si="12"/>
        <v>68.33609944058891</v>
      </c>
    </row>
    <row r="69" spans="1:25">
      <c r="A69">
        <v>541</v>
      </c>
      <c r="B69">
        <v>0</v>
      </c>
      <c r="C69">
        <v>1993</v>
      </c>
      <c r="D69">
        <f t="shared" si="0"/>
        <v>23</v>
      </c>
      <c r="E69" t="s">
        <v>46</v>
      </c>
      <c r="G69">
        <v>3</v>
      </c>
      <c r="H69">
        <v>3</v>
      </c>
      <c r="I69">
        <v>3</v>
      </c>
      <c r="J69">
        <v>3</v>
      </c>
      <c r="K69">
        <v>1</v>
      </c>
      <c r="L69">
        <v>3</v>
      </c>
      <c r="M69" s="12">
        <f t="shared" si="1"/>
        <v>16</v>
      </c>
      <c r="N69" s="18">
        <f t="shared" si="2"/>
        <v>9</v>
      </c>
      <c r="O69" s="5">
        <f t="shared" si="3"/>
        <v>0.55267486149584455</v>
      </c>
      <c r="P69" s="5">
        <f t="shared" si="4"/>
        <v>54.47767994181978</v>
      </c>
      <c r="Q69" s="18">
        <f t="shared" si="5"/>
        <v>3</v>
      </c>
      <c r="R69" s="17">
        <f t="shared" si="6"/>
        <v>9.1585872576177382E-2</v>
      </c>
      <c r="S69" s="5">
        <f t="shared" si="7"/>
        <v>54.118320565888993</v>
      </c>
      <c r="T69" s="16">
        <f t="shared" si="8"/>
        <v>4</v>
      </c>
      <c r="U69" s="17">
        <f t="shared" si="9"/>
        <v>3.8954293628809327E-4</v>
      </c>
      <c r="V69" s="5">
        <f t="shared" si="10"/>
        <v>50.185033661198766</v>
      </c>
      <c r="W69" s="5"/>
      <c r="X69" s="5">
        <f t="shared" si="11"/>
        <v>1.1359072022160668</v>
      </c>
      <c r="Y69" s="16">
        <f t="shared" si="12"/>
        <v>54.806550338795148</v>
      </c>
    </row>
    <row r="70" spans="1:25">
      <c r="A70">
        <v>545</v>
      </c>
      <c r="B70">
        <v>0</v>
      </c>
      <c r="C70">
        <v>1970</v>
      </c>
      <c r="D70">
        <f t="shared" si="0"/>
        <v>46</v>
      </c>
      <c r="E70" t="s">
        <v>83</v>
      </c>
      <c r="F70">
        <v>3</v>
      </c>
      <c r="G70">
        <v>2</v>
      </c>
      <c r="H70">
        <v>2</v>
      </c>
      <c r="I70">
        <v>1</v>
      </c>
      <c r="J70">
        <v>2</v>
      </c>
      <c r="K70">
        <v>2</v>
      </c>
      <c r="L70">
        <v>2</v>
      </c>
      <c r="M70" s="12" t="str">
        <f t="shared" si="1"/>
        <v/>
      </c>
      <c r="N70" s="18" t="str">
        <f t="shared" si="2"/>
        <v/>
      </c>
      <c r="O70" s="5" t="str">
        <f t="shared" si="3"/>
        <v/>
      </c>
      <c r="P70" s="5" t="str">
        <f t="shared" si="4"/>
        <v/>
      </c>
      <c r="Q70" s="18" t="str">
        <f t="shared" si="5"/>
        <v/>
      </c>
      <c r="R70" s="17" t="str">
        <f t="shared" si="6"/>
        <v/>
      </c>
      <c r="S70" s="5" t="str">
        <f t="shared" si="7"/>
        <v/>
      </c>
      <c r="T70" s="16" t="str">
        <f t="shared" si="8"/>
        <v/>
      </c>
      <c r="U70" s="17" t="str">
        <f t="shared" si="9"/>
        <v/>
      </c>
      <c r="V70" s="5" t="str">
        <f t="shared" si="10"/>
        <v/>
      </c>
      <c r="W70" s="5"/>
      <c r="X70" s="5" t="str">
        <f t="shared" si="11"/>
        <v/>
      </c>
      <c r="Y70" s="16" t="str">
        <f t="shared" si="12"/>
        <v/>
      </c>
    </row>
    <row r="71" spans="1:25">
      <c r="A71">
        <v>540</v>
      </c>
      <c r="B71">
        <v>0</v>
      </c>
      <c r="C71">
        <v>1997</v>
      </c>
      <c r="D71">
        <f t="shared" si="0"/>
        <v>19</v>
      </c>
      <c r="E71" t="s">
        <v>84</v>
      </c>
      <c r="F71">
        <v>3</v>
      </c>
      <c r="G71">
        <v>3</v>
      </c>
      <c r="H71">
        <v>2</v>
      </c>
      <c r="I71">
        <v>3</v>
      </c>
      <c r="J71">
        <v>2</v>
      </c>
      <c r="K71">
        <v>2</v>
      </c>
      <c r="L71">
        <v>3</v>
      </c>
      <c r="M71" s="12">
        <f t="shared" si="1"/>
        <v>15</v>
      </c>
      <c r="N71" s="18">
        <f t="shared" si="2"/>
        <v>8</v>
      </c>
      <c r="O71" s="5">
        <f t="shared" si="3"/>
        <v>6.583275623268707E-2</v>
      </c>
      <c r="P71" s="5">
        <f t="shared" si="4"/>
        <v>48.454606037779016</v>
      </c>
      <c r="Q71" s="18">
        <f t="shared" si="5"/>
        <v>3</v>
      </c>
      <c r="R71" s="17">
        <f t="shared" si="6"/>
        <v>9.1585872576177382E-2</v>
      </c>
      <c r="S71" s="5">
        <f t="shared" si="7"/>
        <v>54.118320565888993</v>
      </c>
      <c r="T71" s="16">
        <f t="shared" si="8"/>
        <v>4</v>
      </c>
      <c r="U71" s="17">
        <f t="shared" si="9"/>
        <v>3.8954293628809327E-4</v>
      </c>
      <c r="V71" s="5">
        <f t="shared" si="10"/>
        <v>50.185033661198766</v>
      </c>
      <c r="W71" s="5"/>
      <c r="X71" s="5">
        <f t="shared" si="11"/>
        <v>4.3282548476454418E-3</v>
      </c>
      <c r="Y71" s="16">
        <f t="shared" si="12"/>
        <v>50.29670063819723</v>
      </c>
    </row>
    <row r="72" spans="1:25">
      <c r="A72">
        <v>553</v>
      </c>
      <c r="B72">
        <v>0</v>
      </c>
      <c r="C72">
        <v>1991</v>
      </c>
      <c r="D72">
        <f t="shared" si="0"/>
        <v>25</v>
      </c>
      <c r="E72" t="s">
        <v>46</v>
      </c>
      <c r="G72">
        <v>3</v>
      </c>
      <c r="H72">
        <v>2</v>
      </c>
      <c r="I72">
        <v>3</v>
      </c>
      <c r="J72">
        <v>2</v>
      </c>
      <c r="K72">
        <v>1</v>
      </c>
      <c r="L72">
        <v>2</v>
      </c>
      <c r="M72" s="12">
        <f t="shared" si="1"/>
        <v>13</v>
      </c>
      <c r="N72" s="18">
        <f t="shared" si="2"/>
        <v>7</v>
      </c>
      <c r="O72" s="5">
        <f t="shared" si="3"/>
        <v>1.5789906509695295</v>
      </c>
      <c r="P72" s="5">
        <f t="shared" si="4"/>
        <v>42.431532133738251</v>
      </c>
      <c r="Q72" s="18">
        <f t="shared" si="5"/>
        <v>3</v>
      </c>
      <c r="R72" s="17">
        <f t="shared" si="6"/>
        <v>9.1585872576177382E-2</v>
      </c>
      <c r="S72" s="5">
        <f t="shared" si="7"/>
        <v>54.118320565888993</v>
      </c>
      <c r="T72" s="16">
        <f t="shared" si="8"/>
        <v>3</v>
      </c>
      <c r="U72" s="17">
        <f t="shared" si="9"/>
        <v>0.96091585872576157</v>
      </c>
      <c r="V72" s="5">
        <f t="shared" si="10"/>
        <v>40.809994827127973</v>
      </c>
      <c r="W72" s="5"/>
      <c r="X72" s="5">
        <f t="shared" si="11"/>
        <v>3.7411703601108028</v>
      </c>
      <c r="Y72" s="16">
        <f t="shared" si="12"/>
        <v>41.277001237001393</v>
      </c>
    </row>
    <row r="73" spans="1:25">
      <c r="A73">
        <v>550</v>
      </c>
      <c r="B73">
        <v>0</v>
      </c>
      <c r="C73">
        <v>1996</v>
      </c>
      <c r="D73">
        <f t="shared" si="0"/>
        <v>20</v>
      </c>
      <c r="E73" t="s">
        <v>46</v>
      </c>
      <c r="G73">
        <v>2</v>
      </c>
      <c r="H73">
        <v>1</v>
      </c>
      <c r="I73">
        <v>3</v>
      </c>
      <c r="J73">
        <v>3</v>
      </c>
      <c r="K73">
        <v>1</v>
      </c>
      <c r="L73">
        <v>2</v>
      </c>
      <c r="M73" s="12">
        <f t="shared" si="1"/>
        <v>12</v>
      </c>
      <c r="N73" s="18">
        <f t="shared" si="2"/>
        <v>5</v>
      </c>
      <c r="O73" s="5">
        <f t="shared" si="3"/>
        <v>10.605306440443215</v>
      </c>
      <c r="P73" s="5">
        <f t="shared" si="4"/>
        <v>30.385384325656723</v>
      </c>
      <c r="Q73" s="18">
        <f t="shared" si="5"/>
        <v>3</v>
      </c>
      <c r="R73" s="17">
        <f t="shared" si="6"/>
        <v>9.1585872576177382E-2</v>
      </c>
      <c r="S73" s="5">
        <f t="shared" si="7"/>
        <v>54.118320565888993</v>
      </c>
      <c r="T73" s="16">
        <f t="shared" si="8"/>
        <v>4</v>
      </c>
      <c r="U73" s="17">
        <f t="shared" si="9"/>
        <v>3.8954293628809327E-4</v>
      </c>
      <c r="V73" s="5">
        <f t="shared" si="10"/>
        <v>50.185033661198766</v>
      </c>
      <c r="W73" s="5"/>
      <c r="X73" s="5">
        <f t="shared" si="11"/>
        <v>8.6095914127423825</v>
      </c>
      <c r="Y73" s="16">
        <f t="shared" si="12"/>
        <v>36.767151536403475</v>
      </c>
    </row>
    <row r="74" spans="1:25">
      <c r="A74">
        <v>555</v>
      </c>
      <c r="B74">
        <v>0</v>
      </c>
      <c r="C74">
        <v>1990</v>
      </c>
      <c r="D74">
        <f t="shared" si="0"/>
        <v>26</v>
      </c>
      <c r="E74" t="s">
        <v>85</v>
      </c>
      <c r="F74">
        <v>3</v>
      </c>
      <c r="G74">
        <v>3</v>
      </c>
      <c r="H74">
        <v>3</v>
      </c>
      <c r="I74">
        <v>2</v>
      </c>
      <c r="J74">
        <v>2</v>
      </c>
      <c r="K74">
        <v>2</v>
      </c>
      <c r="L74">
        <v>3</v>
      </c>
      <c r="M74" s="12">
        <f t="shared" si="1"/>
        <v>15</v>
      </c>
      <c r="N74" s="18">
        <f t="shared" si="2"/>
        <v>9</v>
      </c>
      <c r="O74" s="5">
        <f t="shared" si="3"/>
        <v>0.55267486149584455</v>
      </c>
      <c r="P74" s="5">
        <f t="shared" si="4"/>
        <v>54.47767994181978</v>
      </c>
      <c r="Q74" s="18">
        <f t="shared" si="5"/>
        <v>2</v>
      </c>
      <c r="R74" s="17">
        <f t="shared" si="6"/>
        <v>0.48632271468144023</v>
      </c>
      <c r="S74" s="5">
        <f t="shared" si="7"/>
        <v>40.509956956864507</v>
      </c>
      <c r="T74" s="16">
        <f t="shared" si="8"/>
        <v>4</v>
      </c>
      <c r="U74" s="17">
        <f t="shared" si="9"/>
        <v>3.8954293628809327E-4</v>
      </c>
      <c r="V74" s="5">
        <f t="shared" si="10"/>
        <v>50.185033661198766</v>
      </c>
      <c r="W74" s="5"/>
      <c r="X74" s="5">
        <f t="shared" si="11"/>
        <v>4.3282548476454418E-3</v>
      </c>
      <c r="Y74" s="16">
        <f t="shared" si="12"/>
        <v>50.29670063819723</v>
      </c>
    </row>
    <row r="75" spans="1:25">
      <c r="A75">
        <v>564</v>
      </c>
      <c r="B75">
        <v>0</v>
      </c>
      <c r="C75">
        <v>1991</v>
      </c>
      <c r="D75">
        <f t="shared" si="0"/>
        <v>25</v>
      </c>
      <c r="E75" t="s">
        <v>86</v>
      </c>
      <c r="F75">
        <v>2</v>
      </c>
      <c r="G75">
        <v>3</v>
      </c>
      <c r="H75">
        <v>1</v>
      </c>
      <c r="I75">
        <v>2</v>
      </c>
      <c r="J75">
        <v>2</v>
      </c>
      <c r="K75">
        <v>2</v>
      </c>
      <c r="L75">
        <v>4</v>
      </c>
      <c r="M75" s="12">
        <f t="shared" si="1"/>
        <v>14</v>
      </c>
      <c r="N75" s="18">
        <f t="shared" si="2"/>
        <v>8</v>
      </c>
      <c r="O75" s="5">
        <f t="shared" si="3"/>
        <v>6.583275623268707E-2</v>
      </c>
      <c r="P75" s="5">
        <f t="shared" si="4"/>
        <v>48.454606037779016</v>
      </c>
      <c r="Q75" s="18">
        <f t="shared" si="5"/>
        <v>2</v>
      </c>
      <c r="R75" s="17">
        <f t="shared" si="6"/>
        <v>0.48632271468144023</v>
      </c>
      <c r="S75" s="5">
        <f t="shared" si="7"/>
        <v>40.509956956864507</v>
      </c>
      <c r="T75" s="16">
        <f t="shared" si="8"/>
        <v>4</v>
      </c>
      <c r="U75" s="17">
        <f t="shared" si="9"/>
        <v>3.8954293628809327E-4</v>
      </c>
      <c r="V75" s="5">
        <f t="shared" si="10"/>
        <v>50.185033661198766</v>
      </c>
      <c r="W75" s="5"/>
      <c r="X75" s="5">
        <f t="shared" si="11"/>
        <v>0.87274930747922419</v>
      </c>
      <c r="Y75" s="16">
        <f t="shared" si="12"/>
        <v>45.786850937599311</v>
      </c>
    </row>
    <row r="76" spans="1:25">
      <c r="A76">
        <v>569</v>
      </c>
      <c r="B76">
        <v>0</v>
      </c>
      <c r="C76">
        <v>1992</v>
      </c>
      <c r="D76">
        <f t="shared" si="0"/>
        <v>24</v>
      </c>
      <c r="E76" t="s">
        <v>87</v>
      </c>
      <c r="F76">
        <v>3</v>
      </c>
      <c r="G76">
        <v>3</v>
      </c>
      <c r="H76">
        <v>3</v>
      </c>
      <c r="I76">
        <v>3</v>
      </c>
      <c r="J76">
        <v>2</v>
      </c>
      <c r="K76">
        <v>1</v>
      </c>
      <c r="L76">
        <v>4</v>
      </c>
      <c r="M76" s="12">
        <f t="shared" si="1"/>
        <v>16</v>
      </c>
      <c r="N76" s="18">
        <f t="shared" si="2"/>
        <v>10</v>
      </c>
      <c r="O76" s="5">
        <f t="shared" si="3"/>
        <v>3.0395169667590021</v>
      </c>
      <c r="P76" s="5">
        <f t="shared" si="4"/>
        <v>60.500753845860544</v>
      </c>
      <c r="Q76" s="18">
        <f t="shared" si="5"/>
        <v>3</v>
      </c>
      <c r="R76" s="17">
        <f t="shared" si="6"/>
        <v>9.1585872576177382E-2</v>
      </c>
      <c r="S76" s="5">
        <f t="shared" si="7"/>
        <v>54.118320565888993</v>
      </c>
      <c r="T76" s="16">
        <f t="shared" si="8"/>
        <v>3</v>
      </c>
      <c r="U76" s="17">
        <f t="shared" si="9"/>
        <v>0.96091585872576157</v>
      </c>
      <c r="V76" s="5">
        <f t="shared" si="10"/>
        <v>40.809994827127973</v>
      </c>
      <c r="W76" s="5"/>
      <c r="X76" s="5">
        <f t="shared" si="11"/>
        <v>1.1359072022160668</v>
      </c>
      <c r="Y76" s="16">
        <f t="shared" si="12"/>
        <v>54.806550338795148</v>
      </c>
    </row>
    <row r="77" spans="1:25">
      <c r="A77">
        <v>587</v>
      </c>
      <c r="B77">
        <v>0</v>
      </c>
      <c r="C77">
        <v>1993</v>
      </c>
      <c r="D77">
        <f t="shared" si="0"/>
        <v>23</v>
      </c>
      <c r="E77" t="s">
        <v>46</v>
      </c>
      <c r="G77">
        <v>3</v>
      </c>
      <c r="H77">
        <v>4</v>
      </c>
      <c r="I77">
        <v>3</v>
      </c>
      <c r="J77">
        <v>2</v>
      </c>
      <c r="K77">
        <v>2</v>
      </c>
      <c r="L77">
        <v>3</v>
      </c>
      <c r="M77" s="12">
        <f t="shared" si="1"/>
        <v>17</v>
      </c>
      <c r="N77" s="18">
        <f t="shared" si="2"/>
        <v>10</v>
      </c>
      <c r="O77" s="5">
        <f t="shared" si="3"/>
        <v>3.0395169667590021</v>
      </c>
      <c r="P77" s="5">
        <f t="shared" si="4"/>
        <v>60.500753845860544</v>
      </c>
      <c r="Q77" s="18">
        <f t="shared" si="5"/>
        <v>3</v>
      </c>
      <c r="R77" s="17">
        <f t="shared" si="6"/>
        <v>9.1585872576177382E-2</v>
      </c>
      <c r="S77" s="5">
        <f t="shared" si="7"/>
        <v>54.118320565888993</v>
      </c>
      <c r="T77" s="16">
        <f t="shared" si="8"/>
        <v>4</v>
      </c>
      <c r="U77" s="17">
        <f t="shared" si="9"/>
        <v>3.8954293628809327E-4</v>
      </c>
      <c r="V77" s="5">
        <f t="shared" si="10"/>
        <v>50.185033661198766</v>
      </c>
      <c r="W77" s="5"/>
      <c r="X77" s="5">
        <f t="shared" si="11"/>
        <v>4.2674861495844878</v>
      </c>
      <c r="Y77" s="16">
        <f t="shared" si="12"/>
        <v>59.316400039393073</v>
      </c>
    </row>
    <row r="78" spans="1:25">
      <c r="A78">
        <v>600</v>
      </c>
      <c r="B78">
        <v>1</v>
      </c>
      <c r="C78">
        <v>1991</v>
      </c>
      <c r="D78">
        <f t="shared" ref="D78:D141" si="13">2016-C78</f>
        <v>25</v>
      </c>
      <c r="E78" t="s">
        <v>46</v>
      </c>
      <c r="G78">
        <v>4</v>
      </c>
      <c r="H78">
        <v>3</v>
      </c>
      <c r="I78">
        <v>2</v>
      </c>
      <c r="J78">
        <v>3</v>
      </c>
      <c r="K78">
        <v>1</v>
      </c>
      <c r="L78">
        <v>3</v>
      </c>
      <c r="M78" s="12" t="str">
        <f t="shared" si="1"/>
        <v/>
      </c>
      <c r="N78" s="18" t="str">
        <f t="shared" si="2"/>
        <v/>
      </c>
      <c r="O78" s="5" t="str">
        <f t="shared" si="3"/>
        <v/>
      </c>
      <c r="P78" s="5" t="str">
        <f t="shared" si="4"/>
        <v/>
      </c>
      <c r="Q78" s="18" t="str">
        <f t="shared" si="5"/>
        <v/>
      </c>
      <c r="R78" s="17" t="str">
        <f t="shared" si="6"/>
        <v/>
      </c>
      <c r="S78" s="5" t="str">
        <f t="shared" si="7"/>
        <v/>
      </c>
      <c r="T78" s="16" t="str">
        <f t="shared" si="8"/>
        <v/>
      </c>
      <c r="U78" s="17" t="str">
        <f t="shared" si="9"/>
        <v/>
      </c>
      <c r="V78" s="5" t="str">
        <f t="shared" si="10"/>
        <v/>
      </c>
      <c r="W78" s="5"/>
      <c r="X78" s="5" t="str">
        <f t="shared" si="11"/>
        <v/>
      </c>
      <c r="Y78" s="16" t="str">
        <f t="shared" si="12"/>
        <v/>
      </c>
    </row>
    <row r="79" spans="1:25">
      <c r="A79">
        <v>613</v>
      </c>
      <c r="B79">
        <v>0</v>
      </c>
      <c r="C79">
        <v>1990</v>
      </c>
      <c r="D79">
        <f t="shared" si="13"/>
        <v>26</v>
      </c>
      <c r="E79" t="s">
        <v>46</v>
      </c>
      <c r="G79">
        <v>3</v>
      </c>
      <c r="H79">
        <v>2</v>
      </c>
      <c r="I79">
        <v>2</v>
      </c>
      <c r="J79">
        <v>1</v>
      </c>
      <c r="K79">
        <v>2</v>
      </c>
      <c r="L79">
        <v>2</v>
      </c>
      <c r="M79" s="12">
        <f t="shared" ref="M79:M142" si="14">IF(AND(B79=0,D79&gt;18,D79&lt;30),SUM(G79:L79),"")</f>
        <v>12</v>
      </c>
      <c r="N79" s="18">
        <f t="shared" ref="N79:N142" si="15">IF(AND(B79=0,D79&gt;18,D79&lt;30),G79++H79+L79,"")</f>
        <v>7</v>
      </c>
      <c r="O79" s="5">
        <f t="shared" ref="O79:O142" si="16">IF(AND(B79=0,D79&gt;18,D79&lt;30),POWER(N79-T$4,2),"")</f>
        <v>1.5789906509695295</v>
      </c>
      <c r="P79" s="5">
        <f t="shared" ref="P79:P142" si="17">IF(AND(B79=0,D79&gt;18,D79&lt;30),(((N79-T$4)/T$5)*10+50),"")</f>
        <v>42.431532133738251</v>
      </c>
      <c r="Q79" s="18">
        <f t="shared" ref="Q79:Q142" si="18">IF(AND(B79=0,D79&gt;18,D79&lt;30),I79,"")</f>
        <v>2</v>
      </c>
      <c r="R79" s="17">
        <f t="shared" ref="R79:R142" si="19">IF(AND(B79=0,D79&gt;18,D79&lt;30),POWER(Q79-T$7,2),"")</f>
        <v>0.48632271468144023</v>
      </c>
      <c r="S79" s="5">
        <f t="shared" ref="S79:S142" si="20">IF(AND(B79=0,D79&gt;18,D79&lt;30),((Q79-T$7)/T$8)*10+50,"")</f>
        <v>40.509956956864507</v>
      </c>
      <c r="T79" s="16">
        <f t="shared" ref="T79:T142" si="21">IF(AND(B79=0,D79&gt;18,D79&lt;30),J79+K79,"")</f>
        <v>3</v>
      </c>
      <c r="U79" s="17">
        <f t="shared" ref="U79:U142" si="22">IF(AND(B79=0,D79&gt;18,D79&lt;30),POWER(T79-T$10,2),"")</f>
        <v>0.96091585872576157</v>
      </c>
      <c r="V79" s="5">
        <f t="shared" ref="V79:V142" si="23">IF(AND(B79=0,D79&gt;18,D79&lt;30),((T79-T$10)/T$11)*10+50,"")</f>
        <v>40.809994827127973</v>
      </c>
      <c r="W79" s="5"/>
      <c r="X79" s="5">
        <f t="shared" ref="X79:X142" si="24">IF(AND(B79=0,D79&gt;18,D79&lt;30),POWER((M79-W$4),2),"")</f>
        <v>8.6095914127423825</v>
      </c>
      <c r="Y79" s="16">
        <f t="shared" ref="Y79:Y142" si="25">IF(AND(B79=0,D79&gt;18,D79&lt;30),((M79-W$4)/W$5)*10+50,"")</f>
        <v>36.767151536403475</v>
      </c>
    </row>
    <row r="80" spans="1:25">
      <c r="A80">
        <v>662</v>
      </c>
      <c r="B80">
        <v>0</v>
      </c>
      <c r="C80">
        <v>1990</v>
      </c>
      <c r="D80">
        <f t="shared" si="13"/>
        <v>26</v>
      </c>
      <c r="E80" t="s">
        <v>88</v>
      </c>
      <c r="F80">
        <v>4</v>
      </c>
      <c r="G80">
        <v>2</v>
      </c>
      <c r="H80">
        <v>4</v>
      </c>
      <c r="I80">
        <v>4</v>
      </c>
      <c r="J80">
        <v>2</v>
      </c>
      <c r="K80">
        <v>1</v>
      </c>
      <c r="L80">
        <v>3</v>
      </c>
      <c r="M80" s="12">
        <f t="shared" si="14"/>
        <v>16</v>
      </c>
      <c r="N80" s="18">
        <f t="shared" si="15"/>
        <v>9</v>
      </c>
      <c r="O80" s="5">
        <f t="shared" si="16"/>
        <v>0.55267486149584455</v>
      </c>
      <c r="P80" s="5">
        <f t="shared" si="17"/>
        <v>54.47767994181978</v>
      </c>
      <c r="Q80" s="18">
        <f t="shared" si="18"/>
        <v>4</v>
      </c>
      <c r="R80" s="17">
        <f t="shared" si="19"/>
        <v>1.6968490304709145</v>
      </c>
      <c r="S80" s="5">
        <f t="shared" si="20"/>
        <v>67.726684174913473</v>
      </c>
      <c r="T80" s="16">
        <f t="shared" si="21"/>
        <v>3</v>
      </c>
      <c r="U80" s="17">
        <f t="shared" si="22"/>
        <v>0.96091585872576157</v>
      </c>
      <c r="V80" s="5">
        <f t="shared" si="23"/>
        <v>40.809994827127973</v>
      </c>
      <c r="W80" s="5"/>
      <c r="X80" s="5">
        <f t="shared" si="24"/>
        <v>1.1359072022160668</v>
      </c>
      <c r="Y80" s="16">
        <f t="shared" si="25"/>
        <v>54.806550338795148</v>
      </c>
    </row>
    <row r="81" spans="1:25">
      <c r="A81">
        <v>592</v>
      </c>
      <c r="B81">
        <v>0</v>
      </c>
      <c r="C81">
        <v>1996</v>
      </c>
      <c r="D81">
        <f t="shared" si="13"/>
        <v>20</v>
      </c>
      <c r="E81" t="s">
        <v>89</v>
      </c>
      <c r="F81">
        <v>4</v>
      </c>
      <c r="G81">
        <v>3</v>
      </c>
      <c r="H81">
        <v>4</v>
      </c>
      <c r="I81">
        <v>3</v>
      </c>
      <c r="J81">
        <v>2</v>
      </c>
      <c r="K81">
        <v>1</v>
      </c>
      <c r="L81">
        <v>2</v>
      </c>
      <c r="M81" s="12">
        <f t="shared" si="14"/>
        <v>15</v>
      </c>
      <c r="N81" s="18">
        <f t="shared" si="15"/>
        <v>9</v>
      </c>
      <c r="O81" s="5">
        <f t="shared" si="16"/>
        <v>0.55267486149584455</v>
      </c>
      <c r="P81" s="5">
        <f t="shared" si="17"/>
        <v>54.47767994181978</v>
      </c>
      <c r="Q81" s="18">
        <f t="shared" si="18"/>
        <v>3</v>
      </c>
      <c r="R81" s="17">
        <f t="shared" si="19"/>
        <v>9.1585872576177382E-2</v>
      </c>
      <c r="S81" s="5">
        <f t="shared" si="20"/>
        <v>54.118320565888993</v>
      </c>
      <c r="T81" s="16">
        <f t="shared" si="21"/>
        <v>3</v>
      </c>
      <c r="U81" s="17">
        <f t="shared" si="22"/>
        <v>0.96091585872576157</v>
      </c>
      <c r="V81" s="5">
        <f t="shared" si="23"/>
        <v>40.809994827127973</v>
      </c>
      <c r="W81" s="5"/>
      <c r="X81" s="5">
        <f t="shared" si="24"/>
        <v>4.3282548476454418E-3</v>
      </c>
      <c r="Y81" s="16">
        <f t="shared" si="25"/>
        <v>50.29670063819723</v>
      </c>
    </row>
    <row r="82" spans="1:25">
      <c r="A82">
        <v>671</v>
      </c>
      <c r="B82">
        <v>0</v>
      </c>
      <c r="C82">
        <v>1971</v>
      </c>
      <c r="D82">
        <f t="shared" si="13"/>
        <v>45</v>
      </c>
      <c r="E82" t="s">
        <v>46</v>
      </c>
      <c r="G82">
        <v>3</v>
      </c>
      <c r="H82">
        <v>1</v>
      </c>
      <c r="I82">
        <v>2</v>
      </c>
      <c r="J82">
        <v>2</v>
      </c>
      <c r="K82">
        <v>2</v>
      </c>
      <c r="L82">
        <v>3</v>
      </c>
      <c r="M82" s="12" t="str">
        <f t="shared" si="14"/>
        <v/>
      </c>
      <c r="N82" s="18" t="str">
        <f t="shared" si="15"/>
        <v/>
      </c>
      <c r="O82" s="5" t="str">
        <f t="shared" si="16"/>
        <v/>
      </c>
      <c r="P82" s="5" t="str">
        <f t="shared" si="17"/>
        <v/>
      </c>
      <c r="Q82" s="18" t="str">
        <f t="shared" si="18"/>
        <v/>
      </c>
      <c r="R82" s="17" t="str">
        <f t="shared" si="19"/>
        <v/>
      </c>
      <c r="S82" s="5" t="str">
        <f t="shared" si="20"/>
        <v/>
      </c>
      <c r="T82" s="16" t="str">
        <f t="shared" si="21"/>
        <v/>
      </c>
      <c r="U82" s="17" t="str">
        <f t="shared" si="22"/>
        <v/>
      </c>
      <c r="V82" s="5" t="str">
        <f t="shared" si="23"/>
        <v/>
      </c>
      <c r="W82" s="5"/>
      <c r="X82" s="5" t="str">
        <f t="shared" si="24"/>
        <v/>
      </c>
      <c r="Y82" s="16" t="str">
        <f t="shared" si="25"/>
        <v/>
      </c>
    </row>
    <row r="83" spans="1:25">
      <c r="A83">
        <v>683</v>
      </c>
      <c r="B83">
        <v>0</v>
      </c>
      <c r="C83">
        <v>1993</v>
      </c>
      <c r="D83">
        <f t="shared" si="13"/>
        <v>23</v>
      </c>
      <c r="E83" t="s">
        <v>46</v>
      </c>
      <c r="G83">
        <v>2</v>
      </c>
      <c r="H83">
        <v>2</v>
      </c>
      <c r="I83">
        <v>3</v>
      </c>
      <c r="J83">
        <v>1</v>
      </c>
      <c r="K83">
        <v>2</v>
      </c>
      <c r="L83">
        <v>2</v>
      </c>
      <c r="M83" s="12">
        <f t="shared" si="14"/>
        <v>12</v>
      </c>
      <c r="N83" s="18">
        <f t="shared" si="15"/>
        <v>6</v>
      </c>
      <c r="O83" s="5">
        <f t="shared" si="16"/>
        <v>5.0921485457063724</v>
      </c>
      <c r="P83" s="5">
        <f t="shared" si="17"/>
        <v>36.408458229697487</v>
      </c>
      <c r="Q83" s="18">
        <f t="shared" si="18"/>
        <v>3</v>
      </c>
      <c r="R83" s="17">
        <f t="shared" si="19"/>
        <v>9.1585872576177382E-2</v>
      </c>
      <c r="S83" s="5">
        <f t="shared" si="20"/>
        <v>54.118320565888993</v>
      </c>
      <c r="T83" s="16">
        <f t="shared" si="21"/>
        <v>3</v>
      </c>
      <c r="U83" s="17">
        <f t="shared" si="22"/>
        <v>0.96091585872576157</v>
      </c>
      <c r="V83" s="5">
        <f t="shared" si="23"/>
        <v>40.809994827127973</v>
      </c>
      <c r="W83" s="5"/>
      <c r="X83" s="5">
        <f t="shared" si="24"/>
        <v>8.6095914127423825</v>
      </c>
      <c r="Y83" s="16">
        <f t="shared" si="25"/>
        <v>36.767151536403475</v>
      </c>
    </row>
    <row r="84" spans="1:25">
      <c r="A84">
        <v>602</v>
      </c>
      <c r="B84">
        <v>0</v>
      </c>
      <c r="C84">
        <v>1992</v>
      </c>
      <c r="D84">
        <f t="shared" si="13"/>
        <v>24</v>
      </c>
      <c r="E84" t="s">
        <v>90</v>
      </c>
      <c r="F84">
        <v>2</v>
      </c>
      <c r="G84">
        <v>2</v>
      </c>
      <c r="H84">
        <v>3</v>
      </c>
      <c r="I84">
        <v>3</v>
      </c>
      <c r="J84">
        <v>3</v>
      </c>
      <c r="K84">
        <v>2</v>
      </c>
      <c r="L84">
        <v>3</v>
      </c>
      <c r="M84" s="12">
        <f t="shared" si="14"/>
        <v>16</v>
      </c>
      <c r="N84" s="18">
        <f t="shared" si="15"/>
        <v>8</v>
      </c>
      <c r="O84" s="5">
        <f t="shared" si="16"/>
        <v>6.583275623268707E-2</v>
      </c>
      <c r="P84" s="5">
        <f t="shared" si="17"/>
        <v>48.454606037779016</v>
      </c>
      <c r="Q84" s="18">
        <f t="shared" si="18"/>
        <v>3</v>
      </c>
      <c r="R84" s="17">
        <f t="shared" si="19"/>
        <v>9.1585872576177382E-2</v>
      </c>
      <c r="S84" s="5">
        <f t="shared" si="20"/>
        <v>54.118320565888993</v>
      </c>
      <c r="T84" s="16">
        <f t="shared" si="21"/>
        <v>5</v>
      </c>
      <c r="U84" s="17">
        <f t="shared" si="22"/>
        <v>1.0398632271468147</v>
      </c>
      <c r="V84" s="5">
        <f t="shared" si="23"/>
        <v>59.560072495269566</v>
      </c>
      <c r="W84" s="5"/>
      <c r="X84" s="5">
        <f t="shared" si="24"/>
        <v>1.1359072022160668</v>
      </c>
      <c r="Y84" s="16">
        <f t="shared" si="25"/>
        <v>54.806550338795148</v>
      </c>
    </row>
    <row r="85" spans="1:25">
      <c r="A85">
        <v>690</v>
      </c>
      <c r="B85">
        <v>0</v>
      </c>
      <c r="C85">
        <v>1986</v>
      </c>
      <c r="D85">
        <f t="shared" si="13"/>
        <v>30</v>
      </c>
      <c r="E85" t="s">
        <v>91</v>
      </c>
      <c r="F85">
        <v>3</v>
      </c>
      <c r="G85">
        <v>3</v>
      </c>
      <c r="H85">
        <v>2</v>
      </c>
      <c r="I85">
        <v>4</v>
      </c>
      <c r="J85">
        <v>3</v>
      </c>
      <c r="K85">
        <v>2</v>
      </c>
      <c r="L85">
        <v>2</v>
      </c>
      <c r="M85" s="12" t="str">
        <f t="shared" si="14"/>
        <v/>
      </c>
      <c r="N85" s="18" t="str">
        <f t="shared" si="15"/>
        <v/>
      </c>
      <c r="O85" s="5" t="str">
        <f t="shared" si="16"/>
        <v/>
      </c>
      <c r="P85" s="5" t="str">
        <f t="shared" si="17"/>
        <v/>
      </c>
      <c r="Q85" s="18" t="str">
        <f t="shared" si="18"/>
        <v/>
      </c>
      <c r="R85" s="17" t="str">
        <f t="shared" si="19"/>
        <v/>
      </c>
      <c r="S85" s="5" t="str">
        <f t="shared" si="20"/>
        <v/>
      </c>
      <c r="T85" s="16" t="str">
        <f t="shared" si="21"/>
        <v/>
      </c>
      <c r="U85" s="17" t="str">
        <f t="shared" si="22"/>
        <v/>
      </c>
      <c r="V85" s="5" t="str">
        <f t="shared" si="23"/>
        <v/>
      </c>
      <c r="W85" s="5"/>
      <c r="X85" s="5" t="str">
        <f t="shared" si="24"/>
        <v/>
      </c>
      <c r="Y85" s="16" t="str">
        <f t="shared" si="25"/>
        <v/>
      </c>
    </row>
    <row r="86" spans="1:25">
      <c r="A86">
        <v>51</v>
      </c>
      <c r="B86">
        <v>1</v>
      </c>
      <c r="C86">
        <v>1979</v>
      </c>
      <c r="D86">
        <f t="shared" si="13"/>
        <v>37</v>
      </c>
      <c r="E86" t="s">
        <v>92</v>
      </c>
      <c r="F86">
        <v>3</v>
      </c>
      <c r="G86">
        <v>2</v>
      </c>
      <c r="H86">
        <v>3</v>
      </c>
      <c r="I86">
        <v>3</v>
      </c>
      <c r="J86">
        <v>3</v>
      </c>
      <c r="K86">
        <v>2</v>
      </c>
      <c r="L86">
        <v>1</v>
      </c>
      <c r="M86" s="12" t="str">
        <f t="shared" si="14"/>
        <v/>
      </c>
      <c r="N86" s="18" t="str">
        <f t="shared" si="15"/>
        <v/>
      </c>
      <c r="O86" s="5" t="str">
        <f t="shared" si="16"/>
        <v/>
      </c>
      <c r="P86" s="5" t="str">
        <f t="shared" si="17"/>
        <v/>
      </c>
      <c r="Q86" s="18" t="str">
        <f t="shared" si="18"/>
        <v/>
      </c>
      <c r="R86" s="17" t="str">
        <f t="shared" si="19"/>
        <v/>
      </c>
      <c r="S86" s="5" t="str">
        <f t="shared" si="20"/>
        <v/>
      </c>
      <c r="T86" s="16" t="str">
        <f t="shared" si="21"/>
        <v/>
      </c>
      <c r="U86" s="17" t="str">
        <f t="shared" si="22"/>
        <v/>
      </c>
      <c r="V86" s="5" t="str">
        <f t="shared" si="23"/>
        <v/>
      </c>
      <c r="W86" s="5"/>
      <c r="X86" s="5" t="str">
        <f t="shared" si="24"/>
        <v/>
      </c>
      <c r="Y86" s="16" t="str">
        <f t="shared" si="25"/>
        <v/>
      </c>
    </row>
    <row r="87" spans="1:25">
      <c r="A87">
        <v>693</v>
      </c>
      <c r="B87">
        <v>0</v>
      </c>
      <c r="C87">
        <v>1978</v>
      </c>
      <c r="D87">
        <f t="shared" si="13"/>
        <v>38</v>
      </c>
      <c r="E87" t="s">
        <v>93</v>
      </c>
      <c r="F87">
        <v>1</v>
      </c>
      <c r="G87">
        <v>3</v>
      </c>
      <c r="H87">
        <v>2</v>
      </c>
      <c r="I87">
        <v>3</v>
      </c>
      <c r="J87">
        <v>3</v>
      </c>
      <c r="K87">
        <v>2</v>
      </c>
      <c r="L87">
        <v>4</v>
      </c>
      <c r="M87" s="12" t="str">
        <f t="shared" si="14"/>
        <v/>
      </c>
      <c r="N87" s="18" t="str">
        <f t="shared" si="15"/>
        <v/>
      </c>
      <c r="O87" s="5" t="str">
        <f t="shared" si="16"/>
        <v/>
      </c>
      <c r="P87" s="5" t="str">
        <f t="shared" si="17"/>
        <v/>
      </c>
      <c r="Q87" s="18" t="str">
        <f t="shared" si="18"/>
        <v/>
      </c>
      <c r="R87" s="17" t="str">
        <f t="shared" si="19"/>
        <v/>
      </c>
      <c r="S87" s="5" t="str">
        <f t="shared" si="20"/>
        <v/>
      </c>
      <c r="T87" s="16" t="str">
        <f t="shared" si="21"/>
        <v/>
      </c>
      <c r="U87" s="17" t="str">
        <f t="shared" si="22"/>
        <v/>
      </c>
      <c r="V87" s="5" t="str">
        <f t="shared" si="23"/>
        <v/>
      </c>
      <c r="W87" s="5"/>
      <c r="X87" s="5" t="str">
        <f t="shared" si="24"/>
        <v/>
      </c>
      <c r="Y87" s="16" t="str">
        <f t="shared" si="25"/>
        <v/>
      </c>
    </row>
    <row r="88" spans="1:25">
      <c r="A88">
        <v>713</v>
      </c>
      <c r="B88">
        <v>1</v>
      </c>
      <c r="C88">
        <v>1991</v>
      </c>
      <c r="D88">
        <f t="shared" si="13"/>
        <v>25</v>
      </c>
      <c r="E88" t="s">
        <v>46</v>
      </c>
      <c r="G88">
        <v>2</v>
      </c>
      <c r="H88">
        <v>4</v>
      </c>
      <c r="I88">
        <v>2</v>
      </c>
      <c r="J88">
        <v>3</v>
      </c>
      <c r="K88">
        <v>2</v>
      </c>
      <c r="L88">
        <v>3</v>
      </c>
      <c r="M88" s="12" t="str">
        <f t="shared" si="14"/>
        <v/>
      </c>
      <c r="N88" s="18" t="str">
        <f t="shared" si="15"/>
        <v/>
      </c>
      <c r="O88" s="5" t="str">
        <f t="shared" si="16"/>
        <v/>
      </c>
      <c r="P88" s="5" t="str">
        <f t="shared" si="17"/>
        <v/>
      </c>
      <c r="Q88" s="18" t="str">
        <f t="shared" si="18"/>
        <v/>
      </c>
      <c r="R88" s="17" t="str">
        <f t="shared" si="19"/>
        <v/>
      </c>
      <c r="S88" s="5" t="str">
        <f t="shared" si="20"/>
        <v/>
      </c>
      <c r="T88" s="16" t="str">
        <f t="shared" si="21"/>
        <v/>
      </c>
      <c r="U88" s="17" t="str">
        <f t="shared" si="22"/>
        <v/>
      </c>
      <c r="V88" s="5" t="str">
        <f t="shared" si="23"/>
        <v/>
      </c>
      <c r="W88" s="5"/>
      <c r="X88" s="5" t="str">
        <f t="shared" si="24"/>
        <v/>
      </c>
      <c r="Y88" s="16" t="str">
        <f t="shared" si="25"/>
        <v/>
      </c>
    </row>
    <row r="89" spans="1:25">
      <c r="A89">
        <v>735</v>
      </c>
      <c r="B89">
        <v>0</v>
      </c>
      <c r="C89">
        <v>1983</v>
      </c>
      <c r="D89">
        <f t="shared" si="13"/>
        <v>33</v>
      </c>
      <c r="E89" t="s">
        <v>94</v>
      </c>
      <c r="F89">
        <v>2</v>
      </c>
      <c r="G89">
        <v>3</v>
      </c>
      <c r="H89">
        <v>2</v>
      </c>
      <c r="I89">
        <v>2</v>
      </c>
      <c r="J89">
        <v>3</v>
      </c>
      <c r="K89">
        <v>2</v>
      </c>
      <c r="L89">
        <v>3</v>
      </c>
      <c r="M89" s="12" t="str">
        <f t="shared" si="14"/>
        <v/>
      </c>
      <c r="N89" s="18" t="str">
        <f t="shared" si="15"/>
        <v/>
      </c>
      <c r="O89" s="5" t="str">
        <f t="shared" si="16"/>
        <v/>
      </c>
      <c r="P89" s="5" t="str">
        <f t="shared" si="17"/>
        <v/>
      </c>
      <c r="Q89" s="18" t="str">
        <f t="shared" si="18"/>
        <v/>
      </c>
      <c r="R89" s="17" t="str">
        <f t="shared" si="19"/>
        <v/>
      </c>
      <c r="S89" s="5" t="str">
        <f t="shared" si="20"/>
        <v/>
      </c>
      <c r="T89" s="16" t="str">
        <f t="shared" si="21"/>
        <v/>
      </c>
      <c r="U89" s="17" t="str">
        <f t="shared" si="22"/>
        <v/>
      </c>
      <c r="V89" s="5" t="str">
        <f t="shared" si="23"/>
        <v/>
      </c>
      <c r="W89" s="5"/>
      <c r="X89" s="5" t="str">
        <f t="shared" si="24"/>
        <v/>
      </c>
      <c r="Y89" s="16" t="str">
        <f t="shared" si="25"/>
        <v/>
      </c>
    </row>
    <row r="90" spans="1:25">
      <c r="A90">
        <v>763</v>
      </c>
      <c r="B90">
        <v>1</v>
      </c>
      <c r="C90">
        <v>1994</v>
      </c>
      <c r="D90">
        <f t="shared" si="13"/>
        <v>22</v>
      </c>
      <c r="E90" t="s">
        <v>95</v>
      </c>
      <c r="F90">
        <v>1</v>
      </c>
      <c r="G90">
        <v>3</v>
      </c>
      <c r="H90">
        <v>2</v>
      </c>
      <c r="I90">
        <v>2</v>
      </c>
      <c r="J90">
        <v>1</v>
      </c>
      <c r="K90">
        <v>2</v>
      </c>
      <c r="L90">
        <v>2</v>
      </c>
      <c r="M90" s="12" t="str">
        <f t="shared" si="14"/>
        <v/>
      </c>
      <c r="N90" s="18" t="str">
        <f t="shared" si="15"/>
        <v/>
      </c>
      <c r="O90" s="5" t="str">
        <f t="shared" si="16"/>
        <v/>
      </c>
      <c r="P90" s="5" t="str">
        <f t="shared" si="17"/>
        <v/>
      </c>
      <c r="Q90" s="18" t="str">
        <f t="shared" si="18"/>
        <v/>
      </c>
      <c r="R90" s="17" t="str">
        <f t="shared" si="19"/>
        <v/>
      </c>
      <c r="S90" s="5" t="str">
        <f t="shared" si="20"/>
        <v/>
      </c>
      <c r="T90" s="16" t="str">
        <f t="shared" si="21"/>
        <v/>
      </c>
      <c r="U90" s="17" t="str">
        <f t="shared" si="22"/>
        <v/>
      </c>
      <c r="V90" s="5" t="str">
        <f t="shared" si="23"/>
        <v/>
      </c>
      <c r="W90" s="5"/>
      <c r="X90" s="5" t="str">
        <f t="shared" si="24"/>
        <v/>
      </c>
      <c r="Y90" s="16" t="str">
        <f t="shared" si="25"/>
        <v/>
      </c>
    </row>
    <row r="91" spans="1:25">
      <c r="A91">
        <v>49</v>
      </c>
      <c r="B91">
        <v>0</v>
      </c>
      <c r="C91">
        <v>1983</v>
      </c>
      <c r="D91">
        <f t="shared" si="13"/>
        <v>33</v>
      </c>
      <c r="E91" t="s">
        <v>46</v>
      </c>
      <c r="G91">
        <v>3</v>
      </c>
      <c r="H91">
        <v>2</v>
      </c>
      <c r="I91">
        <v>2</v>
      </c>
      <c r="J91">
        <v>2</v>
      </c>
      <c r="K91">
        <v>2</v>
      </c>
      <c r="L91">
        <v>3</v>
      </c>
      <c r="M91" s="12" t="str">
        <f t="shared" si="14"/>
        <v/>
      </c>
      <c r="N91" s="18" t="str">
        <f t="shared" si="15"/>
        <v/>
      </c>
      <c r="O91" s="5" t="str">
        <f t="shared" si="16"/>
        <v/>
      </c>
      <c r="P91" s="5" t="str">
        <f t="shared" si="17"/>
        <v/>
      </c>
      <c r="Q91" s="18" t="str">
        <f t="shared" si="18"/>
        <v/>
      </c>
      <c r="R91" s="17" t="str">
        <f t="shared" si="19"/>
        <v/>
      </c>
      <c r="S91" s="5" t="str">
        <f t="shared" si="20"/>
        <v/>
      </c>
      <c r="T91" s="16" t="str">
        <f t="shared" si="21"/>
        <v/>
      </c>
      <c r="U91" s="17" t="str">
        <f t="shared" si="22"/>
        <v/>
      </c>
      <c r="V91" s="5" t="str">
        <f t="shared" si="23"/>
        <v/>
      </c>
      <c r="W91" s="5"/>
      <c r="X91" s="5" t="str">
        <f t="shared" si="24"/>
        <v/>
      </c>
      <c r="Y91" s="16" t="str">
        <f t="shared" si="25"/>
        <v/>
      </c>
    </row>
    <row r="92" spans="1:25">
      <c r="A92">
        <v>820</v>
      </c>
      <c r="B92">
        <v>1</v>
      </c>
      <c r="C92">
        <v>1996</v>
      </c>
      <c r="D92">
        <f t="shared" si="13"/>
        <v>20</v>
      </c>
      <c r="E92" t="s">
        <v>46</v>
      </c>
      <c r="G92">
        <v>4</v>
      </c>
      <c r="H92">
        <v>4</v>
      </c>
      <c r="I92">
        <v>1</v>
      </c>
      <c r="J92">
        <v>3</v>
      </c>
      <c r="K92">
        <v>2</v>
      </c>
      <c r="L92">
        <v>3</v>
      </c>
      <c r="M92" s="12" t="str">
        <f t="shared" si="14"/>
        <v/>
      </c>
      <c r="N92" s="18" t="str">
        <f t="shared" si="15"/>
        <v/>
      </c>
      <c r="O92" s="5" t="str">
        <f t="shared" si="16"/>
        <v/>
      </c>
      <c r="P92" s="5" t="str">
        <f t="shared" si="17"/>
        <v/>
      </c>
      <c r="Q92" s="18" t="str">
        <f t="shared" si="18"/>
        <v/>
      </c>
      <c r="R92" s="17" t="str">
        <f t="shared" si="19"/>
        <v/>
      </c>
      <c r="S92" s="5" t="str">
        <f t="shared" si="20"/>
        <v/>
      </c>
      <c r="T92" s="16" t="str">
        <f t="shared" si="21"/>
        <v/>
      </c>
      <c r="U92" s="17" t="str">
        <f t="shared" si="22"/>
        <v/>
      </c>
      <c r="V92" s="5" t="str">
        <f t="shared" si="23"/>
        <v/>
      </c>
      <c r="W92" s="5"/>
      <c r="X92" s="5" t="str">
        <f t="shared" si="24"/>
        <v/>
      </c>
      <c r="Y92" s="16" t="str">
        <f t="shared" si="25"/>
        <v/>
      </c>
    </row>
    <row r="93" spans="1:25">
      <c r="A93">
        <v>832</v>
      </c>
      <c r="B93">
        <v>0</v>
      </c>
      <c r="C93">
        <v>1984</v>
      </c>
      <c r="D93">
        <f t="shared" si="13"/>
        <v>32</v>
      </c>
      <c r="E93" t="s">
        <v>96</v>
      </c>
      <c r="F93">
        <v>4</v>
      </c>
      <c r="G93">
        <v>2</v>
      </c>
      <c r="H93">
        <v>1</v>
      </c>
      <c r="I93">
        <v>3</v>
      </c>
      <c r="J93">
        <v>4</v>
      </c>
      <c r="K93">
        <v>4</v>
      </c>
      <c r="L93">
        <v>2</v>
      </c>
      <c r="M93" s="12" t="str">
        <f t="shared" si="14"/>
        <v/>
      </c>
      <c r="N93" s="18" t="str">
        <f t="shared" si="15"/>
        <v/>
      </c>
      <c r="O93" s="5" t="str">
        <f t="shared" si="16"/>
        <v/>
      </c>
      <c r="P93" s="5" t="str">
        <f t="shared" si="17"/>
        <v/>
      </c>
      <c r="Q93" s="18" t="str">
        <f t="shared" si="18"/>
        <v/>
      </c>
      <c r="R93" s="17" t="str">
        <f t="shared" si="19"/>
        <v/>
      </c>
      <c r="S93" s="5" t="str">
        <f t="shared" si="20"/>
        <v/>
      </c>
      <c r="T93" s="16" t="str">
        <f t="shared" si="21"/>
        <v/>
      </c>
      <c r="U93" s="17" t="str">
        <f t="shared" si="22"/>
        <v/>
      </c>
      <c r="V93" s="5" t="str">
        <f t="shared" si="23"/>
        <v/>
      </c>
      <c r="W93" s="5"/>
      <c r="X93" s="5" t="str">
        <f t="shared" si="24"/>
        <v/>
      </c>
      <c r="Y93" s="16" t="str">
        <f t="shared" si="25"/>
        <v/>
      </c>
    </row>
    <row r="94" spans="1:25">
      <c r="A94">
        <v>848</v>
      </c>
      <c r="B94">
        <v>0</v>
      </c>
      <c r="C94">
        <v>1970</v>
      </c>
      <c r="D94">
        <f t="shared" si="13"/>
        <v>46</v>
      </c>
      <c r="E94" t="s">
        <v>97</v>
      </c>
      <c r="F94">
        <v>1</v>
      </c>
      <c r="G94">
        <v>3</v>
      </c>
      <c r="H94">
        <v>2</v>
      </c>
      <c r="I94">
        <v>3</v>
      </c>
      <c r="J94">
        <v>4</v>
      </c>
      <c r="K94">
        <v>1</v>
      </c>
      <c r="L94">
        <v>3</v>
      </c>
      <c r="M94" s="12" t="str">
        <f t="shared" si="14"/>
        <v/>
      </c>
      <c r="N94" s="18" t="str">
        <f t="shared" si="15"/>
        <v/>
      </c>
      <c r="O94" s="5" t="str">
        <f t="shared" si="16"/>
        <v/>
      </c>
      <c r="P94" s="5" t="str">
        <f t="shared" si="17"/>
        <v/>
      </c>
      <c r="Q94" s="18" t="str">
        <f t="shared" si="18"/>
        <v/>
      </c>
      <c r="R94" s="17" t="str">
        <f t="shared" si="19"/>
        <v/>
      </c>
      <c r="S94" s="5" t="str">
        <f t="shared" si="20"/>
        <v/>
      </c>
      <c r="T94" s="16" t="str">
        <f t="shared" si="21"/>
        <v/>
      </c>
      <c r="U94" s="17" t="str">
        <f t="shared" si="22"/>
        <v/>
      </c>
      <c r="V94" s="5" t="str">
        <f t="shared" si="23"/>
        <v/>
      </c>
      <c r="W94" s="5"/>
      <c r="X94" s="5" t="str">
        <f t="shared" si="24"/>
        <v/>
      </c>
      <c r="Y94" s="16" t="str">
        <f t="shared" si="25"/>
        <v/>
      </c>
    </row>
    <row r="95" spans="1:25">
      <c r="A95">
        <v>857</v>
      </c>
      <c r="B95">
        <v>0</v>
      </c>
      <c r="C95">
        <v>1967</v>
      </c>
      <c r="D95">
        <f t="shared" si="13"/>
        <v>49</v>
      </c>
      <c r="E95" t="s">
        <v>46</v>
      </c>
      <c r="G95">
        <v>3</v>
      </c>
      <c r="H95">
        <v>2</v>
      </c>
      <c r="I95">
        <v>3</v>
      </c>
      <c r="J95">
        <v>2</v>
      </c>
      <c r="K95">
        <v>3</v>
      </c>
      <c r="L95">
        <v>3</v>
      </c>
      <c r="M95" s="12" t="str">
        <f t="shared" si="14"/>
        <v/>
      </c>
      <c r="N95" s="18" t="str">
        <f t="shared" si="15"/>
        <v/>
      </c>
      <c r="O95" s="5" t="str">
        <f t="shared" si="16"/>
        <v/>
      </c>
      <c r="P95" s="5" t="str">
        <f t="shared" si="17"/>
        <v/>
      </c>
      <c r="Q95" s="18" t="str">
        <f t="shared" si="18"/>
        <v/>
      </c>
      <c r="R95" s="17" t="str">
        <f t="shared" si="19"/>
        <v/>
      </c>
      <c r="S95" s="5" t="str">
        <f t="shared" si="20"/>
        <v/>
      </c>
      <c r="T95" s="16" t="str">
        <f t="shared" si="21"/>
        <v/>
      </c>
      <c r="U95" s="17" t="str">
        <f t="shared" si="22"/>
        <v/>
      </c>
      <c r="V95" s="5" t="str">
        <f t="shared" si="23"/>
        <v/>
      </c>
      <c r="W95" s="5"/>
      <c r="X95" s="5" t="str">
        <f t="shared" si="24"/>
        <v/>
      </c>
      <c r="Y95" s="16" t="str">
        <f t="shared" si="25"/>
        <v/>
      </c>
    </row>
    <row r="96" spans="1:25">
      <c r="A96">
        <v>813</v>
      </c>
      <c r="B96">
        <v>1</v>
      </c>
      <c r="C96">
        <v>1994</v>
      </c>
      <c r="D96">
        <f t="shared" si="13"/>
        <v>22</v>
      </c>
      <c r="E96" t="s">
        <v>46</v>
      </c>
      <c r="G96">
        <v>3</v>
      </c>
      <c r="H96">
        <v>2</v>
      </c>
      <c r="I96">
        <v>2</v>
      </c>
      <c r="J96">
        <v>2</v>
      </c>
      <c r="K96">
        <v>2</v>
      </c>
      <c r="L96">
        <v>1</v>
      </c>
      <c r="M96" s="12" t="str">
        <f t="shared" si="14"/>
        <v/>
      </c>
      <c r="N96" s="18" t="str">
        <f t="shared" si="15"/>
        <v/>
      </c>
      <c r="O96" s="5" t="str">
        <f t="shared" si="16"/>
        <v/>
      </c>
      <c r="P96" s="5" t="str">
        <f t="shared" si="17"/>
        <v/>
      </c>
      <c r="Q96" s="18" t="str">
        <f t="shared" si="18"/>
        <v/>
      </c>
      <c r="R96" s="17" t="str">
        <f t="shared" si="19"/>
        <v/>
      </c>
      <c r="S96" s="5" t="str">
        <f t="shared" si="20"/>
        <v/>
      </c>
      <c r="T96" s="16" t="str">
        <f t="shared" si="21"/>
        <v/>
      </c>
      <c r="U96" s="17" t="str">
        <f t="shared" si="22"/>
        <v/>
      </c>
      <c r="V96" s="5" t="str">
        <f t="shared" si="23"/>
        <v/>
      </c>
      <c r="W96" s="5"/>
      <c r="X96" s="5" t="str">
        <f t="shared" si="24"/>
        <v/>
      </c>
      <c r="Y96" s="16" t="str">
        <f t="shared" si="25"/>
        <v/>
      </c>
    </row>
    <row r="97" spans="1:25">
      <c r="A97">
        <v>891</v>
      </c>
      <c r="B97">
        <v>0</v>
      </c>
      <c r="C97">
        <v>1992</v>
      </c>
      <c r="D97">
        <f t="shared" si="13"/>
        <v>24</v>
      </c>
      <c r="E97" t="s">
        <v>98</v>
      </c>
      <c r="F97">
        <v>1</v>
      </c>
      <c r="G97">
        <v>4</v>
      </c>
      <c r="H97">
        <v>4</v>
      </c>
      <c r="I97">
        <v>3</v>
      </c>
      <c r="J97">
        <v>3</v>
      </c>
      <c r="K97">
        <v>1</v>
      </c>
      <c r="L97">
        <v>3</v>
      </c>
      <c r="M97" s="12">
        <f t="shared" si="14"/>
        <v>18</v>
      </c>
      <c r="N97" s="18">
        <f t="shared" si="15"/>
        <v>11</v>
      </c>
      <c r="O97" s="5">
        <f t="shared" si="16"/>
        <v>7.52635907202216</v>
      </c>
      <c r="P97" s="5">
        <f t="shared" si="17"/>
        <v>66.523827749901301</v>
      </c>
      <c r="Q97" s="18">
        <f t="shared" si="18"/>
        <v>3</v>
      </c>
      <c r="R97" s="17">
        <f t="shared" si="19"/>
        <v>9.1585872576177382E-2</v>
      </c>
      <c r="S97" s="5">
        <f t="shared" si="20"/>
        <v>54.118320565888993</v>
      </c>
      <c r="T97" s="16">
        <f t="shared" si="21"/>
        <v>4</v>
      </c>
      <c r="U97" s="17">
        <f t="shared" si="22"/>
        <v>3.8954293628809327E-4</v>
      </c>
      <c r="V97" s="5">
        <f t="shared" si="23"/>
        <v>50.185033661198766</v>
      </c>
      <c r="W97" s="5"/>
      <c r="X97" s="5">
        <f t="shared" si="24"/>
        <v>9.3990650969529099</v>
      </c>
      <c r="Y97" s="16">
        <f t="shared" si="25"/>
        <v>63.826249739990992</v>
      </c>
    </row>
    <row r="98" spans="1:25">
      <c r="A98">
        <v>876</v>
      </c>
      <c r="B98">
        <v>0</v>
      </c>
      <c r="C98">
        <v>1976</v>
      </c>
      <c r="D98">
        <f t="shared" si="13"/>
        <v>40</v>
      </c>
      <c r="E98" t="s">
        <v>99</v>
      </c>
      <c r="F98">
        <v>2</v>
      </c>
      <c r="G98">
        <v>4</v>
      </c>
      <c r="H98">
        <v>3</v>
      </c>
      <c r="I98">
        <v>3</v>
      </c>
      <c r="J98">
        <v>2</v>
      </c>
      <c r="K98">
        <v>2</v>
      </c>
      <c r="L98">
        <v>2</v>
      </c>
      <c r="M98" s="12" t="str">
        <f t="shared" si="14"/>
        <v/>
      </c>
      <c r="N98" s="18" t="str">
        <f t="shared" si="15"/>
        <v/>
      </c>
      <c r="O98" s="5" t="str">
        <f t="shared" si="16"/>
        <v/>
      </c>
      <c r="P98" s="5" t="str">
        <f t="shared" si="17"/>
        <v/>
      </c>
      <c r="Q98" s="18" t="str">
        <f t="shared" si="18"/>
        <v/>
      </c>
      <c r="R98" s="17" t="str">
        <f t="shared" si="19"/>
        <v/>
      </c>
      <c r="S98" s="5" t="str">
        <f t="shared" si="20"/>
        <v/>
      </c>
      <c r="T98" s="16" t="str">
        <f t="shared" si="21"/>
        <v/>
      </c>
      <c r="U98" s="17" t="str">
        <f t="shared" si="22"/>
        <v/>
      </c>
      <c r="V98" s="5" t="str">
        <f t="shared" si="23"/>
        <v/>
      </c>
      <c r="W98" s="5"/>
      <c r="X98" s="5" t="str">
        <f t="shared" si="24"/>
        <v/>
      </c>
      <c r="Y98" s="16" t="str">
        <f t="shared" si="25"/>
        <v/>
      </c>
    </row>
    <row r="99" spans="1:25">
      <c r="A99">
        <v>899</v>
      </c>
      <c r="B99">
        <v>0</v>
      </c>
      <c r="C99">
        <v>1973</v>
      </c>
      <c r="D99">
        <f t="shared" si="13"/>
        <v>43</v>
      </c>
      <c r="E99" t="s">
        <v>100</v>
      </c>
      <c r="F99">
        <v>4</v>
      </c>
      <c r="G99">
        <v>2</v>
      </c>
      <c r="H99">
        <v>2</v>
      </c>
      <c r="I99">
        <v>3</v>
      </c>
      <c r="J99">
        <v>3</v>
      </c>
      <c r="K99">
        <v>2</v>
      </c>
      <c r="L99">
        <v>2</v>
      </c>
      <c r="M99" s="12" t="str">
        <f t="shared" si="14"/>
        <v/>
      </c>
      <c r="N99" s="18" t="str">
        <f t="shared" si="15"/>
        <v/>
      </c>
      <c r="O99" s="5" t="str">
        <f t="shared" si="16"/>
        <v/>
      </c>
      <c r="P99" s="5" t="str">
        <f t="shared" si="17"/>
        <v/>
      </c>
      <c r="Q99" s="18" t="str">
        <f t="shared" si="18"/>
        <v/>
      </c>
      <c r="R99" s="17" t="str">
        <f t="shared" si="19"/>
        <v/>
      </c>
      <c r="S99" s="5" t="str">
        <f t="shared" si="20"/>
        <v/>
      </c>
      <c r="T99" s="16" t="str">
        <f t="shared" si="21"/>
        <v/>
      </c>
      <c r="U99" s="17" t="str">
        <f t="shared" si="22"/>
        <v/>
      </c>
      <c r="V99" s="5" t="str">
        <f t="shared" si="23"/>
        <v/>
      </c>
      <c r="W99" s="5"/>
      <c r="X99" s="5" t="str">
        <f t="shared" si="24"/>
        <v/>
      </c>
      <c r="Y99" s="16" t="str">
        <f t="shared" si="25"/>
        <v/>
      </c>
    </row>
    <row r="100" spans="1:25">
      <c r="A100">
        <v>904</v>
      </c>
      <c r="B100">
        <v>0</v>
      </c>
      <c r="C100">
        <v>1989</v>
      </c>
      <c r="D100">
        <f t="shared" si="13"/>
        <v>27</v>
      </c>
      <c r="E100" t="s">
        <v>101</v>
      </c>
      <c r="F100">
        <v>1</v>
      </c>
      <c r="G100">
        <v>4</v>
      </c>
      <c r="H100">
        <v>3</v>
      </c>
      <c r="I100">
        <v>4</v>
      </c>
      <c r="J100">
        <v>2</v>
      </c>
      <c r="K100">
        <v>1</v>
      </c>
      <c r="L100">
        <v>2</v>
      </c>
      <c r="M100" s="12">
        <f t="shared" si="14"/>
        <v>16</v>
      </c>
      <c r="N100" s="18">
        <f t="shared" si="15"/>
        <v>9</v>
      </c>
      <c r="O100" s="5">
        <f t="shared" si="16"/>
        <v>0.55267486149584455</v>
      </c>
      <c r="P100" s="5">
        <f t="shared" si="17"/>
        <v>54.47767994181978</v>
      </c>
      <c r="Q100" s="18">
        <f t="shared" si="18"/>
        <v>4</v>
      </c>
      <c r="R100" s="17">
        <f t="shared" si="19"/>
        <v>1.6968490304709145</v>
      </c>
      <c r="S100" s="5">
        <f t="shared" si="20"/>
        <v>67.726684174913473</v>
      </c>
      <c r="T100" s="16">
        <f t="shared" si="21"/>
        <v>3</v>
      </c>
      <c r="U100" s="17">
        <f t="shared" si="22"/>
        <v>0.96091585872576157</v>
      </c>
      <c r="V100" s="5">
        <f t="shared" si="23"/>
        <v>40.809994827127973</v>
      </c>
      <c r="W100" s="5"/>
      <c r="X100" s="5">
        <f t="shared" si="24"/>
        <v>1.1359072022160668</v>
      </c>
      <c r="Y100" s="16">
        <f t="shared" si="25"/>
        <v>54.806550338795148</v>
      </c>
    </row>
    <row r="101" spans="1:25">
      <c r="A101">
        <v>907</v>
      </c>
      <c r="B101">
        <v>0</v>
      </c>
      <c r="C101">
        <v>1998</v>
      </c>
      <c r="D101">
        <f t="shared" si="13"/>
        <v>18</v>
      </c>
      <c r="E101" t="s">
        <v>102</v>
      </c>
      <c r="F101">
        <v>3</v>
      </c>
      <c r="G101">
        <v>3</v>
      </c>
      <c r="H101">
        <v>4</v>
      </c>
      <c r="I101">
        <v>4</v>
      </c>
      <c r="J101">
        <v>1</v>
      </c>
      <c r="K101">
        <v>2</v>
      </c>
      <c r="L101">
        <v>3</v>
      </c>
      <c r="M101" s="12" t="str">
        <f t="shared" si="14"/>
        <v/>
      </c>
      <c r="N101" s="18" t="str">
        <f t="shared" si="15"/>
        <v/>
      </c>
      <c r="O101" s="5" t="str">
        <f t="shared" si="16"/>
        <v/>
      </c>
      <c r="P101" s="5" t="str">
        <f t="shared" si="17"/>
        <v/>
      </c>
      <c r="Q101" s="18" t="str">
        <f t="shared" si="18"/>
        <v/>
      </c>
      <c r="R101" s="17" t="str">
        <f t="shared" si="19"/>
        <v/>
      </c>
      <c r="S101" s="5" t="str">
        <f t="shared" si="20"/>
        <v/>
      </c>
      <c r="T101" s="16" t="str">
        <f t="shared" si="21"/>
        <v/>
      </c>
      <c r="U101" s="17" t="str">
        <f t="shared" si="22"/>
        <v/>
      </c>
      <c r="V101" s="5" t="str">
        <f t="shared" si="23"/>
        <v/>
      </c>
      <c r="W101" s="5"/>
      <c r="X101" s="5" t="str">
        <f t="shared" si="24"/>
        <v/>
      </c>
      <c r="Y101" s="16" t="str">
        <f t="shared" si="25"/>
        <v/>
      </c>
    </row>
    <row r="102" spans="1:25">
      <c r="A102">
        <v>908</v>
      </c>
      <c r="B102">
        <v>0</v>
      </c>
      <c r="C102">
        <v>1991</v>
      </c>
      <c r="D102">
        <f t="shared" si="13"/>
        <v>25</v>
      </c>
      <c r="E102" t="s">
        <v>46</v>
      </c>
      <c r="G102">
        <v>4</v>
      </c>
      <c r="H102">
        <v>4</v>
      </c>
      <c r="I102">
        <v>2</v>
      </c>
      <c r="J102">
        <v>3</v>
      </c>
      <c r="K102">
        <v>1</v>
      </c>
      <c r="L102">
        <v>4</v>
      </c>
      <c r="M102" s="12">
        <f t="shared" si="14"/>
        <v>18</v>
      </c>
      <c r="N102" s="18">
        <f t="shared" si="15"/>
        <v>12</v>
      </c>
      <c r="O102" s="5">
        <f t="shared" si="16"/>
        <v>14.013201177285318</v>
      </c>
      <c r="P102" s="5">
        <f t="shared" si="17"/>
        <v>72.546901653942072</v>
      </c>
      <c r="Q102" s="18">
        <f t="shared" si="18"/>
        <v>2</v>
      </c>
      <c r="R102" s="17">
        <f t="shared" si="19"/>
        <v>0.48632271468144023</v>
      </c>
      <c r="S102" s="5">
        <f t="shared" si="20"/>
        <v>40.509956956864507</v>
      </c>
      <c r="T102" s="16">
        <f t="shared" si="21"/>
        <v>4</v>
      </c>
      <c r="U102" s="17">
        <f t="shared" si="22"/>
        <v>3.8954293628809327E-4</v>
      </c>
      <c r="V102" s="5">
        <f t="shared" si="23"/>
        <v>50.185033661198766</v>
      </c>
      <c r="W102" s="5"/>
      <c r="X102" s="5">
        <f t="shared" si="24"/>
        <v>9.3990650969529099</v>
      </c>
      <c r="Y102" s="16">
        <f t="shared" si="25"/>
        <v>63.826249739990992</v>
      </c>
    </row>
    <row r="103" spans="1:25">
      <c r="A103">
        <v>927</v>
      </c>
      <c r="B103">
        <v>1</v>
      </c>
      <c r="C103">
        <v>1992</v>
      </c>
      <c r="D103">
        <f t="shared" si="13"/>
        <v>24</v>
      </c>
      <c r="E103" t="s">
        <v>103</v>
      </c>
      <c r="F103">
        <v>1</v>
      </c>
      <c r="G103">
        <v>3</v>
      </c>
      <c r="H103">
        <v>3</v>
      </c>
      <c r="I103">
        <v>3</v>
      </c>
      <c r="J103">
        <v>3</v>
      </c>
      <c r="K103">
        <v>2</v>
      </c>
      <c r="L103">
        <v>2</v>
      </c>
      <c r="M103" s="12" t="str">
        <f t="shared" si="14"/>
        <v/>
      </c>
      <c r="N103" s="18" t="str">
        <f t="shared" si="15"/>
        <v/>
      </c>
      <c r="O103" s="5" t="str">
        <f t="shared" si="16"/>
        <v/>
      </c>
      <c r="P103" s="5" t="str">
        <f t="shared" si="17"/>
        <v/>
      </c>
      <c r="Q103" s="18" t="str">
        <f t="shared" si="18"/>
        <v/>
      </c>
      <c r="R103" s="17" t="str">
        <f t="shared" si="19"/>
        <v/>
      </c>
      <c r="S103" s="5" t="str">
        <f t="shared" si="20"/>
        <v/>
      </c>
      <c r="T103" s="16" t="str">
        <f t="shared" si="21"/>
        <v/>
      </c>
      <c r="U103" s="17" t="str">
        <f t="shared" si="22"/>
        <v/>
      </c>
      <c r="V103" s="5" t="str">
        <f t="shared" si="23"/>
        <v/>
      </c>
      <c r="W103" s="5"/>
      <c r="X103" s="5" t="str">
        <f t="shared" si="24"/>
        <v/>
      </c>
      <c r="Y103" s="16" t="str">
        <f t="shared" si="25"/>
        <v/>
      </c>
    </row>
    <row r="104" spans="1:25">
      <c r="A104">
        <v>933</v>
      </c>
      <c r="B104">
        <v>0</v>
      </c>
      <c r="C104">
        <v>1996</v>
      </c>
      <c r="D104">
        <f t="shared" si="13"/>
        <v>20</v>
      </c>
      <c r="E104" t="s">
        <v>46</v>
      </c>
      <c r="G104">
        <v>3</v>
      </c>
      <c r="H104">
        <v>3</v>
      </c>
      <c r="I104">
        <v>2</v>
      </c>
      <c r="J104">
        <v>2</v>
      </c>
      <c r="K104">
        <v>2</v>
      </c>
      <c r="L104">
        <v>2</v>
      </c>
      <c r="M104" s="12">
        <f t="shared" si="14"/>
        <v>14</v>
      </c>
      <c r="N104" s="18">
        <f t="shared" si="15"/>
        <v>8</v>
      </c>
      <c r="O104" s="5">
        <f t="shared" si="16"/>
        <v>6.583275623268707E-2</v>
      </c>
      <c r="P104" s="5">
        <f t="shared" si="17"/>
        <v>48.454606037779016</v>
      </c>
      <c r="Q104" s="18">
        <f t="shared" si="18"/>
        <v>2</v>
      </c>
      <c r="R104" s="17">
        <f t="shared" si="19"/>
        <v>0.48632271468144023</v>
      </c>
      <c r="S104" s="5">
        <f t="shared" si="20"/>
        <v>40.509956956864507</v>
      </c>
      <c r="T104" s="16">
        <f t="shared" si="21"/>
        <v>4</v>
      </c>
      <c r="U104" s="17">
        <f t="shared" si="22"/>
        <v>3.8954293628809327E-4</v>
      </c>
      <c r="V104" s="5">
        <f t="shared" si="23"/>
        <v>50.185033661198766</v>
      </c>
      <c r="W104" s="5"/>
      <c r="X104" s="5">
        <f t="shared" si="24"/>
        <v>0.87274930747922419</v>
      </c>
      <c r="Y104" s="16">
        <f t="shared" si="25"/>
        <v>45.786850937599311</v>
      </c>
    </row>
    <row r="105" spans="1:25">
      <c r="A105">
        <v>942</v>
      </c>
      <c r="B105">
        <v>0</v>
      </c>
      <c r="C105">
        <v>1992</v>
      </c>
      <c r="D105">
        <f t="shared" si="13"/>
        <v>24</v>
      </c>
      <c r="E105" t="s">
        <v>46</v>
      </c>
      <c r="G105">
        <v>3</v>
      </c>
      <c r="H105">
        <v>3</v>
      </c>
      <c r="I105">
        <v>3</v>
      </c>
      <c r="J105">
        <v>3</v>
      </c>
      <c r="K105">
        <v>1</v>
      </c>
      <c r="L105">
        <v>1</v>
      </c>
      <c r="M105" s="12">
        <f t="shared" si="14"/>
        <v>14</v>
      </c>
      <c r="N105" s="18">
        <f t="shared" si="15"/>
        <v>7</v>
      </c>
      <c r="O105" s="5">
        <f t="shared" si="16"/>
        <v>1.5789906509695295</v>
      </c>
      <c r="P105" s="5">
        <f t="shared" si="17"/>
        <v>42.431532133738251</v>
      </c>
      <c r="Q105" s="18">
        <f t="shared" si="18"/>
        <v>3</v>
      </c>
      <c r="R105" s="17">
        <f t="shared" si="19"/>
        <v>9.1585872576177382E-2</v>
      </c>
      <c r="S105" s="5">
        <f t="shared" si="20"/>
        <v>54.118320565888993</v>
      </c>
      <c r="T105" s="16">
        <f t="shared" si="21"/>
        <v>4</v>
      </c>
      <c r="U105" s="17">
        <f t="shared" si="22"/>
        <v>3.8954293628809327E-4</v>
      </c>
      <c r="V105" s="5">
        <f t="shared" si="23"/>
        <v>50.185033661198766</v>
      </c>
      <c r="W105" s="5"/>
      <c r="X105" s="5">
        <f t="shared" si="24"/>
        <v>0.87274930747922419</v>
      </c>
      <c r="Y105" s="16">
        <f t="shared" si="25"/>
        <v>45.786850937599311</v>
      </c>
    </row>
    <row r="106" spans="1:25">
      <c r="A106">
        <v>950</v>
      </c>
      <c r="B106">
        <v>1</v>
      </c>
      <c r="C106">
        <v>1988</v>
      </c>
      <c r="D106">
        <f t="shared" si="13"/>
        <v>28</v>
      </c>
      <c r="E106" t="s">
        <v>104</v>
      </c>
      <c r="F106">
        <v>1</v>
      </c>
      <c r="G106">
        <v>3</v>
      </c>
      <c r="H106">
        <v>3</v>
      </c>
      <c r="I106">
        <v>2</v>
      </c>
      <c r="J106">
        <v>4</v>
      </c>
      <c r="K106">
        <v>3</v>
      </c>
      <c r="L106">
        <v>3</v>
      </c>
      <c r="M106" s="12" t="str">
        <f t="shared" si="14"/>
        <v/>
      </c>
      <c r="N106" s="18" t="str">
        <f t="shared" si="15"/>
        <v/>
      </c>
      <c r="O106" s="5" t="str">
        <f t="shared" si="16"/>
        <v/>
      </c>
      <c r="P106" s="5" t="str">
        <f t="shared" si="17"/>
        <v/>
      </c>
      <c r="Q106" s="18" t="str">
        <f t="shared" si="18"/>
        <v/>
      </c>
      <c r="R106" s="17" t="str">
        <f t="shared" si="19"/>
        <v/>
      </c>
      <c r="S106" s="5" t="str">
        <f t="shared" si="20"/>
        <v/>
      </c>
      <c r="T106" s="16" t="str">
        <f t="shared" si="21"/>
        <v/>
      </c>
      <c r="U106" s="17" t="str">
        <f t="shared" si="22"/>
        <v/>
      </c>
      <c r="V106" s="5" t="str">
        <f t="shared" si="23"/>
        <v/>
      </c>
      <c r="W106" s="5"/>
      <c r="X106" s="5" t="str">
        <f t="shared" si="24"/>
        <v/>
      </c>
      <c r="Y106" s="16" t="str">
        <f t="shared" si="25"/>
        <v/>
      </c>
    </row>
    <row r="107" spans="1:25">
      <c r="A107">
        <v>957</v>
      </c>
      <c r="B107">
        <v>0</v>
      </c>
      <c r="C107">
        <v>1976</v>
      </c>
      <c r="D107">
        <f t="shared" si="13"/>
        <v>40</v>
      </c>
      <c r="E107" t="s">
        <v>46</v>
      </c>
      <c r="G107">
        <v>4</v>
      </c>
      <c r="H107">
        <v>3</v>
      </c>
      <c r="I107">
        <v>3</v>
      </c>
      <c r="J107">
        <v>4</v>
      </c>
      <c r="K107">
        <v>2</v>
      </c>
      <c r="L107">
        <v>4</v>
      </c>
      <c r="M107" s="12" t="str">
        <f t="shared" si="14"/>
        <v/>
      </c>
      <c r="N107" s="18" t="str">
        <f t="shared" si="15"/>
        <v/>
      </c>
      <c r="O107" s="5" t="str">
        <f t="shared" si="16"/>
        <v/>
      </c>
      <c r="P107" s="5" t="str">
        <f t="shared" si="17"/>
        <v/>
      </c>
      <c r="Q107" s="18" t="str">
        <f t="shared" si="18"/>
        <v/>
      </c>
      <c r="R107" s="17" t="str">
        <f t="shared" si="19"/>
        <v/>
      </c>
      <c r="S107" s="5" t="str">
        <f t="shared" si="20"/>
        <v/>
      </c>
      <c r="T107" s="16" t="str">
        <f t="shared" si="21"/>
        <v/>
      </c>
      <c r="U107" s="17" t="str">
        <f t="shared" si="22"/>
        <v/>
      </c>
      <c r="V107" s="5" t="str">
        <f t="shared" si="23"/>
        <v/>
      </c>
      <c r="W107" s="5"/>
      <c r="X107" s="5" t="str">
        <f t="shared" si="24"/>
        <v/>
      </c>
      <c r="Y107" s="16" t="str">
        <f t="shared" si="25"/>
        <v/>
      </c>
    </row>
    <row r="108" spans="1:25">
      <c r="A108">
        <v>965</v>
      </c>
      <c r="B108">
        <v>0</v>
      </c>
      <c r="C108">
        <v>1977</v>
      </c>
      <c r="D108">
        <f t="shared" si="13"/>
        <v>39</v>
      </c>
      <c r="E108" t="s">
        <v>105</v>
      </c>
      <c r="F108">
        <v>3</v>
      </c>
      <c r="G108">
        <v>3</v>
      </c>
      <c r="H108">
        <v>2</v>
      </c>
      <c r="I108">
        <v>3</v>
      </c>
      <c r="J108">
        <v>2</v>
      </c>
      <c r="K108">
        <v>2</v>
      </c>
      <c r="L108">
        <v>3</v>
      </c>
      <c r="M108" s="12" t="str">
        <f t="shared" si="14"/>
        <v/>
      </c>
      <c r="N108" s="18" t="str">
        <f t="shared" si="15"/>
        <v/>
      </c>
      <c r="O108" s="5" t="str">
        <f t="shared" si="16"/>
        <v/>
      </c>
      <c r="P108" s="5" t="str">
        <f t="shared" si="17"/>
        <v/>
      </c>
      <c r="Q108" s="18" t="str">
        <f t="shared" si="18"/>
        <v/>
      </c>
      <c r="R108" s="17" t="str">
        <f t="shared" si="19"/>
        <v/>
      </c>
      <c r="S108" s="5" t="str">
        <f t="shared" si="20"/>
        <v/>
      </c>
      <c r="T108" s="16" t="str">
        <f t="shared" si="21"/>
        <v/>
      </c>
      <c r="U108" s="17" t="str">
        <f t="shared" si="22"/>
        <v/>
      </c>
      <c r="V108" s="5" t="str">
        <f t="shared" si="23"/>
        <v/>
      </c>
      <c r="W108" s="5"/>
      <c r="X108" s="5" t="str">
        <f t="shared" si="24"/>
        <v/>
      </c>
      <c r="Y108" s="16" t="str">
        <f t="shared" si="25"/>
        <v/>
      </c>
    </row>
    <row r="109" spans="1:25">
      <c r="A109">
        <v>967</v>
      </c>
      <c r="B109">
        <v>1</v>
      </c>
      <c r="C109">
        <v>1997</v>
      </c>
      <c r="D109">
        <f t="shared" si="13"/>
        <v>19</v>
      </c>
      <c r="E109" t="s">
        <v>46</v>
      </c>
      <c r="G109">
        <v>1</v>
      </c>
      <c r="H109">
        <v>3</v>
      </c>
      <c r="I109">
        <v>2</v>
      </c>
      <c r="J109">
        <v>1</v>
      </c>
      <c r="K109">
        <v>1</v>
      </c>
      <c r="L109">
        <v>3</v>
      </c>
      <c r="M109" s="12" t="str">
        <f t="shared" si="14"/>
        <v/>
      </c>
      <c r="N109" s="18" t="str">
        <f t="shared" si="15"/>
        <v/>
      </c>
      <c r="O109" s="5" t="str">
        <f t="shared" si="16"/>
        <v/>
      </c>
      <c r="P109" s="5" t="str">
        <f t="shared" si="17"/>
        <v/>
      </c>
      <c r="Q109" s="18" t="str">
        <f t="shared" si="18"/>
        <v/>
      </c>
      <c r="R109" s="17" t="str">
        <f t="shared" si="19"/>
        <v/>
      </c>
      <c r="S109" s="5" t="str">
        <f t="shared" si="20"/>
        <v/>
      </c>
      <c r="T109" s="16" t="str">
        <f t="shared" si="21"/>
        <v/>
      </c>
      <c r="U109" s="17" t="str">
        <f t="shared" si="22"/>
        <v/>
      </c>
      <c r="V109" s="5" t="str">
        <f t="shared" si="23"/>
        <v/>
      </c>
      <c r="W109" s="5"/>
      <c r="X109" s="5" t="str">
        <f t="shared" si="24"/>
        <v/>
      </c>
      <c r="Y109" s="16" t="str">
        <f t="shared" si="25"/>
        <v/>
      </c>
    </row>
    <row r="110" spans="1:25">
      <c r="A110">
        <v>981</v>
      </c>
      <c r="B110">
        <v>0</v>
      </c>
      <c r="C110">
        <v>1976</v>
      </c>
      <c r="D110">
        <f t="shared" si="13"/>
        <v>40</v>
      </c>
      <c r="E110" t="s">
        <v>106</v>
      </c>
      <c r="F110">
        <v>1</v>
      </c>
      <c r="G110">
        <v>3</v>
      </c>
      <c r="H110">
        <v>2</v>
      </c>
      <c r="I110">
        <v>2</v>
      </c>
      <c r="J110">
        <v>2</v>
      </c>
      <c r="K110">
        <v>2</v>
      </c>
      <c r="L110">
        <v>2</v>
      </c>
      <c r="M110" s="12" t="str">
        <f t="shared" si="14"/>
        <v/>
      </c>
      <c r="N110" s="18" t="str">
        <f t="shared" si="15"/>
        <v/>
      </c>
      <c r="O110" s="5" t="str">
        <f t="shared" si="16"/>
        <v/>
      </c>
      <c r="P110" s="5" t="str">
        <f t="shared" si="17"/>
        <v/>
      </c>
      <c r="Q110" s="18" t="str">
        <f t="shared" si="18"/>
        <v/>
      </c>
      <c r="R110" s="17" t="str">
        <f t="shared" si="19"/>
        <v/>
      </c>
      <c r="S110" s="5" t="str">
        <f t="shared" si="20"/>
        <v/>
      </c>
      <c r="T110" s="16" t="str">
        <f t="shared" si="21"/>
        <v/>
      </c>
      <c r="U110" s="17" t="str">
        <f t="shared" si="22"/>
        <v/>
      </c>
      <c r="V110" s="5" t="str">
        <f t="shared" si="23"/>
        <v/>
      </c>
      <c r="W110" s="5"/>
      <c r="X110" s="5" t="str">
        <f t="shared" si="24"/>
        <v/>
      </c>
      <c r="Y110" s="16" t="str">
        <f t="shared" si="25"/>
        <v/>
      </c>
    </row>
    <row r="111" spans="1:25">
      <c r="A111">
        <v>1002</v>
      </c>
      <c r="B111">
        <v>0</v>
      </c>
      <c r="C111">
        <v>1986</v>
      </c>
      <c r="D111">
        <f t="shared" si="13"/>
        <v>30</v>
      </c>
      <c r="E111" t="s">
        <v>107</v>
      </c>
      <c r="F111">
        <v>2</v>
      </c>
      <c r="G111">
        <v>3</v>
      </c>
      <c r="H111">
        <v>3</v>
      </c>
      <c r="I111">
        <v>3</v>
      </c>
      <c r="J111">
        <v>3</v>
      </c>
      <c r="K111">
        <v>2</v>
      </c>
      <c r="L111">
        <v>3</v>
      </c>
      <c r="M111" s="12" t="str">
        <f t="shared" si="14"/>
        <v/>
      </c>
      <c r="N111" s="18" t="str">
        <f t="shared" si="15"/>
        <v/>
      </c>
      <c r="O111" s="5" t="str">
        <f t="shared" si="16"/>
        <v/>
      </c>
      <c r="P111" s="5" t="str">
        <f t="shared" si="17"/>
        <v/>
      </c>
      <c r="Q111" s="18" t="str">
        <f t="shared" si="18"/>
        <v/>
      </c>
      <c r="R111" s="17" t="str">
        <f t="shared" si="19"/>
        <v/>
      </c>
      <c r="S111" s="5" t="str">
        <f t="shared" si="20"/>
        <v/>
      </c>
      <c r="T111" s="16" t="str">
        <f t="shared" si="21"/>
        <v/>
      </c>
      <c r="U111" s="17" t="str">
        <f t="shared" si="22"/>
        <v/>
      </c>
      <c r="V111" s="5" t="str">
        <f t="shared" si="23"/>
        <v/>
      </c>
      <c r="W111" s="5"/>
      <c r="X111" s="5" t="str">
        <f t="shared" si="24"/>
        <v/>
      </c>
      <c r="Y111" s="16" t="str">
        <f t="shared" si="25"/>
        <v/>
      </c>
    </row>
    <row r="112" spans="1:25">
      <c r="A112">
        <v>1010</v>
      </c>
      <c r="B112">
        <v>0</v>
      </c>
      <c r="C112">
        <v>1970</v>
      </c>
      <c r="D112">
        <f t="shared" si="13"/>
        <v>46</v>
      </c>
      <c r="E112" t="s">
        <v>46</v>
      </c>
      <c r="G112">
        <v>3</v>
      </c>
      <c r="H112">
        <v>3</v>
      </c>
      <c r="I112">
        <v>3</v>
      </c>
      <c r="J112">
        <v>2</v>
      </c>
      <c r="K112">
        <v>1</v>
      </c>
      <c r="L112">
        <v>2</v>
      </c>
      <c r="M112" s="12" t="str">
        <f t="shared" si="14"/>
        <v/>
      </c>
      <c r="N112" s="18" t="str">
        <f t="shared" si="15"/>
        <v/>
      </c>
      <c r="O112" s="5" t="str">
        <f t="shared" si="16"/>
        <v/>
      </c>
      <c r="P112" s="5" t="str">
        <f t="shared" si="17"/>
        <v/>
      </c>
      <c r="Q112" s="18" t="str">
        <f t="shared" si="18"/>
        <v/>
      </c>
      <c r="R112" s="17" t="str">
        <f t="shared" si="19"/>
        <v/>
      </c>
      <c r="S112" s="5" t="str">
        <f t="shared" si="20"/>
        <v/>
      </c>
      <c r="T112" s="16" t="str">
        <f t="shared" si="21"/>
        <v/>
      </c>
      <c r="U112" s="17" t="str">
        <f t="shared" si="22"/>
        <v/>
      </c>
      <c r="V112" s="5" t="str">
        <f t="shared" si="23"/>
        <v/>
      </c>
      <c r="W112" s="5"/>
      <c r="X112" s="5" t="str">
        <f t="shared" si="24"/>
        <v/>
      </c>
      <c r="Y112" s="16" t="str">
        <f t="shared" si="25"/>
        <v/>
      </c>
    </row>
    <row r="113" spans="1:25">
      <c r="A113">
        <v>1015</v>
      </c>
      <c r="B113">
        <v>0</v>
      </c>
      <c r="C113">
        <v>1971</v>
      </c>
      <c r="D113">
        <f t="shared" si="13"/>
        <v>45</v>
      </c>
      <c r="E113" t="s">
        <v>108</v>
      </c>
      <c r="F113">
        <v>2</v>
      </c>
      <c r="G113">
        <v>3</v>
      </c>
      <c r="H113">
        <v>1</v>
      </c>
      <c r="I113">
        <v>4</v>
      </c>
      <c r="J113">
        <v>3</v>
      </c>
      <c r="K113">
        <v>2</v>
      </c>
      <c r="L113">
        <v>3</v>
      </c>
      <c r="M113" s="12" t="str">
        <f t="shared" si="14"/>
        <v/>
      </c>
      <c r="N113" s="18" t="str">
        <f t="shared" si="15"/>
        <v/>
      </c>
      <c r="O113" s="5" t="str">
        <f t="shared" si="16"/>
        <v/>
      </c>
      <c r="P113" s="5" t="str">
        <f t="shared" si="17"/>
        <v/>
      </c>
      <c r="Q113" s="18" t="str">
        <f t="shared" si="18"/>
        <v/>
      </c>
      <c r="R113" s="17" t="str">
        <f t="shared" si="19"/>
        <v/>
      </c>
      <c r="S113" s="5" t="str">
        <f t="shared" si="20"/>
        <v/>
      </c>
      <c r="T113" s="16" t="str">
        <f t="shared" si="21"/>
        <v/>
      </c>
      <c r="U113" s="17" t="str">
        <f t="shared" si="22"/>
        <v/>
      </c>
      <c r="V113" s="5" t="str">
        <f t="shared" si="23"/>
        <v/>
      </c>
      <c r="W113" s="5"/>
      <c r="X113" s="5" t="str">
        <f t="shared" si="24"/>
        <v/>
      </c>
      <c r="Y113" s="16" t="str">
        <f t="shared" si="25"/>
        <v/>
      </c>
    </row>
    <row r="114" spans="1:25">
      <c r="A114">
        <v>1019</v>
      </c>
      <c r="B114">
        <v>0</v>
      </c>
      <c r="C114">
        <v>1968</v>
      </c>
      <c r="D114">
        <f t="shared" si="13"/>
        <v>48</v>
      </c>
      <c r="E114" t="s">
        <v>46</v>
      </c>
      <c r="G114">
        <v>3</v>
      </c>
      <c r="H114">
        <v>2</v>
      </c>
      <c r="I114">
        <v>2</v>
      </c>
      <c r="J114">
        <v>2</v>
      </c>
      <c r="K114">
        <v>2</v>
      </c>
      <c r="L114">
        <v>3</v>
      </c>
      <c r="M114" s="12" t="str">
        <f t="shared" si="14"/>
        <v/>
      </c>
      <c r="N114" s="18" t="str">
        <f t="shared" si="15"/>
        <v/>
      </c>
      <c r="O114" s="5" t="str">
        <f t="shared" si="16"/>
        <v/>
      </c>
      <c r="P114" s="5" t="str">
        <f t="shared" si="17"/>
        <v/>
      </c>
      <c r="Q114" s="18" t="str">
        <f t="shared" si="18"/>
        <v/>
      </c>
      <c r="R114" s="17" t="str">
        <f t="shared" si="19"/>
        <v/>
      </c>
      <c r="S114" s="5" t="str">
        <f t="shared" si="20"/>
        <v/>
      </c>
      <c r="T114" s="16" t="str">
        <f t="shared" si="21"/>
        <v/>
      </c>
      <c r="U114" s="17" t="str">
        <f t="shared" si="22"/>
        <v/>
      </c>
      <c r="V114" s="5" t="str">
        <f t="shared" si="23"/>
        <v/>
      </c>
      <c r="W114" s="5"/>
      <c r="X114" s="5" t="str">
        <f t="shared" si="24"/>
        <v/>
      </c>
      <c r="Y114" s="16" t="str">
        <f t="shared" si="25"/>
        <v/>
      </c>
    </row>
    <row r="115" spans="1:25">
      <c r="A115">
        <v>1025</v>
      </c>
      <c r="B115">
        <v>1</v>
      </c>
      <c r="C115">
        <v>1991</v>
      </c>
      <c r="D115">
        <f t="shared" si="13"/>
        <v>25</v>
      </c>
      <c r="E115" t="s">
        <v>109</v>
      </c>
      <c r="F115">
        <v>2</v>
      </c>
      <c r="G115">
        <v>3</v>
      </c>
      <c r="H115">
        <v>3</v>
      </c>
      <c r="I115">
        <v>4</v>
      </c>
      <c r="J115">
        <v>3</v>
      </c>
      <c r="K115">
        <v>2</v>
      </c>
      <c r="L115">
        <v>3</v>
      </c>
      <c r="M115" s="12" t="str">
        <f t="shared" si="14"/>
        <v/>
      </c>
      <c r="N115" s="18" t="str">
        <f t="shared" si="15"/>
        <v/>
      </c>
      <c r="O115" s="5" t="str">
        <f t="shared" si="16"/>
        <v/>
      </c>
      <c r="P115" s="5" t="str">
        <f t="shared" si="17"/>
        <v/>
      </c>
      <c r="Q115" s="18" t="str">
        <f t="shared" si="18"/>
        <v/>
      </c>
      <c r="R115" s="17" t="str">
        <f t="shared" si="19"/>
        <v/>
      </c>
      <c r="S115" s="5" t="str">
        <f t="shared" si="20"/>
        <v/>
      </c>
      <c r="T115" s="16" t="str">
        <f t="shared" si="21"/>
        <v/>
      </c>
      <c r="U115" s="17" t="str">
        <f t="shared" si="22"/>
        <v/>
      </c>
      <c r="V115" s="5" t="str">
        <f t="shared" si="23"/>
        <v/>
      </c>
      <c r="W115" s="5"/>
      <c r="X115" s="5" t="str">
        <f t="shared" si="24"/>
        <v/>
      </c>
      <c r="Y115" s="16" t="str">
        <f t="shared" si="25"/>
        <v/>
      </c>
    </row>
    <row r="116" spans="1:25">
      <c r="A116">
        <v>1039</v>
      </c>
      <c r="B116">
        <v>0</v>
      </c>
      <c r="C116">
        <v>1995</v>
      </c>
      <c r="D116">
        <f t="shared" si="13"/>
        <v>21</v>
      </c>
      <c r="E116" t="s">
        <v>46</v>
      </c>
      <c r="G116">
        <v>3</v>
      </c>
      <c r="H116">
        <v>3</v>
      </c>
      <c r="I116">
        <v>2</v>
      </c>
      <c r="J116">
        <v>3</v>
      </c>
      <c r="K116">
        <v>1</v>
      </c>
      <c r="L116">
        <v>2</v>
      </c>
      <c r="M116" s="12">
        <f t="shared" si="14"/>
        <v>14</v>
      </c>
      <c r="N116" s="18">
        <f t="shared" si="15"/>
        <v>8</v>
      </c>
      <c r="O116" s="5">
        <f t="shared" si="16"/>
        <v>6.583275623268707E-2</v>
      </c>
      <c r="P116" s="5">
        <f t="shared" si="17"/>
        <v>48.454606037779016</v>
      </c>
      <c r="Q116" s="18">
        <f t="shared" si="18"/>
        <v>2</v>
      </c>
      <c r="R116" s="17">
        <f t="shared" si="19"/>
        <v>0.48632271468144023</v>
      </c>
      <c r="S116" s="5">
        <f t="shared" si="20"/>
        <v>40.509956956864507</v>
      </c>
      <c r="T116" s="16">
        <f t="shared" si="21"/>
        <v>4</v>
      </c>
      <c r="U116" s="17">
        <f t="shared" si="22"/>
        <v>3.8954293628809327E-4</v>
      </c>
      <c r="V116" s="5">
        <f t="shared" si="23"/>
        <v>50.185033661198766</v>
      </c>
      <c r="W116" s="5"/>
      <c r="X116" s="5">
        <f t="shared" si="24"/>
        <v>0.87274930747922419</v>
      </c>
      <c r="Y116" s="16">
        <f t="shared" si="25"/>
        <v>45.786850937599311</v>
      </c>
    </row>
    <row r="117" spans="1:25">
      <c r="A117">
        <v>1049</v>
      </c>
      <c r="B117">
        <v>1</v>
      </c>
      <c r="C117">
        <v>1988</v>
      </c>
      <c r="D117">
        <f t="shared" si="13"/>
        <v>28</v>
      </c>
      <c r="E117" t="s">
        <v>46</v>
      </c>
      <c r="G117">
        <v>3</v>
      </c>
      <c r="H117">
        <v>4</v>
      </c>
      <c r="I117">
        <v>2</v>
      </c>
      <c r="J117">
        <v>4</v>
      </c>
      <c r="K117">
        <v>2</v>
      </c>
      <c r="L117">
        <v>2</v>
      </c>
      <c r="M117" s="12" t="str">
        <f t="shared" si="14"/>
        <v/>
      </c>
      <c r="N117" s="18" t="str">
        <f t="shared" si="15"/>
        <v/>
      </c>
      <c r="O117" s="5" t="str">
        <f t="shared" si="16"/>
        <v/>
      </c>
      <c r="P117" s="5" t="str">
        <f t="shared" si="17"/>
        <v/>
      </c>
      <c r="Q117" s="18" t="str">
        <f t="shared" si="18"/>
        <v/>
      </c>
      <c r="R117" s="17" t="str">
        <f t="shared" si="19"/>
        <v/>
      </c>
      <c r="S117" s="5" t="str">
        <f t="shared" si="20"/>
        <v/>
      </c>
      <c r="T117" s="16" t="str">
        <f t="shared" si="21"/>
        <v/>
      </c>
      <c r="U117" s="17" t="str">
        <f t="shared" si="22"/>
        <v/>
      </c>
      <c r="V117" s="5" t="str">
        <f t="shared" si="23"/>
        <v/>
      </c>
      <c r="W117" s="5"/>
      <c r="X117" s="5" t="str">
        <f t="shared" si="24"/>
        <v/>
      </c>
      <c r="Y117" s="16" t="str">
        <f t="shared" si="25"/>
        <v/>
      </c>
    </row>
    <row r="118" spans="1:25">
      <c r="A118">
        <v>1074</v>
      </c>
      <c r="B118">
        <v>0</v>
      </c>
      <c r="C118">
        <v>1981</v>
      </c>
      <c r="D118">
        <f t="shared" si="13"/>
        <v>35</v>
      </c>
      <c r="E118" t="s">
        <v>46</v>
      </c>
      <c r="G118">
        <v>3</v>
      </c>
      <c r="H118">
        <v>3</v>
      </c>
      <c r="I118">
        <v>3</v>
      </c>
      <c r="J118">
        <v>3</v>
      </c>
      <c r="K118">
        <v>1</v>
      </c>
      <c r="L118">
        <v>3</v>
      </c>
      <c r="M118" s="12" t="str">
        <f t="shared" si="14"/>
        <v/>
      </c>
      <c r="N118" s="18" t="str">
        <f t="shared" si="15"/>
        <v/>
      </c>
      <c r="O118" s="5" t="str">
        <f t="shared" si="16"/>
        <v/>
      </c>
      <c r="P118" s="5" t="str">
        <f t="shared" si="17"/>
        <v/>
      </c>
      <c r="Q118" s="18" t="str">
        <f t="shared" si="18"/>
        <v/>
      </c>
      <c r="R118" s="17" t="str">
        <f t="shared" si="19"/>
        <v/>
      </c>
      <c r="S118" s="5" t="str">
        <f t="shared" si="20"/>
        <v/>
      </c>
      <c r="T118" s="16" t="str">
        <f t="shared" si="21"/>
        <v/>
      </c>
      <c r="U118" s="17" t="str">
        <f t="shared" si="22"/>
        <v/>
      </c>
      <c r="V118" s="5" t="str">
        <f t="shared" si="23"/>
        <v/>
      </c>
      <c r="W118" s="5"/>
      <c r="X118" s="5" t="str">
        <f t="shared" si="24"/>
        <v/>
      </c>
      <c r="Y118" s="16" t="str">
        <f t="shared" si="25"/>
        <v/>
      </c>
    </row>
    <row r="119" spans="1:25">
      <c r="A119">
        <v>1083</v>
      </c>
      <c r="B119">
        <v>0</v>
      </c>
      <c r="C119">
        <v>1972</v>
      </c>
      <c r="D119">
        <f t="shared" si="13"/>
        <v>44</v>
      </c>
      <c r="E119" t="s">
        <v>46</v>
      </c>
      <c r="G119">
        <v>3</v>
      </c>
      <c r="H119">
        <v>3</v>
      </c>
      <c r="I119">
        <v>3</v>
      </c>
      <c r="J119">
        <v>3</v>
      </c>
      <c r="K119">
        <v>3</v>
      </c>
      <c r="L119">
        <v>3</v>
      </c>
      <c r="M119" s="12" t="str">
        <f t="shared" si="14"/>
        <v/>
      </c>
      <c r="N119" s="18" t="str">
        <f t="shared" si="15"/>
        <v/>
      </c>
      <c r="O119" s="5" t="str">
        <f t="shared" si="16"/>
        <v/>
      </c>
      <c r="P119" s="5" t="str">
        <f t="shared" si="17"/>
        <v/>
      </c>
      <c r="Q119" s="18" t="str">
        <f t="shared" si="18"/>
        <v/>
      </c>
      <c r="R119" s="17" t="str">
        <f t="shared" si="19"/>
        <v/>
      </c>
      <c r="S119" s="5" t="str">
        <f t="shared" si="20"/>
        <v/>
      </c>
      <c r="T119" s="16" t="str">
        <f t="shared" si="21"/>
        <v/>
      </c>
      <c r="U119" s="17" t="str">
        <f t="shared" si="22"/>
        <v/>
      </c>
      <c r="V119" s="5" t="str">
        <f t="shared" si="23"/>
        <v/>
      </c>
      <c r="W119" s="5"/>
      <c r="X119" s="5" t="str">
        <f t="shared" si="24"/>
        <v/>
      </c>
      <c r="Y119" s="16" t="str">
        <f t="shared" si="25"/>
        <v/>
      </c>
    </row>
    <row r="120" spans="1:25">
      <c r="A120">
        <v>1123</v>
      </c>
      <c r="B120">
        <v>1</v>
      </c>
      <c r="C120">
        <v>1997</v>
      </c>
      <c r="D120">
        <f t="shared" si="13"/>
        <v>19</v>
      </c>
      <c r="E120" t="s">
        <v>46</v>
      </c>
      <c r="G120">
        <v>3</v>
      </c>
      <c r="H120">
        <v>4</v>
      </c>
      <c r="I120">
        <v>2</v>
      </c>
      <c r="J120">
        <v>3</v>
      </c>
      <c r="K120">
        <v>3</v>
      </c>
      <c r="L120">
        <v>3</v>
      </c>
      <c r="M120" s="12" t="str">
        <f t="shared" si="14"/>
        <v/>
      </c>
      <c r="N120" s="18" t="str">
        <f t="shared" si="15"/>
        <v/>
      </c>
      <c r="O120" s="5" t="str">
        <f t="shared" si="16"/>
        <v/>
      </c>
      <c r="P120" s="5" t="str">
        <f t="shared" si="17"/>
        <v/>
      </c>
      <c r="Q120" s="18" t="str">
        <f t="shared" si="18"/>
        <v/>
      </c>
      <c r="R120" s="17" t="str">
        <f t="shared" si="19"/>
        <v/>
      </c>
      <c r="S120" s="5" t="str">
        <f t="shared" si="20"/>
        <v/>
      </c>
      <c r="T120" s="16" t="str">
        <f t="shared" si="21"/>
        <v/>
      </c>
      <c r="U120" s="17" t="str">
        <f t="shared" si="22"/>
        <v/>
      </c>
      <c r="V120" s="5" t="str">
        <f t="shared" si="23"/>
        <v/>
      </c>
      <c r="W120" s="5"/>
      <c r="X120" s="5" t="str">
        <f t="shared" si="24"/>
        <v/>
      </c>
      <c r="Y120" s="16" t="str">
        <f t="shared" si="25"/>
        <v/>
      </c>
    </row>
    <row r="121" spans="1:25">
      <c r="A121">
        <v>1121</v>
      </c>
      <c r="B121">
        <v>0</v>
      </c>
      <c r="C121">
        <v>1963</v>
      </c>
      <c r="D121">
        <f t="shared" si="13"/>
        <v>53</v>
      </c>
      <c r="E121" t="s">
        <v>46</v>
      </c>
      <c r="G121">
        <v>4</v>
      </c>
      <c r="H121">
        <v>4</v>
      </c>
      <c r="I121">
        <v>1</v>
      </c>
      <c r="J121">
        <v>4</v>
      </c>
      <c r="K121">
        <v>1</v>
      </c>
      <c r="L121">
        <v>4</v>
      </c>
      <c r="M121" s="12" t="str">
        <f t="shared" si="14"/>
        <v/>
      </c>
      <c r="N121" s="18" t="str">
        <f t="shared" si="15"/>
        <v/>
      </c>
      <c r="O121" s="5" t="str">
        <f t="shared" si="16"/>
        <v/>
      </c>
      <c r="P121" s="5" t="str">
        <f t="shared" si="17"/>
        <v/>
      </c>
      <c r="Q121" s="18" t="str">
        <f t="shared" si="18"/>
        <v/>
      </c>
      <c r="R121" s="17" t="str">
        <f t="shared" si="19"/>
        <v/>
      </c>
      <c r="S121" s="5" t="str">
        <f t="shared" si="20"/>
        <v/>
      </c>
      <c r="T121" s="16" t="str">
        <f t="shared" si="21"/>
        <v/>
      </c>
      <c r="U121" s="17" t="str">
        <f t="shared" si="22"/>
        <v/>
      </c>
      <c r="V121" s="5" t="str">
        <f t="shared" si="23"/>
        <v/>
      </c>
      <c r="W121" s="5"/>
      <c r="X121" s="5" t="str">
        <f t="shared" si="24"/>
        <v/>
      </c>
      <c r="Y121" s="16" t="str">
        <f t="shared" si="25"/>
        <v/>
      </c>
    </row>
    <row r="122" spans="1:25">
      <c r="A122">
        <v>1127</v>
      </c>
      <c r="B122">
        <v>0</v>
      </c>
      <c r="C122">
        <v>1995</v>
      </c>
      <c r="D122">
        <f t="shared" si="13"/>
        <v>21</v>
      </c>
      <c r="E122" t="s">
        <v>46</v>
      </c>
      <c r="G122">
        <v>4</v>
      </c>
      <c r="H122">
        <v>3</v>
      </c>
      <c r="I122">
        <v>3</v>
      </c>
      <c r="J122">
        <v>2</v>
      </c>
      <c r="K122">
        <v>1</v>
      </c>
      <c r="L122">
        <v>3</v>
      </c>
      <c r="M122" s="12">
        <f t="shared" si="14"/>
        <v>16</v>
      </c>
      <c r="N122" s="18">
        <f t="shared" si="15"/>
        <v>10</v>
      </c>
      <c r="O122" s="5">
        <f t="shared" si="16"/>
        <v>3.0395169667590021</v>
      </c>
      <c r="P122" s="5">
        <f t="shared" si="17"/>
        <v>60.500753845860544</v>
      </c>
      <c r="Q122" s="18">
        <f t="shared" si="18"/>
        <v>3</v>
      </c>
      <c r="R122" s="17">
        <f t="shared" si="19"/>
        <v>9.1585872576177382E-2</v>
      </c>
      <c r="S122" s="5">
        <f t="shared" si="20"/>
        <v>54.118320565888993</v>
      </c>
      <c r="T122" s="16">
        <f t="shared" si="21"/>
        <v>3</v>
      </c>
      <c r="U122" s="17">
        <f t="shared" si="22"/>
        <v>0.96091585872576157</v>
      </c>
      <c r="V122" s="5">
        <f t="shared" si="23"/>
        <v>40.809994827127973</v>
      </c>
      <c r="W122" s="5"/>
      <c r="X122" s="5">
        <f t="shared" si="24"/>
        <v>1.1359072022160668</v>
      </c>
      <c r="Y122" s="16">
        <f t="shared" si="25"/>
        <v>54.806550338795148</v>
      </c>
    </row>
    <row r="123" spans="1:25">
      <c r="A123">
        <v>1131</v>
      </c>
      <c r="B123">
        <v>1</v>
      </c>
      <c r="C123">
        <v>2002</v>
      </c>
      <c r="D123">
        <f t="shared" si="13"/>
        <v>14</v>
      </c>
      <c r="E123" t="s">
        <v>110</v>
      </c>
      <c r="F123">
        <v>4</v>
      </c>
      <c r="G123">
        <v>3</v>
      </c>
      <c r="H123">
        <v>2</v>
      </c>
      <c r="I123">
        <v>2</v>
      </c>
      <c r="J123">
        <v>3</v>
      </c>
      <c r="K123">
        <v>1</v>
      </c>
      <c r="L123">
        <v>3</v>
      </c>
      <c r="M123" s="12" t="str">
        <f t="shared" si="14"/>
        <v/>
      </c>
      <c r="N123" s="18" t="str">
        <f t="shared" si="15"/>
        <v/>
      </c>
      <c r="O123" s="5" t="str">
        <f t="shared" si="16"/>
        <v/>
      </c>
      <c r="P123" s="5" t="str">
        <f t="shared" si="17"/>
        <v/>
      </c>
      <c r="Q123" s="18" t="str">
        <f t="shared" si="18"/>
        <v/>
      </c>
      <c r="R123" s="17" t="str">
        <f t="shared" si="19"/>
        <v/>
      </c>
      <c r="S123" s="5" t="str">
        <f t="shared" si="20"/>
        <v/>
      </c>
      <c r="T123" s="16" t="str">
        <f t="shared" si="21"/>
        <v/>
      </c>
      <c r="U123" s="17" t="str">
        <f t="shared" si="22"/>
        <v/>
      </c>
      <c r="V123" s="5" t="str">
        <f t="shared" si="23"/>
        <v/>
      </c>
      <c r="W123" s="5"/>
      <c r="X123" s="5" t="str">
        <f t="shared" si="24"/>
        <v/>
      </c>
      <c r="Y123" s="16" t="str">
        <f t="shared" si="25"/>
        <v/>
      </c>
    </row>
    <row r="124" spans="1:25">
      <c r="A124">
        <v>1187</v>
      </c>
      <c r="B124">
        <v>0</v>
      </c>
      <c r="C124">
        <v>2001</v>
      </c>
      <c r="D124">
        <f t="shared" si="13"/>
        <v>15</v>
      </c>
      <c r="E124" t="s">
        <v>111</v>
      </c>
      <c r="F124">
        <v>3</v>
      </c>
      <c r="G124">
        <v>3</v>
      </c>
      <c r="H124">
        <v>3</v>
      </c>
      <c r="I124">
        <v>2</v>
      </c>
      <c r="J124">
        <v>2</v>
      </c>
      <c r="K124">
        <v>2</v>
      </c>
      <c r="L124">
        <v>3</v>
      </c>
      <c r="M124" s="12" t="str">
        <f t="shared" si="14"/>
        <v/>
      </c>
      <c r="N124" s="18" t="str">
        <f t="shared" si="15"/>
        <v/>
      </c>
      <c r="O124" s="5" t="str">
        <f t="shared" si="16"/>
        <v/>
      </c>
      <c r="P124" s="5" t="str">
        <f t="shared" si="17"/>
        <v/>
      </c>
      <c r="Q124" s="18" t="str">
        <f t="shared" si="18"/>
        <v/>
      </c>
      <c r="R124" s="17" t="str">
        <f t="shared" si="19"/>
        <v/>
      </c>
      <c r="S124" s="5" t="str">
        <f t="shared" si="20"/>
        <v/>
      </c>
      <c r="T124" s="16" t="str">
        <f t="shared" si="21"/>
        <v/>
      </c>
      <c r="U124" s="17" t="str">
        <f t="shared" si="22"/>
        <v/>
      </c>
      <c r="V124" s="5" t="str">
        <f t="shared" si="23"/>
        <v/>
      </c>
      <c r="W124" s="5"/>
      <c r="X124" s="5" t="str">
        <f t="shared" si="24"/>
        <v/>
      </c>
      <c r="Y124" s="16" t="str">
        <f t="shared" si="25"/>
        <v/>
      </c>
    </row>
    <row r="125" spans="1:25">
      <c r="A125">
        <v>1189</v>
      </c>
      <c r="B125">
        <v>1</v>
      </c>
      <c r="C125">
        <v>1990</v>
      </c>
      <c r="D125">
        <f t="shared" si="13"/>
        <v>26</v>
      </c>
      <c r="E125" t="s">
        <v>112</v>
      </c>
      <c r="F125">
        <v>3</v>
      </c>
      <c r="G125">
        <v>2</v>
      </c>
      <c r="H125">
        <v>3</v>
      </c>
      <c r="I125">
        <v>2</v>
      </c>
      <c r="J125">
        <v>3</v>
      </c>
      <c r="K125">
        <v>1</v>
      </c>
      <c r="L125">
        <v>2</v>
      </c>
      <c r="M125" s="12" t="str">
        <f t="shared" si="14"/>
        <v/>
      </c>
      <c r="N125" s="18" t="str">
        <f t="shared" si="15"/>
        <v/>
      </c>
      <c r="O125" s="5" t="str">
        <f t="shared" si="16"/>
        <v/>
      </c>
      <c r="P125" s="5" t="str">
        <f t="shared" si="17"/>
        <v/>
      </c>
      <c r="Q125" s="18" t="str">
        <f t="shared" si="18"/>
        <v/>
      </c>
      <c r="R125" s="17" t="str">
        <f t="shared" si="19"/>
        <v/>
      </c>
      <c r="S125" s="5" t="str">
        <f t="shared" si="20"/>
        <v/>
      </c>
      <c r="T125" s="16" t="str">
        <f t="shared" si="21"/>
        <v/>
      </c>
      <c r="U125" s="17" t="str">
        <f t="shared" si="22"/>
        <v/>
      </c>
      <c r="V125" s="5" t="str">
        <f t="shared" si="23"/>
        <v/>
      </c>
      <c r="W125" s="5"/>
      <c r="X125" s="5" t="str">
        <f t="shared" si="24"/>
        <v/>
      </c>
      <c r="Y125" s="16" t="str">
        <f t="shared" si="25"/>
        <v/>
      </c>
    </row>
    <row r="126" spans="1:25">
      <c r="A126">
        <v>1202</v>
      </c>
      <c r="B126">
        <v>1</v>
      </c>
      <c r="C126">
        <v>1994</v>
      </c>
      <c r="D126">
        <f t="shared" si="13"/>
        <v>22</v>
      </c>
      <c r="E126" t="s">
        <v>46</v>
      </c>
      <c r="G126">
        <v>2</v>
      </c>
      <c r="H126">
        <v>4</v>
      </c>
      <c r="I126">
        <v>1</v>
      </c>
      <c r="J126">
        <v>1</v>
      </c>
      <c r="K126">
        <v>2</v>
      </c>
      <c r="L126">
        <v>2</v>
      </c>
      <c r="M126" s="12" t="str">
        <f t="shared" si="14"/>
        <v/>
      </c>
      <c r="N126" s="18" t="str">
        <f t="shared" si="15"/>
        <v/>
      </c>
      <c r="O126" s="5" t="str">
        <f t="shared" si="16"/>
        <v/>
      </c>
      <c r="P126" s="5" t="str">
        <f t="shared" si="17"/>
        <v/>
      </c>
      <c r="Q126" s="18" t="str">
        <f t="shared" si="18"/>
        <v/>
      </c>
      <c r="R126" s="17" t="str">
        <f t="shared" si="19"/>
        <v/>
      </c>
      <c r="S126" s="5" t="str">
        <f t="shared" si="20"/>
        <v/>
      </c>
      <c r="T126" s="16" t="str">
        <f t="shared" si="21"/>
        <v/>
      </c>
      <c r="U126" s="17" t="str">
        <f t="shared" si="22"/>
        <v/>
      </c>
      <c r="V126" s="5" t="str">
        <f t="shared" si="23"/>
        <v/>
      </c>
      <c r="W126" s="5"/>
      <c r="X126" s="5" t="str">
        <f t="shared" si="24"/>
        <v/>
      </c>
      <c r="Y126" s="16" t="str">
        <f t="shared" si="25"/>
        <v/>
      </c>
    </row>
    <row r="127" spans="1:25">
      <c r="A127">
        <v>1188</v>
      </c>
      <c r="B127">
        <v>0</v>
      </c>
      <c r="C127">
        <v>1992</v>
      </c>
      <c r="D127">
        <f t="shared" si="13"/>
        <v>24</v>
      </c>
      <c r="E127" t="s">
        <v>46</v>
      </c>
      <c r="G127">
        <v>3</v>
      </c>
      <c r="H127">
        <v>2</v>
      </c>
      <c r="I127">
        <v>4</v>
      </c>
      <c r="J127">
        <v>2</v>
      </c>
      <c r="K127">
        <v>2</v>
      </c>
      <c r="L127">
        <v>3</v>
      </c>
      <c r="M127" s="12">
        <f t="shared" si="14"/>
        <v>16</v>
      </c>
      <c r="N127" s="18">
        <f t="shared" si="15"/>
        <v>8</v>
      </c>
      <c r="O127" s="5">
        <f t="shared" si="16"/>
        <v>6.583275623268707E-2</v>
      </c>
      <c r="P127" s="5">
        <f t="shared" si="17"/>
        <v>48.454606037779016</v>
      </c>
      <c r="Q127" s="18">
        <f t="shared" si="18"/>
        <v>4</v>
      </c>
      <c r="R127" s="17">
        <f t="shared" si="19"/>
        <v>1.6968490304709145</v>
      </c>
      <c r="S127" s="5">
        <f t="shared" si="20"/>
        <v>67.726684174913473</v>
      </c>
      <c r="T127" s="16">
        <f t="shared" si="21"/>
        <v>4</v>
      </c>
      <c r="U127" s="17">
        <f t="shared" si="22"/>
        <v>3.8954293628809327E-4</v>
      </c>
      <c r="V127" s="5">
        <f t="shared" si="23"/>
        <v>50.185033661198766</v>
      </c>
      <c r="W127" s="5"/>
      <c r="X127" s="5">
        <f t="shared" si="24"/>
        <v>1.1359072022160668</v>
      </c>
      <c r="Y127" s="16">
        <f t="shared" si="25"/>
        <v>54.806550338795148</v>
      </c>
    </row>
    <row r="128" spans="1:25">
      <c r="A128">
        <v>1214</v>
      </c>
      <c r="B128">
        <v>0</v>
      </c>
      <c r="C128">
        <v>1999</v>
      </c>
      <c r="D128">
        <f t="shared" si="13"/>
        <v>17</v>
      </c>
      <c r="E128" t="s">
        <v>113</v>
      </c>
      <c r="F128">
        <v>3</v>
      </c>
      <c r="G128">
        <v>4</v>
      </c>
      <c r="H128">
        <v>2</v>
      </c>
      <c r="I128">
        <v>2</v>
      </c>
      <c r="J128">
        <v>3</v>
      </c>
      <c r="K128">
        <v>2</v>
      </c>
      <c r="L128">
        <v>4</v>
      </c>
      <c r="M128" s="12" t="str">
        <f t="shared" si="14"/>
        <v/>
      </c>
      <c r="N128" s="18" t="str">
        <f t="shared" si="15"/>
        <v/>
      </c>
      <c r="O128" s="5" t="str">
        <f t="shared" si="16"/>
        <v/>
      </c>
      <c r="P128" s="5" t="str">
        <f t="shared" si="17"/>
        <v/>
      </c>
      <c r="Q128" s="18" t="str">
        <f t="shared" si="18"/>
        <v/>
      </c>
      <c r="R128" s="17" t="str">
        <f t="shared" si="19"/>
        <v/>
      </c>
      <c r="S128" s="5" t="str">
        <f t="shared" si="20"/>
        <v/>
      </c>
      <c r="T128" s="16" t="str">
        <f t="shared" si="21"/>
        <v/>
      </c>
      <c r="U128" s="17" t="str">
        <f t="shared" si="22"/>
        <v/>
      </c>
      <c r="V128" s="5" t="str">
        <f t="shared" si="23"/>
        <v/>
      </c>
      <c r="W128" s="5"/>
      <c r="X128" s="5" t="str">
        <f t="shared" si="24"/>
        <v/>
      </c>
      <c r="Y128" s="16" t="str">
        <f t="shared" si="25"/>
        <v/>
      </c>
    </row>
    <row r="129" spans="1:25">
      <c r="A129">
        <v>1212</v>
      </c>
      <c r="B129">
        <v>0</v>
      </c>
      <c r="C129">
        <v>1963</v>
      </c>
      <c r="D129">
        <f t="shared" si="13"/>
        <v>53</v>
      </c>
      <c r="E129" t="s">
        <v>114</v>
      </c>
      <c r="F129">
        <v>2</v>
      </c>
      <c r="G129">
        <v>2</v>
      </c>
      <c r="H129">
        <v>2</v>
      </c>
      <c r="I129">
        <v>2</v>
      </c>
      <c r="J129">
        <v>2</v>
      </c>
      <c r="K129">
        <v>2</v>
      </c>
      <c r="L129">
        <v>2</v>
      </c>
      <c r="M129" s="12" t="str">
        <f t="shared" si="14"/>
        <v/>
      </c>
      <c r="N129" s="18" t="str">
        <f t="shared" si="15"/>
        <v/>
      </c>
      <c r="O129" s="5" t="str">
        <f t="shared" si="16"/>
        <v/>
      </c>
      <c r="P129" s="5" t="str">
        <f t="shared" si="17"/>
        <v/>
      </c>
      <c r="Q129" s="18" t="str">
        <f t="shared" si="18"/>
        <v/>
      </c>
      <c r="R129" s="17" t="str">
        <f t="shared" si="19"/>
        <v/>
      </c>
      <c r="S129" s="5" t="str">
        <f t="shared" si="20"/>
        <v/>
      </c>
      <c r="T129" s="16" t="str">
        <f t="shared" si="21"/>
        <v/>
      </c>
      <c r="U129" s="17" t="str">
        <f t="shared" si="22"/>
        <v/>
      </c>
      <c r="V129" s="5" t="str">
        <f t="shared" si="23"/>
        <v/>
      </c>
      <c r="W129" s="5"/>
      <c r="X129" s="5" t="str">
        <f t="shared" si="24"/>
        <v/>
      </c>
      <c r="Y129" s="16" t="str">
        <f t="shared" si="25"/>
        <v/>
      </c>
    </row>
    <row r="130" spans="1:25">
      <c r="A130">
        <v>1227</v>
      </c>
      <c r="B130">
        <v>0</v>
      </c>
      <c r="C130">
        <v>1993</v>
      </c>
      <c r="D130">
        <f t="shared" si="13"/>
        <v>23</v>
      </c>
      <c r="E130" t="s">
        <v>46</v>
      </c>
      <c r="G130">
        <v>3</v>
      </c>
      <c r="H130">
        <v>2</v>
      </c>
      <c r="I130">
        <v>3</v>
      </c>
      <c r="J130">
        <v>3</v>
      </c>
      <c r="K130">
        <v>2</v>
      </c>
      <c r="L130">
        <v>3</v>
      </c>
      <c r="M130" s="12">
        <f t="shared" si="14"/>
        <v>16</v>
      </c>
      <c r="N130" s="18">
        <f t="shared" si="15"/>
        <v>8</v>
      </c>
      <c r="O130" s="5">
        <f t="shared" si="16"/>
        <v>6.583275623268707E-2</v>
      </c>
      <c r="P130" s="5">
        <f t="shared" si="17"/>
        <v>48.454606037779016</v>
      </c>
      <c r="Q130" s="18">
        <f t="shared" si="18"/>
        <v>3</v>
      </c>
      <c r="R130" s="17">
        <f t="shared" si="19"/>
        <v>9.1585872576177382E-2</v>
      </c>
      <c r="S130" s="5">
        <f t="shared" si="20"/>
        <v>54.118320565888993</v>
      </c>
      <c r="T130" s="16">
        <f t="shared" si="21"/>
        <v>5</v>
      </c>
      <c r="U130" s="17">
        <f t="shared" si="22"/>
        <v>1.0398632271468147</v>
      </c>
      <c r="V130" s="5">
        <f t="shared" si="23"/>
        <v>59.560072495269566</v>
      </c>
      <c r="W130" s="5"/>
      <c r="X130" s="5">
        <f t="shared" si="24"/>
        <v>1.1359072022160668</v>
      </c>
      <c r="Y130" s="16">
        <f t="shared" si="25"/>
        <v>54.806550338795148</v>
      </c>
    </row>
    <row r="131" spans="1:25">
      <c r="A131">
        <v>1256</v>
      </c>
      <c r="B131">
        <v>0</v>
      </c>
      <c r="C131">
        <v>1991</v>
      </c>
      <c r="D131">
        <f t="shared" si="13"/>
        <v>25</v>
      </c>
      <c r="E131" t="s">
        <v>115</v>
      </c>
      <c r="F131">
        <v>3</v>
      </c>
      <c r="G131">
        <v>3</v>
      </c>
      <c r="H131">
        <v>3</v>
      </c>
      <c r="I131">
        <v>2</v>
      </c>
      <c r="J131">
        <v>1</v>
      </c>
      <c r="K131">
        <v>3</v>
      </c>
      <c r="L131">
        <v>3</v>
      </c>
      <c r="M131" s="12">
        <f t="shared" si="14"/>
        <v>15</v>
      </c>
      <c r="N131" s="18">
        <f t="shared" si="15"/>
        <v>9</v>
      </c>
      <c r="O131" s="5">
        <f t="shared" si="16"/>
        <v>0.55267486149584455</v>
      </c>
      <c r="P131" s="5">
        <f t="shared" si="17"/>
        <v>54.47767994181978</v>
      </c>
      <c r="Q131" s="18">
        <f t="shared" si="18"/>
        <v>2</v>
      </c>
      <c r="R131" s="17">
        <f t="shared" si="19"/>
        <v>0.48632271468144023</v>
      </c>
      <c r="S131" s="5">
        <f t="shared" si="20"/>
        <v>40.509956956864507</v>
      </c>
      <c r="T131" s="16">
        <f t="shared" si="21"/>
        <v>4</v>
      </c>
      <c r="U131" s="17">
        <f t="shared" si="22"/>
        <v>3.8954293628809327E-4</v>
      </c>
      <c r="V131" s="5">
        <f t="shared" si="23"/>
        <v>50.185033661198766</v>
      </c>
      <c r="W131" s="5"/>
      <c r="X131" s="5">
        <f t="shared" si="24"/>
        <v>4.3282548476454418E-3</v>
      </c>
      <c r="Y131" s="16">
        <f t="shared" si="25"/>
        <v>50.29670063819723</v>
      </c>
    </row>
    <row r="132" spans="1:25">
      <c r="A132">
        <v>1262</v>
      </c>
      <c r="B132">
        <v>0</v>
      </c>
      <c r="C132">
        <v>1991</v>
      </c>
      <c r="D132">
        <f t="shared" si="13"/>
        <v>25</v>
      </c>
      <c r="E132" t="s">
        <v>116</v>
      </c>
      <c r="F132">
        <v>1</v>
      </c>
      <c r="G132">
        <v>3</v>
      </c>
      <c r="H132">
        <v>2</v>
      </c>
      <c r="I132">
        <v>3</v>
      </c>
      <c r="J132">
        <v>3</v>
      </c>
      <c r="K132">
        <v>2</v>
      </c>
      <c r="L132">
        <v>4</v>
      </c>
      <c r="M132" s="12">
        <f t="shared" si="14"/>
        <v>17</v>
      </c>
      <c r="N132" s="18">
        <f t="shared" si="15"/>
        <v>9</v>
      </c>
      <c r="O132" s="5">
        <f t="shared" si="16"/>
        <v>0.55267486149584455</v>
      </c>
      <c r="P132" s="5">
        <f t="shared" si="17"/>
        <v>54.47767994181978</v>
      </c>
      <c r="Q132" s="18">
        <f t="shared" si="18"/>
        <v>3</v>
      </c>
      <c r="R132" s="17">
        <f t="shared" si="19"/>
        <v>9.1585872576177382E-2</v>
      </c>
      <c r="S132" s="5">
        <f t="shared" si="20"/>
        <v>54.118320565888993</v>
      </c>
      <c r="T132" s="16">
        <f t="shared" si="21"/>
        <v>5</v>
      </c>
      <c r="U132" s="17">
        <f t="shared" si="22"/>
        <v>1.0398632271468147</v>
      </c>
      <c r="V132" s="5">
        <f t="shared" si="23"/>
        <v>59.560072495269566</v>
      </c>
      <c r="W132" s="5"/>
      <c r="X132" s="5">
        <f t="shared" si="24"/>
        <v>4.2674861495844878</v>
      </c>
      <c r="Y132" s="16">
        <f t="shared" si="25"/>
        <v>59.316400039393073</v>
      </c>
    </row>
    <row r="133" spans="1:25">
      <c r="A133">
        <v>1239</v>
      </c>
      <c r="B133">
        <v>0</v>
      </c>
      <c r="C133">
        <v>1994</v>
      </c>
      <c r="D133">
        <f t="shared" si="13"/>
        <v>22</v>
      </c>
      <c r="E133" t="s">
        <v>46</v>
      </c>
      <c r="G133">
        <v>3</v>
      </c>
      <c r="H133">
        <v>3</v>
      </c>
      <c r="I133">
        <v>3</v>
      </c>
      <c r="J133">
        <v>1</v>
      </c>
      <c r="K133">
        <v>2</v>
      </c>
      <c r="L133">
        <v>2</v>
      </c>
      <c r="M133" s="12">
        <f t="shared" si="14"/>
        <v>14</v>
      </c>
      <c r="N133" s="18">
        <f t="shared" si="15"/>
        <v>8</v>
      </c>
      <c r="O133" s="5">
        <f t="shared" si="16"/>
        <v>6.583275623268707E-2</v>
      </c>
      <c r="P133" s="5">
        <f t="shared" si="17"/>
        <v>48.454606037779016</v>
      </c>
      <c r="Q133" s="18">
        <f t="shared" si="18"/>
        <v>3</v>
      </c>
      <c r="R133" s="17">
        <f t="shared" si="19"/>
        <v>9.1585872576177382E-2</v>
      </c>
      <c r="S133" s="5">
        <f t="shared" si="20"/>
        <v>54.118320565888993</v>
      </c>
      <c r="T133" s="16">
        <f t="shared" si="21"/>
        <v>3</v>
      </c>
      <c r="U133" s="17">
        <f t="shared" si="22"/>
        <v>0.96091585872576157</v>
      </c>
      <c r="V133" s="5">
        <f t="shared" si="23"/>
        <v>40.809994827127973</v>
      </c>
      <c r="W133" s="5"/>
      <c r="X133" s="5">
        <f t="shared" si="24"/>
        <v>0.87274930747922419</v>
      </c>
      <c r="Y133" s="16">
        <f t="shared" si="25"/>
        <v>45.786850937599311</v>
      </c>
    </row>
    <row r="134" spans="1:25">
      <c r="A134">
        <v>1274</v>
      </c>
      <c r="B134">
        <v>0</v>
      </c>
      <c r="C134">
        <v>1986</v>
      </c>
      <c r="D134">
        <f t="shared" si="13"/>
        <v>30</v>
      </c>
      <c r="E134" t="s">
        <v>117</v>
      </c>
      <c r="F134">
        <v>2</v>
      </c>
      <c r="G134">
        <v>3</v>
      </c>
      <c r="H134">
        <v>3</v>
      </c>
      <c r="I134">
        <v>2</v>
      </c>
      <c r="J134">
        <v>4</v>
      </c>
      <c r="K134">
        <v>2</v>
      </c>
      <c r="L134">
        <v>1</v>
      </c>
      <c r="M134" s="12" t="str">
        <f t="shared" si="14"/>
        <v/>
      </c>
      <c r="N134" s="18" t="str">
        <f t="shared" si="15"/>
        <v/>
      </c>
      <c r="O134" s="5" t="str">
        <f t="shared" si="16"/>
        <v/>
      </c>
      <c r="P134" s="5" t="str">
        <f t="shared" si="17"/>
        <v/>
      </c>
      <c r="Q134" s="18" t="str">
        <f t="shared" si="18"/>
        <v/>
      </c>
      <c r="R134" s="17" t="str">
        <f t="shared" si="19"/>
        <v/>
      </c>
      <c r="S134" s="5" t="str">
        <f t="shared" si="20"/>
        <v/>
      </c>
      <c r="T134" s="16" t="str">
        <f t="shared" si="21"/>
        <v/>
      </c>
      <c r="U134" s="17" t="str">
        <f t="shared" si="22"/>
        <v/>
      </c>
      <c r="V134" s="5" t="str">
        <f t="shared" si="23"/>
        <v/>
      </c>
      <c r="W134" s="5"/>
      <c r="X134" s="5" t="str">
        <f t="shared" si="24"/>
        <v/>
      </c>
      <c r="Y134" s="16" t="str">
        <f t="shared" si="25"/>
        <v/>
      </c>
    </row>
    <row r="135" spans="1:25">
      <c r="A135">
        <v>1313</v>
      </c>
      <c r="B135">
        <v>0</v>
      </c>
      <c r="C135">
        <v>1971</v>
      </c>
      <c r="D135">
        <f t="shared" si="13"/>
        <v>45</v>
      </c>
      <c r="E135" t="s">
        <v>118</v>
      </c>
      <c r="F135">
        <v>4</v>
      </c>
      <c r="G135">
        <v>3</v>
      </c>
      <c r="H135">
        <v>3</v>
      </c>
      <c r="I135">
        <v>3</v>
      </c>
      <c r="J135">
        <v>2</v>
      </c>
      <c r="K135">
        <v>2</v>
      </c>
      <c r="L135">
        <v>3</v>
      </c>
      <c r="M135" s="12" t="str">
        <f t="shared" si="14"/>
        <v/>
      </c>
      <c r="N135" s="18" t="str">
        <f t="shared" si="15"/>
        <v/>
      </c>
      <c r="O135" s="5" t="str">
        <f t="shared" si="16"/>
        <v/>
      </c>
      <c r="P135" s="5" t="str">
        <f t="shared" si="17"/>
        <v/>
      </c>
      <c r="Q135" s="18" t="str">
        <f t="shared" si="18"/>
        <v/>
      </c>
      <c r="R135" s="17" t="str">
        <f t="shared" si="19"/>
        <v/>
      </c>
      <c r="S135" s="5" t="str">
        <f t="shared" si="20"/>
        <v/>
      </c>
      <c r="T135" s="16" t="str">
        <f t="shared" si="21"/>
        <v/>
      </c>
      <c r="U135" s="17" t="str">
        <f t="shared" si="22"/>
        <v/>
      </c>
      <c r="V135" s="5" t="str">
        <f t="shared" si="23"/>
        <v/>
      </c>
      <c r="W135" s="5"/>
      <c r="X135" s="5" t="str">
        <f t="shared" si="24"/>
        <v/>
      </c>
      <c r="Y135" s="16" t="str">
        <f t="shared" si="25"/>
        <v/>
      </c>
    </row>
    <row r="136" spans="1:25">
      <c r="A136">
        <v>1320</v>
      </c>
      <c r="B136">
        <v>1</v>
      </c>
      <c r="C136">
        <v>1990</v>
      </c>
      <c r="D136">
        <f t="shared" si="13"/>
        <v>26</v>
      </c>
      <c r="E136" t="s">
        <v>119</v>
      </c>
      <c r="F136">
        <v>1</v>
      </c>
      <c r="G136">
        <v>3</v>
      </c>
      <c r="H136">
        <v>3</v>
      </c>
      <c r="I136">
        <v>1</v>
      </c>
      <c r="J136">
        <v>3</v>
      </c>
      <c r="K136">
        <v>2</v>
      </c>
      <c r="L136">
        <v>3</v>
      </c>
      <c r="M136" s="12" t="str">
        <f t="shared" si="14"/>
        <v/>
      </c>
      <c r="N136" s="18" t="str">
        <f t="shared" si="15"/>
        <v/>
      </c>
      <c r="O136" s="5" t="str">
        <f t="shared" si="16"/>
        <v/>
      </c>
      <c r="P136" s="5" t="str">
        <f t="shared" si="17"/>
        <v/>
      </c>
      <c r="Q136" s="18" t="str">
        <f t="shared" si="18"/>
        <v/>
      </c>
      <c r="R136" s="17" t="str">
        <f t="shared" si="19"/>
        <v/>
      </c>
      <c r="S136" s="5" t="str">
        <f t="shared" si="20"/>
        <v/>
      </c>
      <c r="T136" s="16" t="str">
        <f t="shared" si="21"/>
        <v/>
      </c>
      <c r="U136" s="17" t="str">
        <f t="shared" si="22"/>
        <v/>
      </c>
      <c r="V136" s="5" t="str">
        <f t="shared" si="23"/>
        <v/>
      </c>
      <c r="W136" s="5"/>
      <c r="X136" s="5" t="str">
        <f t="shared" si="24"/>
        <v/>
      </c>
      <c r="Y136" s="16" t="str">
        <f t="shared" si="25"/>
        <v/>
      </c>
    </row>
    <row r="137" spans="1:25">
      <c r="A137">
        <v>1324</v>
      </c>
      <c r="B137">
        <v>0</v>
      </c>
      <c r="C137">
        <v>1980</v>
      </c>
      <c r="D137">
        <f t="shared" si="13"/>
        <v>36</v>
      </c>
      <c r="E137" t="s">
        <v>120</v>
      </c>
      <c r="F137">
        <v>2</v>
      </c>
      <c r="G137">
        <v>3</v>
      </c>
      <c r="H137">
        <v>3</v>
      </c>
      <c r="I137">
        <v>3</v>
      </c>
      <c r="J137">
        <v>2</v>
      </c>
      <c r="K137">
        <v>2</v>
      </c>
      <c r="L137">
        <v>3</v>
      </c>
      <c r="M137" s="12" t="str">
        <f t="shared" si="14"/>
        <v/>
      </c>
      <c r="N137" s="18" t="str">
        <f t="shared" si="15"/>
        <v/>
      </c>
      <c r="O137" s="5" t="str">
        <f t="shared" si="16"/>
        <v/>
      </c>
      <c r="P137" s="5" t="str">
        <f t="shared" si="17"/>
        <v/>
      </c>
      <c r="Q137" s="18" t="str">
        <f t="shared" si="18"/>
        <v/>
      </c>
      <c r="R137" s="17" t="str">
        <f t="shared" si="19"/>
        <v/>
      </c>
      <c r="S137" s="5" t="str">
        <f t="shared" si="20"/>
        <v/>
      </c>
      <c r="T137" s="16" t="str">
        <f t="shared" si="21"/>
        <v/>
      </c>
      <c r="U137" s="17" t="str">
        <f t="shared" si="22"/>
        <v/>
      </c>
      <c r="V137" s="5" t="str">
        <f t="shared" si="23"/>
        <v/>
      </c>
      <c r="W137" s="5"/>
      <c r="X137" s="5" t="str">
        <f t="shared" si="24"/>
        <v/>
      </c>
      <c r="Y137" s="16" t="str">
        <f t="shared" si="25"/>
        <v/>
      </c>
    </row>
    <row r="138" spans="1:25">
      <c r="A138">
        <v>1326</v>
      </c>
      <c r="B138">
        <v>0</v>
      </c>
      <c r="C138">
        <v>1997</v>
      </c>
      <c r="D138">
        <f t="shared" si="13"/>
        <v>19</v>
      </c>
      <c r="E138" t="s">
        <v>121</v>
      </c>
      <c r="F138">
        <v>4</v>
      </c>
      <c r="G138">
        <v>4</v>
      </c>
      <c r="H138">
        <v>3</v>
      </c>
      <c r="I138">
        <v>2</v>
      </c>
      <c r="J138">
        <v>2</v>
      </c>
      <c r="K138">
        <v>1</v>
      </c>
      <c r="L138">
        <v>2</v>
      </c>
      <c r="M138" s="12">
        <f t="shared" si="14"/>
        <v>14</v>
      </c>
      <c r="N138" s="18">
        <f t="shared" si="15"/>
        <v>9</v>
      </c>
      <c r="O138" s="5">
        <f t="shared" si="16"/>
        <v>0.55267486149584455</v>
      </c>
      <c r="P138" s="5">
        <f t="shared" si="17"/>
        <v>54.47767994181978</v>
      </c>
      <c r="Q138" s="18">
        <f t="shared" si="18"/>
        <v>2</v>
      </c>
      <c r="R138" s="17">
        <f t="shared" si="19"/>
        <v>0.48632271468144023</v>
      </c>
      <c r="S138" s="5">
        <f t="shared" si="20"/>
        <v>40.509956956864507</v>
      </c>
      <c r="T138" s="16">
        <f t="shared" si="21"/>
        <v>3</v>
      </c>
      <c r="U138" s="17">
        <f t="shared" si="22"/>
        <v>0.96091585872576157</v>
      </c>
      <c r="V138" s="5">
        <f t="shared" si="23"/>
        <v>40.809994827127973</v>
      </c>
      <c r="W138" s="5"/>
      <c r="X138" s="5">
        <f t="shared" si="24"/>
        <v>0.87274930747922419</v>
      </c>
      <c r="Y138" s="16">
        <f t="shared" si="25"/>
        <v>45.786850937599311</v>
      </c>
    </row>
    <row r="139" spans="1:25">
      <c r="A139">
        <v>1331</v>
      </c>
      <c r="B139">
        <v>0</v>
      </c>
      <c r="C139">
        <v>1996</v>
      </c>
      <c r="D139">
        <f t="shared" si="13"/>
        <v>20</v>
      </c>
      <c r="E139" t="s">
        <v>122</v>
      </c>
      <c r="F139">
        <v>4</v>
      </c>
      <c r="G139">
        <v>2</v>
      </c>
      <c r="H139">
        <v>3</v>
      </c>
      <c r="I139">
        <v>2</v>
      </c>
      <c r="J139">
        <v>4</v>
      </c>
      <c r="K139">
        <v>2</v>
      </c>
      <c r="L139">
        <v>2</v>
      </c>
      <c r="M139" s="12">
        <f t="shared" si="14"/>
        <v>15</v>
      </c>
      <c r="N139" s="18">
        <f t="shared" si="15"/>
        <v>7</v>
      </c>
      <c r="O139" s="5">
        <f t="shared" si="16"/>
        <v>1.5789906509695295</v>
      </c>
      <c r="P139" s="5">
        <f t="shared" si="17"/>
        <v>42.431532133738251</v>
      </c>
      <c r="Q139" s="18">
        <f t="shared" si="18"/>
        <v>2</v>
      </c>
      <c r="R139" s="17">
        <f t="shared" si="19"/>
        <v>0.48632271468144023</v>
      </c>
      <c r="S139" s="5">
        <f t="shared" si="20"/>
        <v>40.509956956864507</v>
      </c>
      <c r="T139" s="16">
        <f t="shared" si="21"/>
        <v>6</v>
      </c>
      <c r="U139" s="17">
        <f t="shared" si="22"/>
        <v>4.0793369113573412</v>
      </c>
      <c r="V139" s="5">
        <f t="shared" si="23"/>
        <v>68.935111329340359</v>
      </c>
      <c r="W139" s="5"/>
      <c r="X139" s="5">
        <f t="shared" si="24"/>
        <v>4.3282548476454418E-3</v>
      </c>
      <c r="Y139" s="16">
        <f t="shared" si="25"/>
        <v>50.29670063819723</v>
      </c>
    </row>
    <row r="140" spans="1:25">
      <c r="A140">
        <v>1343</v>
      </c>
      <c r="B140">
        <v>1</v>
      </c>
      <c r="C140">
        <v>1995</v>
      </c>
      <c r="D140">
        <f t="shared" si="13"/>
        <v>21</v>
      </c>
      <c r="E140" t="s">
        <v>123</v>
      </c>
      <c r="F140">
        <v>3</v>
      </c>
      <c r="G140">
        <v>1</v>
      </c>
      <c r="H140">
        <v>3</v>
      </c>
      <c r="I140">
        <v>2</v>
      </c>
      <c r="J140">
        <v>2</v>
      </c>
      <c r="K140">
        <v>2</v>
      </c>
      <c r="L140">
        <v>2</v>
      </c>
      <c r="M140" s="12" t="str">
        <f t="shared" si="14"/>
        <v/>
      </c>
      <c r="N140" s="18" t="str">
        <f t="shared" si="15"/>
        <v/>
      </c>
      <c r="O140" s="5" t="str">
        <f t="shared" si="16"/>
        <v/>
      </c>
      <c r="P140" s="5" t="str">
        <f t="shared" si="17"/>
        <v/>
      </c>
      <c r="Q140" s="18" t="str">
        <f t="shared" si="18"/>
        <v/>
      </c>
      <c r="R140" s="17" t="str">
        <f t="shared" si="19"/>
        <v/>
      </c>
      <c r="S140" s="5" t="str">
        <f t="shared" si="20"/>
        <v/>
      </c>
      <c r="T140" s="16" t="str">
        <f t="shared" si="21"/>
        <v/>
      </c>
      <c r="U140" s="17" t="str">
        <f t="shared" si="22"/>
        <v/>
      </c>
      <c r="V140" s="5" t="str">
        <f t="shared" si="23"/>
        <v/>
      </c>
      <c r="W140" s="5"/>
      <c r="X140" s="5" t="str">
        <f t="shared" si="24"/>
        <v/>
      </c>
      <c r="Y140" s="16" t="str">
        <f t="shared" si="25"/>
        <v/>
      </c>
    </row>
    <row r="141" spans="1:25">
      <c r="A141">
        <v>1332</v>
      </c>
      <c r="B141">
        <v>0</v>
      </c>
      <c r="C141">
        <v>1993</v>
      </c>
      <c r="D141">
        <f t="shared" si="13"/>
        <v>23</v>
      </c>
      <c r="E141" t="s">
        <v>124</v>
      </c>
      <c r="F141">
        <v>3</v>
      </c>
      <c r="G141">
        <v>3</v>
      </c>
      <c r="H141">
        <v>2</v>
      </c>
      <c r="I141">
        <v>2</v>
      </c>
      <c r="J141">
        <v>2</v>
      </c>
      <c r="K141">
        <v>1</v>
      </c>
      <c r="L141">
        <v>3</v>
      </c>
      <c r="M141" s="12">
        <f t="shared" si="14"/>
        <v>13</v>
      </c>
      <c r="N141" s="18">
        <f t="shared" si="15"/>
        <v>8</v>
      </c>
      <c r="O141" s="5">
        <f t="shared" si="16"/>
        <v>6.583275623268707E-2</v>
      </c>
      <c r="P141" s="5">
        <f t="shared" si="17"/>
        <v>48.454606037779016</v>
      </c>
      <c r="Q141" s="18">
        <f t="shared" si="18"/>
        <v>2</v>
      </c>
      <c r="R141" s="17">
        <f t="shared" si="19"/>
        <v>0.48632271468144023</v>
      </c>
      <c r="S141" s="5">
        <f t="shared" si="20"/>
        <v>40.509956956864507</v>
      </c>
      <c r="T141" s="16">
        <f t="shared" si="21"/>
        <v>3</v>
      </c>
      <c r="U141" s="17">
        <f t="shared" si="22"/>
        <v>0.96091585872576157</v>
      </c>
      <c r="V141" s="5">
        <f t="shared" si="23"/>
        <v>40.809994827127973</v>
      </c>
      <c r="W141" s="5"/>
      <c r="X141" s="5">
        <f t="shared" si="24"/>
        <v>3.7411703601108028</v>
      </c>
      <c r="Y141" s="16">
        <f t="shared" si="25"/>
        <v>41.277001237001393</v>
      </c>
    </row>
    <row r="142" spans="1:25">
      <c r="A142">
        <v>1355</v>
      </c>
      <c r="B142">
        <v>0</v>
      </c>
      <c r="C142">
        <v>1988</v>
      </c>
      <c r="D142">
        <f t="shared" ref="D142:D205" si="26">2016-C142</f>
        <v>28</v>
      </c>
      <c r="E142" t="s">
        <v>125</v>
      </c>
      <c r="F142">
        <v>1</v>
      </c>
      <c r="G142">
        <v>2</v>
      </c>
      <c r="H142">
        <v>1</v>
      </c>
      <c r="I142">
        <v>4</v>
      </c>
      <c r="J142">
        <v>2</v>
      </c>
      <c r="K142">
        <v>2</v>
      </c>
      <c r="L142">
        <v>3</v>
      </c>
      <c r="M142" s="12">
        <f t="shared" si="14"/>
        <v>14</v>
      </c>
      <c r="N142" s="18">
        <f t="shared" si="15"/>
        <v>6</v>
      </c>
      <c r="O142" s="5">
        <f t="shared" si="16"/>
        <v>5.0921485457063724</v>
      </c>
      <c r="P142" s="5">
        <f t="shared" si="17"/>
        <v>36.408458229697487</v>
      </c>
      <c r="Q142" s="18">
        <f t="shared" si="18"/>
        <v>4</v>
      </c>
      <c r="R142" s="17">
        <f t="shared" si="19"/>
        <v>1.6968490304709145</v>
      </c>
      <c r="S142" s="5">
        <f t="shared" si="20"/>
        <v>67.726684174913473</v>
      </c>
      <c r="T142" s="16">
        <f t="shared" si="21"/>
        <v>4</v>
      </c>
      <c r="U142" s="17">
        <f t="shared" si="22"/>
        <v>3.8954293628809327E-4</v>
      </c>
      <c r="V142" s="5">
        <f t="shared" si="23"/>
        <v>50.185033661198766</v>
      </c>
      <c r="W142" s="5"/>
      <c r="X142" s="5">
        <f t="shared" si="24"/>
        <v>0.87274930747922419</v>
      </c>
      <c r="Y142" s="16">
        <f t="shared" si="25"/>
        <v>45.786850937599311</v>
      </c>
    </row>
    <row r="143" spans="1:25">
      <c r="A143">
        <v>1379</v>
      </c>
      <c r="B143">
        <v>0</v>
      </c>
      <c r="C143">
        <v>1976</v>
      </c>
      <c r="D143">
        <f t="shared" si="26"/>
        <v>40</v>
      </c>
      <c r="E143" t="s">
        <v>46</v>
      </c>
      <c r="G143">
        <v>4</v>
      </c>
      <c r="H143">
        <v>3</v>
      </c>
      <c r="I143">
        <v>1</v>
      </c>
      <c r="J143">
        <v>1</v>
      </c>
      <c r="K143">
        <v>2</v>
      </c>
      <c r="L143">
        <v>1</v>
      </c>
      <c r="M143" s="12" t="str">
        <f t="shared" ref="M143:M206" si="27">IF(AND(B143=0,D143&gt;18,D143&lt;30),SUM(G143:L143),"")</f>
        <v/>
      </c>
      <c r="N143" s="18" t="str">
        <f t="shared" ref="N143:N206" si="28">IF(AND(B143=0,D143&gt;18,D143&lt;30),G143++H143+L143,"")</f>
        <v/>
      </c>
      <c r="O143" s="5" t="str">
        <f t="shared" ref="O143:O206" si="29">IF(AND(B143=0,D143&gt;18,D143&lt;30),POWER(N143-T$4,2),"")</f>
        <v/>
      </c>
      <c r="P143" s="5" t="str">
        <f t="shared" ref="P143:P206" si="30">IF(AND(B143=0,D143&gt;18,D143&lt;30),(((N143-T$4)/T$5)*10+50),"")</f>
        <v/>
      </c>
      <c r="Q143" s="18" t="str">
        <f t="shared" ref="Q143:Q206" si="31">IF(AND(B143=0,D143&gt;18,D143&lt;30),I143,"")</f>
        <v/>
      </c>
      <c r="R143" s="17" t="str">
        <f t="shared" ref="R143:R206" si="32">IF(AND(B143=0,D143&gt;18,D143&lt;30),POWER(Q143-T$7,2),"")</f>
        <v/>
      </c>
      <c r="S143" s="5" t="str">
        <f t="shared" ref="S143:S206" si="33">IF(AND(B143=0,D143&gt;18,D143&lt;30),((Q143-T$7)/T$8)*10+50,"")</f>
        <v/>
      </c>
      <c r="T143" s="16" t="str">
        <f t="shared" ref="T143:T206" si="34">IF(AND(B143=0,D143&gt;18,D143&lt;30),J143+K143,"")</f>
        <v/>
      </c>
      <c r="U143" s="17" t="str">
        <f t="shared" ref="U143:U206" si="35">IF(AND(B143=0,D143&gt;18,D143&lt;30),POWER(T143-T$10,2),"")</f>
        <v/>
      </c>
      <c r="V143" s="5" t="str">
        <f t="shared" ref="V143:V206" si="36">IF(AND(B143=0,D143&gt;18,D143&lt;30),((T143-T$10)/T$11)*10+50,"")</f>
        <v/>
      </c>
      <c r="W143" s="5"/>
      <c r="X143" s="5" t="str">
        <f t="shared" ref="X143:X206" si="37">IF(AND(B143=0,D143&gt;18,D143&lt;30),POWER((M143-W$4),2),"")</f>
        <v/>
      </c>
      <c r="Y143" s="16" t="str">
        <f t="shared" ref="Y143:Y206" si="38">IF(AND(B143=0,D143&gt;18,D143&lt;30),((M143-W$4)/W$5)*10+50,"")</f>
        <v/>
      </c>
    </row>
    <row r="144" spans="1:25">
      <c r="A144">
        <v>1406</v>
      </c>
      <c r="B144">
        <v>0</v>
      </c>
      <c r="C144">
        <v>1995</v>
      </c>
      <c r="D144">
        <f t="shared" si="26"/>
        <v>21</v>
      </c>
      <c r="E144" t="s">
        <v>126</v>
      </c>
      <c r="F144">
        <v>3</v>
      </c>
      <c r="G144">
        <v>1</v>
      </c>
      <c r="H144">
        <v>1</v>
      </c>
      <c r="I144">
        <v>2</v>
      </c>
      <c r="J144">
        <v>1</v>
      </c>
      <c r="K144">
        <v>1</v>
      </c>
      <c r="L144">
        <v>1</v>
      </c>
      <c r="M144" s="12">
        <f t="shared" si="27"/>
        <v>7</v>
      </c>
      <c r="N144" s="18">
        <f t="shared" si="28"/>
        <v>3</v>
      </c>
      <c r="O144" s="5">
        <f t="shared" si="29"/>
        <v>27.6316222299169</v>
      </c>
      <c r="P144" s="5">
        <f t="shared" si="30"/>
        <v>18.339236517575191</v>
      </c>
      <c r="Q144" s="18">
        <f t="shared" si="31"/>
        <v>2</v>
      </c>
      <c r="R144" s="17">
        <f t="shared" si="32"/>
        <v>0.48632271468144023</v>
      </c>
      <c r="S144" s="5">
        <f t="shared" si="33"/>
        <v>40.509956956864507</v>
      </c>
      <c r="T144" s="16">
        <f t="shared" si="34"/>
        <v>2</v>
      </c>
      <c r="U144" s="17">
        <f t="shared" si="35"/>
        <v>3.921442174515235</v>
      </c>
      <c r="V144" s="5">
        <f t="shared" si="36"/>
        <v>31.434955993057176</v>
      </c>
      <c r="W144" s="5"/>
      <c r="X144" s="5">
        <f t="shared" si="37"/>
        <v>62.951696675900273</v>
      </c>
      <c r="Y144" s="16">
        <f t="shared" si="38"/>
        <v>14.217903033413876</v>
      </c>
    </row>
    <row r="145" spans="1:25">
      <c r="A145">
        <v>1414</v>
      </c>
      <c r="B145">
        <v>0</v>
      </c>
      <c r="C145">
        <v>1987</v>
      </c>
      <c r="D145">
        <f t="shared" si="26"/>
        <v>29</v>
      </c>
      <c r="E145" t="s">
        <v>46</v>
      </c>
      <c r="G145">
        <v>4</v>
      </c>
      <c r="H145">
        <v>3</v>
      </c>
      <c r="I145">
        <v>3</v>
      </c>
      <c r="J145">
        <v>3</v>
      </c>
      <c r="K145">
        <v>2</v>
      </c>
      <c r="L145">
        <v>3</v>
      </c>
      <c r="M145" s="12">
        <f t="shared" si="27"/>
        <v>18</v>
      </c>
      <c r="N145" s="18">
        <f t="shared" si="28"/>
        <v>10</v>
      </c>
      <c r="O145" s="5">
        <f t="shared" si="29"/>
        <v>3.0395169667590021</v>
      </c>
      <c r="P145" s="5">
        <f t="shared" si="30"/>
        <v>60.500753845860544</v>
      </c>
      <c r="Q145" s="18">
        <f t="shared" si="31"/>
        <v>3</v>
      </c>
      <c r="R145" s="17">
        <f t="shared" si="32"/>
        <v>9.1585872576177382E-2</v>
      </c>
      <c r="S145" s="5">
        <f t="shared" si="33"/>
        <v>54.118320565888993</v>
      </c>
      <c r="T145" s="16">
        <f t="shared" si="34"/>
        <v>5</v>
      </c>
      <c r="U145" s="17">
        <f t="shared" si="35"/>
        <v>1.0398632271468147</v>
      </c>
      <c r="V145" s="5">
        <f t="shared" si="36"/>
        <v>59.560072495269566</v>
      </c>
      <c r="W145" s="5"/>
      <c r="X145" s="5">
        <f t="shared" si="37"/>
        <v>9.3990650969529099</v>
      </c>
      <c r="Y145" s="16">
        <f t="shared" si="38"/>
        <v>63.826249739990992</v>
      </c>
    </row>
    <row r="146" spans="1:25">
      <c r="A146">
        <v>1416</v>
      </c>
      <c r="B146">
        <v>0</v>
      </c>
      <c r="C146">
        <v>1975</v>
      </c>
      <c r="D146">
        <f t="shared" si="26"/>
        <v>41</v>
      </c>
      <c r="E146" t="s">
        <v>46</v>
      </c>
      <c r="G146">
        <v>3</v>
      </c>
      <c r="H146">
        <v>2</v>
      </c>
      <c r="I146">
        <v>2</v>
      </c>
      <c r="J146">
        <v>2</v>
      </c>
      <c r="K146">
        <v>2</v>
      </c>
      <c r="L146">
        <v>2</v>
      </c>
      <c r="M146" s="12" t="str">
        <f t="shared" si="27"/>
        <v/>
      </c>
      <c r="N146" s="18" t="str">
        <f t="shared" si="28"/>
        <v/>
      </c>
      <c r="O146" s="5" t="str">
        <f t="shared" si="29"/>
        <v/>
      </c>
      <c r="P146" s="5" t="str">
        <f t="shared" si="30"/>
        <v/>
      </c>
      <c r="Q146" s="18" t="str">
        <f t="shared" si="31"/>
        <v/>
      </c>
      <c r="R146" s="17" t="str">
        <f t="shared" si="32"/>
        <v/>
      </c>
      <c r="S146" s="5" t="str">
        <f t="shared" si="33"/>
        <v/>
      </c>
      <c r="T146" s="16" t="str">
        <f t="shared" si="34"/>
        <v/>
      </c>
      <c r="U146" s="17" t="str">
        <f t="shared" si="35"/>
        <v/>
      </c>
      <c r="V146" s="5" t="str">
        <f t="shared" si="36"/>
        <v/>
      </c>
      <c r="W146" s="5"/>
      <c r="X146" s="5" t="str">
        <f t="shared" si="37"/>
        <v/>
      </c>
      <c r="Y146" s="16" t="str">
        <f t="shared" si="38"/>
        <v/>
      </c>
    </row>
    <row r="147" spans="1:25">
      <c r="A147">
        <v>1421</v>
      </c>
      <c r="B147">
        <v>0</v>
      </c>
      <c r="C147">
        <v>1978</v>
      </c>
      <c r="D147">
        <f t="shared" si="26"/>
        <v>38</v>
      </c>
      <c r="E147" t="s">
        <v>127</v>
      </c>
      <c r="F147">
        <v>3</v>
      </c>
      <c r="G147">
        <v>2</v>
      </c>
      <c r="H147">
        <v>2</v>
      </c>
      <c r="I147">
        <v>3</v>
      </c>
      <c r="J147">
        <v>3</v>
      </c>
      <c r="K147">
        <v>3</v>
      </c>
      <c r="L147">
        <v>3</v>
      </c>
      <c r="M147" s="12" t="str">
        <f t="shared" si="27"/>
        <v/>
      </c>
      <c r="N147" s="18" t="str">
        <f t="shared" si="28"/>
        <v/>
      </c>
      <c r="O147" s="5" t="str">
        <f t="shared" si="29"/>
        <v/>
      </c>
      <c r="P147" s="5" t="str">
        <f t="shared" si="30"/>
        <v/>
      </c>
      <c r="Q147" s="18" t="str">
        <f t="shared" si="31"/>
        <v/>
      </c>
      <c r="R147" s="17" t="str">
        <f t="shared" si="32"/>
        <v/>
      </c>
      <c r="S147" s="5" t="str">
        <f t="shared" si="33"/>
        <v/>
      </c>
      <c r="T147" s="16" t="str">
        <f t="shared" si="34"/>
        <v/>
      </c>
      <c r="U147" s="17" t="str">
        <f t="shared" si="35"/>
        <v/>
      </c>
      <c r="V147" s="5" t="str">
        <f t="shared" si="36"/>
        <v/>
      </c>
      <c r="W147" s="5"/>
      <c r="X147" s="5" t="str">
        <f t="shared" si="37"/>
        <v/>
      </c>
      <c r="Y147" s="16" t="str">
        <f t="shared" si="38"/>
        <v/>
      </c>
    </row>
    <row r="148" spans="1:25">
      <c r="A148">
        <v>1424</v>
      </c>
      <c r="B148">
        <v>0</v>
      </c>
      <c r="C148">
        <v>1995</v>
      </c>
      <c r="D148">
        <f t="shared" si="26"/>
        <v>21</v>
      </c>
      <c r="E148" t="s">
        <v>128</v>
      </c>
      <c r="F148">
        <v>3</v>
      </c>
      <c r="G148">
        <v>3</v>
      </c>
      <c r="H148">
        <v>2</v>
      </c>
      <c r="I148">
        <v>3</v>
      </c>
      <c r="J148">
        <v>3</v>
      </c>
      <c r="K148">
        <v>2</v>
      </c>
      <c r="L148">
        <v>3</v>
      </c>
      <c r="M148" s="12">
        <f t="shared" si="27"/>
        <v>16</v>
      </c>
      <c r="N148" s="18">
        <f t="shared" si="28"/>
        <v>8</v>
      </c>
      <c r="O148" s="5">
        <f t="shared" si="29"/>
        <v>6.583275623268707E-2</v>
      </c>
      <c r="P148" s="5">
        <f t="shared" si="30"/>
        <v>48.454606037779016</v>
      </c>
      <c r="Q148" s="18">
        <f t="shared" si="31"/>
        <v>3</v>
      </c>
      <c r="R148" s="17">
        <f t="shared" si="32"/>
        <v>9.1585872576177382E-2</v>
      </c>
      <c r="S148" s="5">
        <f t="shared" si="33"/>
        <v>54.118320565888993</v>
      </c>
      <c r="T148" s="16">
        <f t="shared" si="34"/>
        <v>5</v>
      </c>
      <c r="U148" s="17">
        <f t="shared" si="35"/>
        <v>1.0398632271468147</v>
      </c>
      <c r="V148" s="5">
        <f t="shared" si="36"/>
        <v>59.560072495269566</v>
      </c>
      <c r="W148" s="5"/>
      <c r="X148" s="5">
        <f t="shared" si="37"/>
        <v>1.1359072022160668</v>
      </c>
      <c r="Y148" s="16">
        <f t="shared" si="38"/>
        <v>54.806550338795148</v>
      </c>
    </row>
    <row r="149" spans="1:25">
      <c r="A149">
        <v>1431</v>
      </c>
      <c r="B149">
        <v>0</v>
      </c>
      <c r="C149">
        <v>1995</v>
      </c>
      <c r="D149">
        <f t="shared" si="26"/>
        <v>21</v>
      </c>
      <c r="E149" t="s">
        <v>129</v>
      </c>
      <c r="F149">
        <v>3</v>
      </c>
      <c r="G149">
        <v>3</v>
      </c>
      <c r="H149">
        <v>2</v>
      </c>
      <c r="I149">
        <v>3</v>
      </c>
      <c r="J149">
        <v>3</v>
      </c>
      <c r="K149">
        <v>2</v>
      </c>
      <c r="L149">
        <v>2</v>
      </c>
      <c r="M149" s="12">
        <f t="shared" si="27"/>
        <v>15</v>
      </c>
      <c r="N149" s="18">
        <f t="shared" si="28"/>
        <v>7</v>
      </c>
      <c r="O149" s="5">
        <f t="shared" si="29"/>
        <v>1.5789906509695295</v>
      </c>
      <c r="P149" s="5">
        <f t="shared" si="30"/>
        <v>42.431532133738251</v>
      </c>
      <c r="Q149" s="18">
        <f t="shared" si="31"/>
        <v>3</v>
      </c>
      <c r="R149" s="17">
        <f t="shared" si="32"/>
        <v>9.1585872576177382E-2</v>
      </c>
      <c r="S149" s="5">
        <f t="shared" si="33"/>
        <v>54.118320565888993</v>
      </c>
      <c r="T149" s="16">
        <f t="shared" si="34"/>
        <v>5</v>
      </c>
      <c r="U149" s="17">
        <f t="shared" si="35"/>
        <v>1.0398632271468147</v>
      </c>
      <c r="V149" s="5">
        <f t="shared" si="36"/>
        <v>59.560072495269566</v>
      </c>
      <c r="W149" s="5"/>
      <c r="X149" s="5">
        <f t="shared" si="37"/>
        <v>4.3282548476454418E-3</v>
      </c>
      <c r="Y149" s="16">
        <f t="shared" si="38"/>
        <v>50.29670063819723</v>
      </c>
    </row>
    <row r="150" spans="1:25">
      <c r="A150">
        <v>1448</v>
      </c>
      <c r="B150">
        <v>0</v>
      </c>
      <c r="C150">
        <v>1993</v>
      </c>
      <c r="D150">
        <f t="shared" si="26"/>
        <v>23</v>
      </c>
      <c r="E150" t="s">
        <v>130</v>
      </c>
      <c r="F150">
        <v>3</v>
      </c>
      <c r="G150">
        <v>3</v>
      </c>
      <c r="H150">
        <v>1</v>
      </c>
      <c r="I150">
        <v>3</v>
      </c>
      <c r="J150">
        <v>2</v>
      </c>
      <c r="K150">
        <v>2</v>
      </c>
      <c r="L150">
        <v>3</v>
      </c>
      <c r="M150" s="12">
        <f t="shared" si="27"/>
        <v>14</v>
      </c>
      <c r="N150" s="18">
        <f t="shared" si="28"/>
        <v>7</v>
      </c>
      <c r="O150" s="5">
        <f t="shared" si="29"/>
        <v>1.5789906509695295</v>
      </c>
      <c r="P150" s="5">
        <f t="shared" si="30"/>
        <v>42.431532133738251</v>
      </c>
      <c r="Q150" s="18">
        <f t="shared" si="31"/>
        <v>3</v>
      </c>
      <c r="R150" s="17">
        <f t="shared" si="32"/>
        <v>9.1585872576177382E-2</v>
      </c>
      <c r="S150" s="5">
        <f t="shared" si="33"/>
        <v>54.118320565888993</v>
      </c>
      <c r="T150" s="16">
        <f t="shared" si="34"/>
        <v>4</v>
      </c>
      <c r="U150" s="17">
        <f t="shared" si="35"/>
        <v>3.8954293628809327E-4</v>
      </c>
      <c r="V150" s="5">
        <f t="shared" si="36"/>
        <v>50.185033661198766</v>
      </c>
      <c r="W150" s="5"/>
      <c r="X150" s="5">
        <f t="shared" si="37"/>
        <v>0.87274930747922419</v>
      </c>
      <c r="Y150" s="16">
        <f t="shared" si="38"/>
        <v>45.786850937599311</v>
      </c>
    </row>
    <row r="151" spans="1:25">
      <c r="A151">
        <v>1467</v>
      </c>
      <c r="B151">
        <v>0</v>
      </c>
      <c r="C151">
        <v>1970</v>
      </c>
      <c r="D151">
        <f t="shared" si="26"/>
        <v>46</v>
      </c>
      <c r="E151" t="s">
        <v>46</v>
      </c>
      <c r="G151">
        <v>3</v>
      </c>
      <c r="H151">
        <v>2</v>
      </c>
      <c r="I151">
        <v>3</v>
      </c>
      <c r="J151">
        <v>4</v>
      </c>
      <c r="K151">
        <v>1</v>
      </c>
      <c r="L151">
        <v>4</v>
      </c>
      <c r="M151" s="12" t="str">
        <f t="shared" si="27"/>
        <v/>
      </c>
      <c r="N151" s="18" t="str">
        <f t="shared" si="28"/>
        <v/>
      </c>
      <c r="O151" s="5" t="str">
        <f t="shared" si="29"/>
        <v/>
      </c>
      <c r="P151" s="5" t="str">
        <f t="shared" si="30"/>
        <v/>
      </c>
      <c r="Q151" s="18" t="str">
        <f t="shared" si="31"/>
        <v/>
      </c>
      <c r="R151" s="17" t="str">
        <f t="shared" si="32"/>
        <v/>
      </c>
      <c r="S151" s="5" t="str">
        <f t="shared" si="33"/>
        <v/>
      </c>
      <c r="T151" s="16" t="str">
        <f t="shared" si="34"/>
        <v/>
      </c>
      <c r="U151" s="17" t="str">
        <f t="shared" si="35"/>
        <v/>
      </c>
      <c r="V151" s="5" t="str">
        <f t="shared" si="36"/>
        <v/>
      </c>
      <c r="W151" s="5"/>
      <c r="X151" s="5" t="str">
        <f t="shared" si="37"/>
        <v/>
      </c>
      <c r="Y151" s="16" t="str">
        <f t="shared" si="38"/>
        <v/>
      </c>
    </row>
    <row r="152" spans="1:25">
      <c r="A152">
        <v>1498</v>
      </c>
      <c r="B152">
        <v>0</v>
      </c>
      <c r="C152">
        <v>1991</v>
      </c>
      <c r="D152">
        <f t="shared" si="26"/>
        <v>25</v>
      </c>
      <c r="E152" t="s">
        <v>131</v>
      </c>
      <c r="F152">
        <v>3</v>
      </c>
      <c r="G152">
        <v>3</v>
      </c>
      <c r="H152">
        <v>2</v>
      </c>
      <c r="I152">
        <v>2</v>
      </c>
      <c r="J152">
        <v>2</v>
      </c>
      <c r="K152">
        <v>2</v>
      </c>
      <c r="L152">
        <v>3</v>
      </c>
      <c r="M152" s="12">
        <f t="shared" si="27"/>
        <v>14</v>
      </c>
      <c r="N152" s="18">
        <f t="shared" si="28"/>
        <v>8</v>
      </c>
      <c r="O152" s="5">
        <f t="shared" si="29"/>
        <v>6.583275623268707E-2</v>
      </c>
      <c r="P152" s="5">
        <f t="shared" si="30"/>
        <v>48.454606037779016</v>
      </c>
      <c r="Q152" s="18">
        <f t="shared" si="31"/>
        <v>2</v>
      </c>
      <c r="R152" s="17">
        <f t="shared" si="32"/>
        <v>0.48632271468144023</v>
      </c>
      <c r="S152" s="5">
        <f t="shared" si="33"/>
        <v>40.509956956864507</v>
      </c>
      <c r="T152" s="16">
        <f t="shared" si="34"/>
        <v>4</v>
      </c>
      <c r="U152" s="17">
        <f t="shared" si="35"/>
        <v>3.8954293628809327E-4</v>
      </c>
      <c r="V152" s="5">
        <f t="shared" si="36"/>
        <v>50.185033661198766</v>
      </c>
      <c r="W152" s="5"/>
      <c r="X152" s="5">
        <f t="shared" si="37"/>
        <v>0.87274930747922419</v>
      </c>
      <c r="Y152" s="16">
        <f t="shared" si="38"/>
        <v>45.786850937599311</v>
      </c>
    </row>
    <row r="153" spans="1:25">
      <c r="A153">
        <v>1490</v>
      </c>
      <c r="B153">
        <v>1</v>
      </c>
      <c r="C153">
        <v>1994</v>
      </c>
      <c r="D153">
        <f t="shared" si="26"/>
        <v>22</v>
      </c>
      <c r="E153" t="s">
        <v>46</v>
      </c>
      <c r="G153">
        <v>3</v>
      </c>
      <c r="H153">
        <v>3</v>
      </c>
      <c r="I153">
        <v>2</v>
      </c>
      <c r="J153">
        <v>3</v>
      </c>
      <c r="K153">
        <v>2</v>
      </c>
      <c r="L153">
        <v>3</v>
      </c>
      <c r="M153" s="12" t="str">
        <f t="shared" si="27"/>
        <v/>
      </c>
      <c r="N153" s="18" t="str">
        <f t="shared" si="28"/>
        <v/>
      </c>
      <c r="O153" s="5" t="str">
        <f t="shared" si="29"/>
        <v/>
      </c>
      <c r="P153" s="5" t="str">
        <f t="shared" si="30"/>
        <v/>
      </c>
      <c r="Q153" s="18" t="str">
        <f t="shared" si="31"/>
        <v/>
      </c>
      <c r="R153" s="17" t="str">
        <f t="shared" si="32"/>
        <v/>
      </c>
      <c r="S153" s="5" t="str">
        <f t="shared" si="33"/>
        <v/>
      </c>
      <c r="T153" s="16" t="str">
        <f t="shared" si="34"/>
        <v/>
      </c>
      <c r="U153" s="17" t="str">
        <f t="shared" si="35"/>
        <v/>
      </c>
      <c r="V153" s="5" t="str">
        <f t="shared" si="36"/>
        <v/>
      </c>
      <c r="W153" s="5"/>
      <c r="X153" s="5" t="str">
        <f t="shared" si="37"/>
        <v/>
      </c>
      <c r="Y153" s="16" t="str">
        <f t="shared" si="38"/>
        <v/>
      </c>
    </row>
    <row r="154" spans="1:25">
      <c r="A154">
        <v>1502</v>
      </c>
      <c r="B154">
        <v>0</v>
      </c>
      <c r="C154">
        <v>1980</v>
      </c>
      <c r="D154">
        <f t="shared" si="26"/>
        <v>36</v>
      </c>
      <c r="E154" t="s">
        <v>46</v>
      </c>
      <c r="G154">
        <v>3</v>
      </c>
      <c r="H154">
        <v>1</v>
      </c>
      <c r="I154">
        <v>3</v>
      </c>
      <c r="J154">
        <v>1</v>
      </c>
      <c r="K154">
        <v>2</v>
      </c>
      <c r="L154">
        <v>2</v>
      </c>
      <c r="M154" s="12" t="str">
        <f t="shared" si="27"/>
        <v/>
      </c>
      <c r="N154" s="18" t="str">
        <f t="shared" si="28"/>
        <v/>
      </c>
      <c r="O154" s="5" t="str">
        <f t="shared" si="29"/>
        <v/>
      </c>
      <c r="P154" s="5" t="str">
        <f t="shared" si="30"/>
        <v/>
      </c>
      <c r="Q154" s="18" t="str">
        <f t="shared" si="31"/>
        <v/>
      </c>
      <c r="R154" s="17" t="str">
        <f t="shared" si="32"/>
        <v/>
      </c>
      <c r="S154" s="5" t="str">
        <f t="shared" si="33"/>
        <v/>
      </c>
      <c r="T154" s="16" t="str">
        <f t="shared" si="34"/>
        <v/>
      </c>
      <c r="U154" s="17" t="str">
        <f t="shared" si="35"/>
        <v/>
      </c>
      <c r="V154" s="5" t="str">
        <f t="shared" si="36"/>
        <v/>
      </c>
      <c r="W154" s="5"/>
      <c r="X154" s="5" t="str">
        <f t="shared" si="37"/>
        <v/>
      </c>
      <c r="Y154" s="16" t="str">
        <f t="shared" si="38"/>
        <v/>
      </c>
    </row>
    <row r="155" spans="1:25">
      <c r="A155">
        <v>1522</v>
      </c>
      <c r="B155">
        <v>0</v>
      </c>
      <c r="C155">
        <v>1986</v>
      </c>
      <c r="D155">
        <f t="shared" si="26"/>
        <v>30</v>
      </c>
      <c r="E155" t="s">
        <v>132</v>
      </c>
      <c r="F155">
        <v>1</v>
      </c>
      <c r="G155">
        <v>3</v>
      </c>
      <c r="H155">
        <v>3</v>
      </c>
      <c r="I155">
        <v>2</v>
      </c>
      <c r="J155">
        <v>3</v>
      </c>
      <c r="K155">
        <v>2</v>
      </c>
      <c r="L155">
        <v>3</v>
      </c>
      <c r="M155" s="12" t="str">
        <f t="shared" si="27"/>
        <v/>
      </c>
      <c r="N155" s="18" t="str">
        <f t="shared" si="28"/>
        <v/>
      </c>
      <c r="O155" s="5" t="str">
        <f t="shared" si="29"/>
        <v/>
      </c>
      <c r="P155" s="5" t="str">
        <f t="shared" si="30"/>
        <v/>
      </c>
      <c r="Q155" s="18" t="str">
        <f t="shared" si="31"/>
        <v/>
      </c>
      <c r="R155" s="17" t="str">
        <f t="shared" si="32"/>
        <v/>
      </c>
      <c r="S155" s="5" t="str">
        <f t="shared" si="33"/>
        <v/>
      </c>
      <c r="T155" s="16" t="str">
        <f t="shared" si="34"/>
        <v/>
      </c>
      <c r="U155" s="17" t="str">
        <f t="shared" si="35"/>
        <v/>
      </c>
      <c r="V155" s="5" t="str">
        <f t="shared" si="36"/>
        <v/>
      </c>
      <c r="W155" s="5"/>
      <c r="X155" s="5" t="str">
        <f t="shared" si="37"/>
        <v/>
      </c>
      <c r="Y155" s="16" t="str">
        <f t="shared" si="38"/>
        <v/>
      </c>
    </row>
    <row r="156" spans="1:25">
      <c r="A156">
        <v>1530</v>
      </c>
      <c r="B156">
        <v>0</v>
      </c>
      <c r="C156">
        <v>1981</v>
      </c>
      <c r="D156">
        <f t="shared" si="26"/>
        <v>35</v>
      </c>
      <c r="E156" t="s">
        <v>133</v>
      </c>
      <c r="F156">
        <v>3</v>
      </c>
      <c r="G156">
        <v>3</v>
      </c>
      <c r="H156">
        <v>3</v>
      </c>
      <c r="I156">
        <v>3</v>
      </c>
      <c r="J156">
        <v>4</v>
      </c>
      <c r="K156">
        <v>1</v>
      </c>
      <c r="L156">
        <v>4</v>
      </c>
      <c r="M156" s="12" t="str">
        <f t="shared" si="27"/>
        <v/>
      </c>
      <c r="N156" s="18" t="str">
        <f t="shared" si="28"/>
        <v/>
      </c>
      <c r="O156" s="5" t="str">
        <f t="shared" si="29"/>
        <v/>
      </c>
      <c r="P156" s="5" t="str">
        <f t="shared" si="30"/>
        <v/>
      </c>
      <c r="Q156" s="18" t="str">
        <f t="shared" si="31"/>
        <v/>
      </c>
      <c r="R156" s="17" t="str">
        <f t="shared" si="32"/>
        <v/>
      </c>
      <c r="S156" s="5" t="str">
        <f t="shared" si="33"/>
        <v/>
      </c>
      <c r="T156" s="16" t="str">
        <f t="shared" si="34"/>
        <v/>
      </c>
      <c r="U156" s="17" t="str">
        <f t="shared" si="35"/>
        <v/>
      </c>
      <c r="V156" s="5" t="str">
        <f t="shared" si="36"/>
        <v/>
      </c>
      <c r="W156" s="5"/>
      <c r="X156" s="5" t="str">
        <f t="shared" si="37"/>
        <v/>
      </c>
      <c r="Y156" s="16" t="str">
        <f t="shared" si="38"/>
        <v/>
      </c>
    </row>
    <row r="157" spans="1:25">
      <c r="A157">
        <v>1519</v>
      </c>
      <c r="B157">
        <v>0</v>
      </c>
      <c r="C157">
        <v>1984</v>
      </c>
      <c r="D157">
        <f t="shared" si="26"/>
        <v>32</v>
      </c>
      <c r="E157" t="s">
        <v>46</v>
      </c>
      <c r="G157">
        <v>2</v>
      </c>
      <c r="H157">
        <v>2</v>
      </c>
      <c r="I157">
        <v>3</v>
      </c>
      <c r="J157">
        <v>1</v>
      </c>
      <c r="K157">
        <v>2</v>
      </c>
      <c r="L157">
        <v>2</v>
      </c>
      <c r="M157" s="12" t="str">
        <f t="shared" si="27"/>
        <v/>
      </c>
      <c r="N157" s="18" t="str">
        <f t="shared" si="28"/>
        <v/>
      </c>
      <c r="O157" s="5" t="str">
        <f t="shared" si="29"/>
        <v/>
      </c>
      <c r="P157" s="5" t="str">
        <f t="shared" si="30"/>
        <v/>
      </c>
      <c r="Q157" s="18" t="str">
        <f t="shared" si="31"/>
        <v/>
      </c>
      <c r="R157" s="17" t="str">
        <f t="shared" si="32"/>
        <v/>
      </c>
      <c r="S157" s="5" t="str">
        <f t="shared" si="33"/>
        <v/>
      </c>
      <c r="T157" s="16" t="str">
        <f t="shared" si="34"/>
        <v/>
      </c>
      <c r="U157" s="17" t="str">
        <f t="shared" si="35"/>
        <v/>
      </c>
      <c r="V157" s="5" t="str">
        <f t="shared" si="36"/>
        <v/>
      </c>
      <c r="W157" s="5"/>
      <c r="X157" s="5" t="str">
        <f t="shared" si="37"/>
        <v/>
      </c>
      <c r="Y157" s="16" t="str">
        <f t="shared" si="38"/>
        <v/>
      </c>
    </row>
    <row r="158" spans="1:25">
      <c r="A158">
        <v>1575</v>
      </c>
      <c r="B158">
        <v>1</v>
      </c>
      <c r="C158">
        <v>1988</v>
      </c>
      <c r="D158">
        <f t="shared" si="26"/>
        <v>28</v>
      </c>
      <c r="E158" t="s">
        <v>46</v>
      </c>
      <c r="G158">
        <v>4</v>
      </c>
      <c r="H158">
        <v>3</v>
      </c>
      <c r="I158">
        <v>3</v>
      </c>
      <c r="J158">
        <v>3</v>
      </c>
      <c r="K158">
        <v>1</v>
      </c>
      <c r="L158">
        <v>3</v>
      </c>
      <c r="M158" s="12" t="str">
        <f t="shared" si="27"/>
        <v/>
      </c>
      <c r="N158" s="18" t="str">
        <f t="shared" si="28"/>
        <v/>
      </c>
      <c r="O158" s="5" t="str">
        <f t="shared" si="29"/>
        <v/>
      </c>
      <c r="P158" s="5" t="str">
        <f t="shared" si="30"/>
        <v/>
      </c>
      <c r="Q158" s="18" t="str">
        <f t="shared" si="31"/>
        <v/>
      </c>
      <c r="R158" s="17" t="str">
        <f t="shared" si="32"/>
        <v/>
      </c>
      <c r="S158" s="5" t="str">
        <f t="shared" si="33"/>
        <v/>
      </c>
      <c r="T158" s="16" t="str">
        <f t="shared" si="34"/>
        <v/>
      </c>
      <c r="U158" s="17" t="str">
        <f t="shared" si="35"/>
        <v/>
      </c>
      <c r="V158" s="5" t="str">
        <f t="shared" si="36"/>
        <v/>
      </c>
      <c r="W158" s="5"/>
      <c r="X158" s="5" t="str">
        <f t="shared" si="37"/>
        <v/>
      </c>
      <c r="Y158" s="16" t="str">
        <f t="shared" si="38"/>
        <v/>
      </c>
    </row>
    <row r="159" spans="1:25">
      <c r="A159">
        <v>1583</v>
      </c>
      <c r="B159">
        <v>0</v>
      </c>
      <c r="C159">
        <v>1991</v>
      </c>
      <c r="D159">
        <f t="shared" si="26"/>
        <v>25</v>
      </c>
      <c r="E159" t="s">
        <v>134</v>
      </c>
      <c r="F159">
        <v>2</v>
      </c>
      <c r="G159">
        <v>2</v>
      </c>
      <c r="H159">
        <v>3</v>
      </c>
      <c r="I159">
        <v>2</v>
      </c>
      <c r="J159">
        <v>1</v>
      </c>
      <c r="K159">
        <v>1</v>
      </c>
      <c r="L159">
        <v>3</v>
      </c>
      <c r="M159" s="12">
        <f t="shared" si="27"/>
        <v>12</v>
      </c>
      <c r="N159" s="18">
        <f t="shared" si="28"/>
        <v>8</v>
      </c>
      <c r="O159" s="5">
        <f t="shared" si="29"/>
        <v>6.583275623268707E-2</v>
      </c>
      <c r="P159" s="5">
        <f t="shared" si="30"/>
        <v>48.454606037779016</v>
      </c>
      <c r="Q159" s="18">
        <f t="shared" si="31"/>
        <v>2</v>
      </c>
      <c r="R159" s="17">
        <f t="shared" si="32"/>
        <v>0.48632271468144023</v>
      </c>
      <c r="S159" s="5">
        <f t="shared" si="33"/>
        <v>40.509956956864507</v>
      </c>
      <c r="T159" s="16">
        <f t="shared" si="34"/>
        <v>2</v>
      </c>
      <c r="U159" s="17">
        <f t="shared" si="35"/>
        <v>3.921442174515235</v>
      </c>
      <c r="V159" s="5">
        <f t="shared" si="36"/>
        <v>31.434955993057176</v>
      </c>
      <c r="W159" s="5"/>
      <c r="X159" s="5">
        <f t="shared" si="37"/>
        <v>8.6095914127423825</v>
      </c>
      <c r="Y159" s="16">
        <f t="shared" si="38"/>
        <v>36.767151536403475</v>
      </c>
    </row>
    <row r="160" spans="1:25">
      <c r="A160">
        <v>1584</v>
      </c>
      <c r="B160">
        <v>0</v>
      </c>
      <c r="C160">
        <v>1991</v>
      </c>
      <c r="D160">
        <f t="shared" si="26"/>
        <v>25</v>
      </c>
      <c r="E160" t="s">
        <v>135</v>
      </c>
      <c r="F160">
        <v>4</v>
      </c>
      <c r="G160">
        <v>2</v>
      </c>
      <c r="H160">
        <v>1</v>
      </c>
      <c r="I160">
        <v>3</v>
      </c>
      <c r="J160">
        <v>3</v>
      </c>
      <c r="K160">
        <v>1</v>
      </c>
      <c r="L160">
        <v>1</v>
      </c>
      <c r="M160" s="12">
        <f t="shared" si="27"/>
        <v>11</v>
      </c>
      <c r="N160" s="18">
        <f t="shared" si="28"/>
        <v>4</v>
      </c>
      <c r="O160" s="5">
        <f t="shared" si="29"/>
        <v>18.118464335180057</v>
      </c>
      <c r="P160" s="5">
        <f t="shared" si="30"/>
        <v>24.362310421615959</v>
      </c>
      <c r="Q160" s="18">
        <f t="shared" si="31"/>
        <v>3</v>
      </c>
      <c r="R160" s="17">
        <f t="shared" si="32"/>
        <v>9.1585872576177382E-2</v>
      </c>
      <c r="S160" s="5">
        <f t="shared" si="33"/>
        <v>54.118320565888993</v>
      </c>
      <c r="T160" s="16">
        <f t="shared" si="34"/>
        <v>4</v>
      </c>
      <c r="U160" s="17">
        <f t="shared" si="35"/>
        <v>3.8954293628809327E-4</v>
      </c>
      <c r="V160" s="5">
        <f t="shared" si="36"/>
        <v>50.185033661198766</v>
      </c>
      <c r="W160" s="5"/>
      <c r="X160" s="5">
        <f t="shared" si="37"/>
        <v>15.478012465373961</v>
      </c>
      <c r="Y160" s="16">
        <f t="shared" si="38"/>
        <v>32.257301835805549</v>
      </c>
    </row>
    <row r="161" spans="1:25">
      <c r="A161">
        <v>1369</v>
      </c>
      <c r="B161">
        <v>0</v>
      </c>
      <c r="C161">
        <v>1951</v>
      </c>
      <c r="D161">
        <f t="shared" si="26"/>
        <v>65</v>
      </c>
      <c r="E161" t="s">
        <v>136</v>
      </c>
      <c r="F161">
        <v>1</v>
      </c>
      <c r="G161">
        <v>3</v>
      </c>
      <c r="H161">
        <v>1</v>
      </c>
      <c r="I161">
        <v>4</v>
      </c>
      <c r="J161">
        <v>3</v>
      </c>
      <c r="K161">
        <v>1</v>
      </c>
      <c r="L161">
        <v>2</v>
      </c>
      <c r="M161" s="12" t="str">
        <f t="shared" si="27"/>
        <v/>
      </c>
      <c r="N161" s="18" t="str">
        <f t="shared" si="28"/>
        <v/>
      </c>
      <c r="O161" s="5" t="str">
        <f t="shared" si="29"/>
        <v/>
      </c>
      <c r="P161" s="5" t="str">
        <f t="shared" si="30"/>
        <v/>
      </c>
      <c r="Q161" s="18" t="str">
        <f t="shared" si="31"/>
        <v/>
      </c>
      <c r="R161" s="17" t="str">
        <f t="shared" si="32"/>
        <v/>
      </c>
      <c r="S161" s="5" t="str">
        <f t="shared" si="33"/>
        <v/>
      </c>
      <c r="T161" s="16" t="str">
        <f t="shared" si="34"/>
        <v/>
      </c>
      <c r="U161" s="17" t="str">
        <f t="shared" si="35"/>
        <v/>
      </c>
      <c r="V161" s="5" t="str">
        <f t="shared" si="36"/>
        <v/>
      </c>
      <c r="W161" s="5"/>
      <c r="X161" s="5" t="str">
        <f t="shared" si="37"/>
        <v/>
      </c>
      <c r="Y161" s="16" t="str">
        <f t="shared" si="38"/>
        <v/>
      </c>
    </row>
    <row r="162" spans="1:25">
      <c r="A162">
        <v>1637</v>
      </c>
      <c r="B162">
        <v>0</v>
      </c>
      <c r="C162">
        <v>1986</v>
      </c>
      <c r="D162">
        <f t="shared" si="26"/>
        <v>30</v>
      </c>
      <c r="E162" t="s">
        <v>137</v>
      </c>
      <c r="F162">
        <v>1</v>
      </c>
      <c r="G162">
        <v>3</v>
      </c>
      <c r="H162">
        <v>3</v>
      </c>
      <c r="I162">
        <v>3</v>
      </c>
      <c r="J162">
        <v>2</v>
      </c>
      <c r="K162">
        <v>2</v>
      </c>
      <c r="L162">
        <v>3</v>
      </c>
      <c r="M162" s="12" t="str">
        <f t="shared" si="27"/>
        <v/>
      </c>
      <c r="N162" s="18" t="str">
        <f t="shared" si="28"/>
        <v/>
      </c>
      <c r="O162" s="5" t="str">
        <f t="shared" si="29"/>
        <v/>
      </c>
      <c r="P162" s="5" t="str">
        <f t="shared" si="30"/>
        <v/>
      </c>
      <c r="Q162" s="18" t="str">
        <f t="shared" si="31"/>
        <v/>
      </c>
      <c r="R162" s="17" t="str">
        <f t="shared" si="32"/>
        <v/>
      </c>
      <c r="S162" s="5" t="str">
        <f t="shared" si="33"/>
        <v/>
      </c>
      <c r="T162" s="16" t="str">
        <f t="shared" si="34"/>
        <v/>
      </c>
      <c r="U162" s="17" t="str">
        <f t="shared" si="35"/>
        <v/>
      </c>
      <c r="V162" s="5" t="str">
        <f t="shared" si="36"/>
        <v/>
      </c>
      <c r="W162" s="5"/>
      <c r="X162" s="5" t="str">
        <f t="shared" si="37"/>
        <v/>
      </c>
      <c r="Y162" s="16" t="str">
        <f t="shared" si="38"/>
        <v/>
      </c>
    </row>
    <row r="163" spans="1:25">
      <c r="A163">
        <v>1628</v>
      </c>
      <c r="B163">
        <v>0</v>
      </c>
      <c r="C163">
        <v>1989</v>
      </c>
      <c r="D163">
        <f t="shared" si="26"/>
        <v>27</v>
      </c>
      <c r="E163" t="s">
        <v>138</v>
      </c>
      <c r="F163">
        <v>3</v>
      </c>
      <c r="G163">
        <v>2</v>
      </c>
      <c r="H163">
        <v>1</v>
      </c>
      <c r="I163">
        <v>3</v>
      </c>
      <c r="J163">
        <v>2</v>
      </c>
      <c r="K163">
        <v>3</v>
      </c>
      <c r="L163">
        <v>3</v>
      </c>
      <c r="M163" s="12">
        <f t="shared" si="27"/>
        <v>14</v>
      </c>
      <c r="N163" s="18">
        <f t="shared" si="28"/>
        <v>6</v>
      </c>
      <c r="O163" s="5">
        <f t="shared" si="29"/>
        <v>5.0921485457063724</v>
      </c>
      <c r="P163" s="5">
        <f t="shared" si="30"/>
        <v>36.408458229697487</v>
      </c>
      <c r="Q163" s="18">
        <f t="shared" si="31"/>
        <v>3</v>
      </c>
      <c r="R163" s="17">
        <f t="shared" si="32"/>
        <v>9.1585872576177382E-2</v>
      </c>
      <c r="S163" s="5">
        <f t="shared" si="33"/>
        <v>54.118320565888993</v>
      </c>
      <c r="T163" s="16">
        <f t="shared" si="34"/>
        <v>5</v>
      </c>
      <c r="U163" s="17">
        <f t="shared" si="35"/>
        <v>1.0398632271468147</v>
      </c>
      <c r="V163" s="5">
        <f t="shared" si="36"/>
        <v>59.560072495269566</v>
      </c>
      <c r="W163" s="5"/>
      <c r="X163" s="5">
        <f t="shared" si="37"/>
        <v>0.87274930747922419</v>
      </c>
      <c r="Y163" s="16">
        <f t="shared" si="38"/>
        <v>45.786850937599311</v>
      </c>
    </row>
    <row r="164" spans="1:25">
      <c r="A164">
        <v>1641</v>
      </c>
      <c r="B164">
        <v>0</v>
      </c>
      <c r="C164">
        <v>1992</v>
      </c>
      <c r="D164">
        <f t="shared" si="26"/>
        <v>24</v>
      </c>
      <c r="E164" t="s">
        <v>139</v>
      </c>
      <c r="F164">
        <v>3</v>
      </c>
      <c r="G164">
        <v>2</v>
      </c>
      <c r="H164">
        <v>1</v>
      </c>
      <c r="I164">
        <v>3</v>
      </c>
      <c r="J164">
        <v>3</v>
      </c>
      <c r="K164">
        <v>2</v>
      </c>
      <c r="L164">
        <v>4</v>
      </c>
      <c r="M164" s="12">
        <f t="shared" si="27"/>
        <v>15</v>
      </c>
      <c r="N164" s="18">
        <f t="shared" si="28"/>
        <v>7</v>
      </c>
      <c r="O164" s="5">
        <f t="shared" si="29"/>
        <v>1.5789906509695295</v>
      </c>
      <c r="P164" s="5">
        <f t="shared" si="30"/>
        <v>42.431532133738251</v>
      </c>
      <c r="Q164" s="18">
        <f t="shared" si="31"/>
        <v>3</v>
      </c>
      <c r="R164" s="17">
        <f t="shared" si="32"/>
        <v>9.1585872576177382E-2</v>
      </c>
      <c r="S164" s="5">
        <f t="shared" si="33"/>
        <v>54.118320565888993</v>
      </c>
      <c r="T164" s="16">
        <f t="shared" si="34"/>
        <v>5</v>
      </c>
      <c r="U164" s="17">
        <f t="shared" si="35"/>
        <v>1.0398632271468147</v>
      </c>
      <c r="V164" s="5">
        <f t="shared" si="36"/>
        <v>59.560072495269566</v>
      </c>
      <c r="W164" s="5"/>
      <c r="X164" s="5">
        <f t="shared" si="37"/>
        <v>4.3282548476454418E-3</v>
      </c>
      <c r="Y164" s="16">
        <f t="shared" si="38"/>
        <v>50.29670063819723</v>
      </c>
    </row>
    <row r="165" spans="1:25">
      <c r="A165">
        <v>1555</v>
      </c>
      <c r="B165">
        <v>0</v>
      </c>
      <c r="C165">
        <v>1989</v>
      </c>
      <c r="D165">
        <f t="shared" si="26"/>
        <v>27</v>
      </c>
      <c r="E165" t="s">
        <v>140</v>
      </c>
      <c r="F165">
        <v>2</v>
      </c>
      <c r="G165">
        <v>4</v>
      </c>
      <c r="H165">
        <v>4</v>
      </c>
      <c r="I165">
        <v>4</v>
      </c>
      <c r="J165">
        <v>3</v>
      </c>
      <c r="K165">
        <v>2</v>
      </c>
      <c r="L165">
        <v>3</v>
      </c>
      <c r="M165" s="12">
        <f t="shared" si="27"/>
        <v>20</v>
      </c>
      <c r="N165" s="18">
        <f t="shared" si="28"/>
        <v>11</v>
      </c>
      <c r="O165" s="5">
        <f t="shared" si="29"/>
        <v>7.52635907202216</v>
      </c>
      <c r="P165" s="5">
        <f t="shared" si="30"/>
        <v>66.523827749901301</v>
      </c>
      <c r="Q165" s="18">
        <f t="shared" si="31"/>
        <v>4</v>
      </c>
      <c r="R165" s="17">
        <f t="shared" si="32"/>
        <v>1.6968490304709145</v>
      </c>
      <c r="S165" s="5">
        <f t="shared" si="33"/>
        <v>67.726684174913473</v>
      </c>
      <c r="T165" s="16">
        <f t="shared" si="34"/>
        <v>5</v>
      </c>
      <c r="U165" s="17">
        <f t="shared" si="35"/>
        <v>1.0398632271468147</v>
      </c>
      <c r="V165" s="5">
        <f t="shared" si="36"/>
        <v>59.560072495269566</v>
      </c>
      <c r="W165" s="5"/>
      <c r="X165" s="5">
        <f t="shared" si="37"/>
        <v>25.662222991689752</v>
      </c>
      <c r="Y165" s="16">
        <f t="shared" si="38"/>
        <v>72.845949141186836</v>
      </c>
    </row>
    <row r="166" spans="1:25">
      <c r="A166">
        <v>24</v>
      </c>
      <c r="B166">
        <v>1</v>
      </c>
      <c r="C166">
        <v>1977</v>
      </c>
      <c r="D166">
        <f t="shared" si="26"/>
        <v>39</v>
      </c>
      <c r="E166" t="s">
        <v>141</v>
      </c>
      <c r="F166">
        <v>1</v>
      </c>
      <c r="G166">
        <v>4</v>
      </c>
      <c r="H166">
        <v>3</v>
      </c>
      <c r="I166">
        <v>2</v>
      </c>
      <c r="J166">
        <v>4</v>
      </c>
      <c r="K166">
        <v>2</v>
      </c>
      <c r="L166">
        <v>2</v>
      </c>
      <c r="M166" s="12" t="str">
        <f t="shared" si="27"/>
        <v/>
      </c>
      <c r="N166" s="18" t="str">
        <f t="shared" si="28"/>
        <v/>
      </c>
      <c r="O166" s="5" t="str">
        <f t="shared" si="29"/>
        <v/>
      </c>
      <c r="P166" s="5" t="str">
        <f t="shared" si="30"/>
        <v/>
      </c>
      <c r="Q166" s="18" t="str">
        <f t="shared" si="31"/>
        <v/>
      </c>
      <c r="R166" s="17" t="str">
        <f t="shared" si="32"/>
        <v/>
      </c>
      <c r="S166" s="5" t="str">
        <f t="shared" si="33"/>
        <v/>
      </c>
      <c r="T166" s="16" t="str">
        <f t="shared" si="34"/>
        <v/>
      </c>
      <c r="U166" s="17" t="str">
        <f t="shared" si="35"/>
        <v/>
      </c>
      <c r="V166" s="5" t="str">
        <f t="shared" si="36"/>
        <v/>
      </c>
      <c r="W166" s="5"/>
      <c r="X166" s="5" t="str">
        <f t="shared" si="37"/>
        <v/>
      </c>
      <c r="Y166" s="16" t="str">
        <f t="shared" si="38"/>
        <v/>
      </c>
    </row>
    <row r="167" spans="1:25">
      <c r="A167">
        <v>1656</v>
      </c>
      <c r="B167">
        <v>1</v>
      </c>
      <c r="C167">
        <v>1988</v>
      </c>
      <c r="D167">
        <f t="shared" si="26"/>
        <v>28</v>
      </c>
      <c r="E167" t="s">
        <v>142</v>
      </c>
      <c r="F167">
        <v>1</v>
      </c>
      <c r="G167">
        <v>3</v>
      </c>
      <c r="H167">
        <v>3</v>
      </c>
      <c r="I167">
        <v>3</v>
      </c>
      <c r="J167">
        <v>3</v>
      </c>
      <c r="K167">
        <v>2</v>
      </c>
      <c r="L167">
        <v>3</v>
      </c>
      <c r="M167" s="12" t="str">
        <f t="shared" si="27"/>
        <v/>
      </c>
      <c r="N167" s="18" t="str">
        <f t="shared" si="28"/>
        <v/>
      </c>
      <c r="O167" s="5" t="str">
        <f t="shared" si="29"/>
        <v/>
      </c>
      <c r="P167" s="5" t="str">
        <f t="shared" si="30"/>
        <v/>
      </c>
      <c r="Q167" s="18" t="str">
        <f t="shared" si="31"/>
        <v/>
      </c>
      <c r="R167" s="17" t="str">
        <f t="shared" si="32"/>
        <v/>
      </c>
      <c r="S167" s="5" t="str">
        <f t="shared" si="33"/>
        <v/>
      </c>
      <c r="T167" s="16" t="str">
        <f t="shared" si="34"/>
        <v/>
      </c>
      <c r="U167" s="17" t="str">
        <f t="shared" si="35"/>
        <v/>
      </c>
      <c r="V167" s="5" t="str">
        <f t="shared" si="36"/>
        <v/>
      </c>
      <c r="W167" s="5"/>
      <c r="X167" s="5" t="str">
        <f t="shared" si="37"/>
        <v/>
      </c>
      <c r="Y167" s="16" t="str">
        <f t="shared" si="38"/>
        <v/>
      </c>
    </row>
    <row r="168" spans="1:25">
      <c r="A168">
        <v>1658</v>
      </c>
      <c r="B168">
        <v>0</v>
      </c>
      <c r="C168">
        <v>1993</v>
      </c>
      <c r="D168">
        <f t="shared" si="26"/>
        <v>23</v>
      </c>
      <c r="E168" t="s">
        <v>143</v>
      </c>
      <c r="F168">
        <v>1</v>
      </c>
      <c r="G168">
        <v>2</v>
      </c>
      <c r="H168">
        <v>3</v>
      </c>
      <c r="I168">
        <v>4</v>
      </c>
      <c r="J168">
        <v>2</v>
      </c>
      <c r="K168">
        <v>2</v>
      </c>
      <c r="L168">
        <v>2</v>
      </c>
      <c r="M168" s="12">
        <f t="shared" si="27"/>
        <v>15</v>
      </c>
      <c r="N168" s="18">
        <f t="shared" si="28"/>
        <v>7</v>
      </c>
      <c r="O168" s="5">
        <f t="shared" si="29"/>
        <v>1.5789906509695295</v>
      </c>
      <c r="P168" s="5">
        <f t="shared" si="30"/>
        <v>42.431532133738251</v>
      </c>
      <c r="Q168" s="18">
        <f t="shared" si="31"/>
        <v>4</v>
      </c>
      <c r="R168" s="17">
        <f t="shared" si="32"/>
        <v>1.6968490304709145</v>
      </c>
      <c r="S168" s="5">
        <f t="shared" si="33"/>
        <v>67.726684174913473</v>
      </c>
      <c r="T168" s="16">
        <f t="shared" si="34"/>
        <v>4</v>
      </c>
      <c r="U168" s="17">
        <f t="shared" si="35"/>
        <v>3.8954293628809327E-4</v>
      </c>
      <c r="V168" s="5">
        <f t="shared" si="36"/>
        <v>50.185033661198766</v>
      </c>
      <c r="W168" s="5"/>
      <c r="X168" s="5">
        <f t="shared" si="37"/>
        <v>4.3282548476454418E-3</v>
      </c>
      <c r="Y168" s="16">
        <f t="shared" si="38"/>
        <v>50.29670063819723</v>
      </c>
    </row>
    <row r="169" spans="1:25">
      <c r="A169">
        <v>1587</v>
      </c>
      <c r="B169">
        <v>0</v>
      </c>
      <c r="C169">
        <v>1990</v>
      </c>
      <c r="D169">
        <f t="shared" si="26"/>
        <v>26</v>
      </c>
      <c r="E169" t="s">
        <v>56</v>
      </c>
      <c r="F169">
        <v>3</v>
      </c>
      <c r="G169">
        <v>4</v>
      </c>
      <c r="H169">
        <v>2</v>
      </c>
      <c r="I169">
        <v>2</v>
      </c>
      <c r="J169">
        <v>2</v>
      </c>
      <c r="K169">
        <v>1</v>
      </c>
      <c r="L169">
        <v>3</v>
      </c>
      <c r="M169" s="12">
        <f t="shared" si="27"/>
        <v>14</v>
      </c>
      <c r="N169" s="18">
        <f t="shared" si="28"/>
        <v>9</v>
      </c>
      <c r="O169" s="5">
        <f t="shared" si="29"/>
        <v>0.55267486149584455</v>
      </c>
      <c r="P169" s="5">
        <f t="shared" si="30"/>
        <v>54.47767994181978</v>
      </c>
      <c r="Q169" s="18">
        <f t="shared" si="31"/>
        <v>2</v>
      </c>
      <c r="R169" s="17">
        <f t="shared" si="32"/>
        <v>0.48632271468144023</v>
      </c>
      <c r="S169" s="5">
        <f t="shared" si="33"/>
        <v>40.509956956864507</v>
      </c>
      <c r="T169" s="16">
        <f t="shared" si="34"/>
        <v>3</v>
      </c>
      <c r="U169" s="17">
        <f t="shared" si="35"/>
        <v>0.96091585872576157</v>
      </c>
      <c r="V169" s="5">
        <f t="shared" si="36"/>
        <v>40.809994827127973</v>
      </c>
      <c r="W169" s="5"/>
      <c r="X169" s="5">
        <f t="shared" si="37"/>
        <v>0.87274930747922419</v>
      </c>
      <c r="Y169" s="16">
        <f t="shared" si="38"/>
        <v>45.786850937599311</v>
      </c>
    </row>
    <row r="170" spans="1:25">
      <c r="A170">
        <v>1680</v>
      </c>
      <c r="B170">
        <v>0</v>
      </c>
      <c r="C170">
        <v>1992</v>
      </c>
      <c r="D170">
        <f t="shared" si="26"/>
        <v>24</v>
      </c>
      <c r="E170" t="s">
        <v>46</v>
      </c>
      <c r="G170">
        <v>3</v>
      </c>
      <c r="H170">
        <v>2</v>
      </c>
      <c r="I170">
        <v>3</v>
      </c>
      <c r="J170">
        <v>3</v>
      </c>
      <c r="K170">
        <v>3</v>
      </c>
      <c r="L170">
        <v>3</v>
      </c>
      <c r="M170" s="12">
        <f t="shared" si="27"/>
        <v>17</v>
      </c>
      <c r="N170" s="18">
        <f t="shared" si="28"/>
        <v>8</v>
      </c>
      <c r="O170" s="5">
        <f t="shared" si="29"/>
        <v>6.583275623268707E-2</v>
      </c>
      <c r="P170" s="5">
        <f t="shared" si="30"/>
        <v>48.454606037779016</v>
      </c>
      <c r="Q170" s="18">
        <f t="shared" si="31"/>
        <v>3</v>
      </c>
      <c r="R170" s="17">
        <f t="shared" si="32"/>
        <v>9.1585872576177382E-2</v>
      </c>
      <c r="S170" s="5">
        <f t="shared" si="33"/>
        <v>54.118320565888993</v>
      </c>
      <c r="T170" s="16">
        <f t="shared" si="34"/>
        <v>6</v>
      </c>
      <c r="U170" s="17">
        <f t="shared" si="35"/>
        <v>4.0793369113573412</v>
      </c>
      <c r="V170" s="5">
        <f t="shared" si="36"/>
        <v>68.935111329340359</v>
      </c>
      <c r="W170" s="5"/>
      <c r="X170" s="5">
        <f t="shared" si="37"/>
        <v>4.2674861495844878</v>
      </c>
      <c r="Y170" s="16">
        <f t="shared" si="38"/>
        <v>59.316400039393073</v>
      </c>
    </row>
    <row r="171" spans="1:25">
      <c r="A171">
        <v>1740</v>
      </c>
      <c r="B171">
        <v>0</v>
      </c>
      <c r="C171">
        <v>1971</v>
      </c>
      <c r="D171">
        <f t="shared" si="26"/>
        <v>45</v>
      </c>
      <c r="E171" t="s">
        <v>144</v>
      </c>
      <c r="F171">
        <v>2</v>
      </c>
      <c r="G171">
        <v>2</v>
      </c>
      <c r="H171">
        <v>1</v>
      </c>
      <c r="I171">
        <v>3</v>
      </c>
      <c r="J171">
        <v>3</v>
      </c>
      <c r="K171">
        <v>2</v>
      </c>
      <c r="L171">
        <v>2</v>
      </c>
      <c r="M171" s="12" t="str">
        <f t="shared" si="27"/>
        <v/>
      </c>
      <c r="N171" s="18" t="str">
        <f t="shared" si="28"/>
        <v/>
      </c>
      <c r="O171" s="5" t="str">
        <f t="shared" si="29"/>
        <v/>
      </c>
      <c r="P171" s="5" t="str">
        <f t="shared" si="30"/>
        <v/>
      </c>
      <c r="Q171" s="18" t="str">
        <f t="shared" si="31"/>
        <v/>
      </c>
      <c r="R171" s="17" t="str">
        <f t="shared" si="32"/>
        <v/>
      </c>
      <c r="S171" s="5" t="str">
        <f t="shared" si="33"/>
        <v/>
      </c>
      <c r="T171" s="16" t="str">
        <f t="shared" si="34"/>
        <v/>
      </c>
      <c r="U171" s="17" t="str">
        <f t="shared" si="35"/>
        <v/>
      </c>
      <c r="V171" s="5" t="str">
        <f t="shared" si="36"/>
        <v/>
      </c>
      <c r="W171" s="5"/>
      <c r="X171" s="5" t="str">
        <f t="shared" si="37"/>
        <v/>
      </c>
      <c r="Y171" s="16" t="str">
        <f t="shared" si="38"/>
        <v/>
      </c>
    </row>
    <row r="172" spans="1:25">
      <c r="A172">
        <v>1745</v>
      </c>
      <c r="B172">
        <v>0</v>
      </c>
      <c r="C172">
        <v>1974</v>
      </c>
      <c r="D172">
        <f t="shared" si="26"/>
        <v>42</v>
      </c>
      <c r="E172" t="s">
        <v>145</v>
      </c>
      <c r="F172">
        <v>3</v>
      </c>
      <c r="G172">
        <v>3</v>
      </c>
      <c r="H172">
        <v>3</v>
      </c>
      <c r="I172">
        <v>3</v>
      </c>
      <c r="J172">
        <v>2</v>
      </c>
      <c r="K172">
        <v>2</v>
      </c>
      <c r="L172">
        <v>3</v>
      </c>
      <c r="M172" s="12" t="str">
        <f t="shared" si="27"/>
        <v/>
      </c>
      <c r="N172" s="18" t="str">
        <f t="shared" si="28"/>
        <v/>
      </c>
      <c r="O172" s="5" t="str">
        <f t="shared" si="29"/>
        <v/>
      </c>
      <c r="P172" s="5" t="str">
        <f t="shared" si="30"/>
        <v/>
      </c>
      <c r="Q172" s="18" t="str">
        <f t="shared" si="31"/>
        <v/>
      </c>
      <c r="R172" s="17" t="str">
        <f t="shared" si="32"/>
        <v/>
      </c>
      <c r="S172" s="5" t="str">
        <f t="shared" si="33"/>
        <v/>
      </c>
      <c r="T172" s="16" t="str">
        <f t="shared" si="34"/>
        <v/>
      </c>
      <c r="U172" s="17" t="str">
        <f t="shared" si="35"/>
        <v/>
      </c>
      <c r="V172" s="5" t="str">
        <f t="shared" si="36"/>
        <v/>
      </c>
      <c r="W172" s="5"/>
      <c r="X172" s="5" t="str">
        <f t="shared" si="37"/>
        <v/>
      </c>
      <c r="Y172" s="16" t="str">
        <f t="shared" si="38"/>
        <v/>
      </c>
    </row>
    <row r="173" spans="1:25">
      <c r="A173">
        <v>1758</v>
      </c>
      <c r="B173">
        <v>0</v>
      </c>
      <c r="C173">
        <v>1963</v>
      </c>
      <c r="D173">
        <f t="shared" si="26"/>
        <v>53</v>
      </c>
      <c r="E173" t="s">
        <v>146</v>
      </c>
      <c r="F173">
        <v>1</v>
      </c>
      <c r="G173">
        <v>2</v>
      </c>
      <c r="H173">
        <v>2</v>
      </c>
      <c r="I173">
        <v>3</v>
      </c>
      <c r="J173">
        <v>4</v>
      </c>
      <c r="K173">
        <v>2</v>
      </c>
      <c r="L173">
        <v>3</v>
      </c>
      <c r="M173" s="12" t="str">
        <f t="shared" si="27"/>
        <v/>
      </c>
      <c r="N173" s="18" t="str">
        <f t="shared" si="28"/>
        <v/>
      </c>
      <c r="O173" s="5" t="str">
        <f t="shared" si="29"/>
        <v/>
      </c>
      <c r="P173" s="5" t="str">
        <f t="shared" si="30"/>
        <v/>
      </c>
      <c r="Q173" s="18" t="str">
        <f t="shared" si="31"/>
        <v/>
      </c>
      <c r="R173" s="17" t="str">
        <f t="shared" si="32"/>
        <v/>
      </c>
      <c r="S173" s="5" t="str">
        <f t="shared" si="33"/>
        <v/>
      </c>
      <c r="T173" s="16" t="str">
        <f t="shared" si="34"/>
        <v/>
      </c>
      <c r="U173" s="17" t="str">
        <f t="shared" si="35"/>
        <v/>
      </c>
      <c r="V173" s="5" t="str">
        <f t="shared" si="36"/>
        <v/>
      </c>
      <c r="W173" s="5"/>
      <c r="X173" s="5" t="str">
        <f t="shared" si="37"/>
        <v/>
      </c>
      <c r="Y173" s="16" t="str">
        <f t="shared" si="38"/>
        <v/>
      </c>
    </row>
    <row r="174" spans="1:25">
      <c r="A174">
        <v>1760</v>
      </c>
      <c r="B174">
        <v>0</v>
      </c>
      <c r="C174">
        <v>1973</v>
      </c>
      <c r="D174">
        <f t="shared" si="26"/>
        <v>43</v>
      </c>
      <c r="E174" t="s">
        <v>147</v>
      </c>
      <c r="F174">
        <v>1</v>
      </c>
      <c r="G174">
        <v>3</v>
      </c>
      <c r="H174">
        <v>2</v>
      </c>
      <c r="I174">
        <v>3</v>
      </c>
      <c r="J174">
        <v>3</v>
      </c>
      <c r="K174">
        <v>3</v>
      </c>
      <c r="L174">
        <v>2</v>
      </c>
      <c r="M174" s="12" t="str">
        <f t="shared" si="27"/>
        <v/>
      </c>
      <c r="N174" s="18" t="str">
        <f t="shared" si="28"/>
        <v/>
      </c>
      <c r="O174" s="5" t="str">
        <f t="shared" si="29"/>
        <v/>
      </c>
      <c r="P174" s="5" t="str">
        <f t="shared" si="30"/>
        <v/>
      </c>
      <c r="Q174" s="18" t="str">
        <f t="shared" si="31"/>
        <v/>
      </c>
      <c r="R174" s="17" t="str">
        <f t="shared" si="32"/>
        <v/>
      </c>
      <c r="S174" s="5" t="str">
        <f t="shared" si="33"/>
        <v/>
      </c>
      <c r="T174" s="16" t="str">
        <f t="shared" si="34"/>
        <v/>
      </c>
      <c r="U174" s="17" t="str">
        <f t="shared" si="35"/>
        <v/>
      </c>
      <c r="V174" s="5" t="str">
        <f t="shared" si="36"/>
        <v/>
      </c>
      <c r="W174" s="5"/>
      <c r="X174" s="5" t="str">
        <f t="shared" si="37"/>
        <v/>
      </c>
      <c r="Y174" s="16" t="str">
        <f t="shared" si="38"/>
        <v/>
      </c>
    </row>
    <row r="175" spans="1:25">
      <c r="A175">
        <v>1759</v>
      </c>
      <c r="B175">
        <v>1</v>
      </c>
      <c r="C175">
        <v>1991</v>
      </c>
      <c r="D175">
        <f t="shared" si="26"/>
        <v>25</v>
      </c>
      <c r="E175" t="s">
        <v>148</v>
      </c>
      <c r="F175">
        <v>4</v>
      </c>
      <c r="G175">
        <v>3</v>
      </c>
      <c r="H175">
        <v>4</v>
      </c>
      <c r="I175">
        <v>1</v>
      </c>
      <c r="J175">
        <v>4</v>
      </c>
      <c r="K175">
        <v>2</v>
      </c>
      <c r="L175">
        <v>1</v>
      </c>
      <c r="M175" s="12" t="str">
        <f t="shared" si="27"/>
        <v/>
      </c>
      <c r="N175" s="18" t="str">
        <f t="shared" si="28"/>
        <v/>
      </c>
      <c r="O175" s="5" t="str">
        <f t="shared" si="29"/>
        <v/>
      </c>
      <c r="P175" s="5" t="str">
        <f t="shared" si="30"/>
        <v/>
      </c>
      <c r="Q175" s="18" t="str">
        <f t="shared" si="31"/>
        <v/>
      </c>
      <c r="R175" s="17" t="str">
        <f t="shared" si="32"/>
        <v/>
      </c>
      <c r="S175" s="5" t="str">
        <f t="shared" si="33"/>
        <v/>
      </c>
      <c r="T175" s="16" t="str">
        <f t="shared" si="34"/>
        <v/>
      </c>
      <c r="U175" s="17" t="str">
        <f t="shared" si="35"/>
        <v/>
      </c>
      <c r="V175" s="5" t="str">
        <f t="shared" si="36"/>
        <v/>
      </c>
      <c r="W175" s="5"/>
      <c r="X175" s="5" t="str">
        <f t="shared" si="37"/>
        <v/>
      </c>
      <c r="Y175" s="16" t="str">
        <f t="shared" si="38"/>
        <v/>
      </c>
    </row>
    <row r="176" spans="1:25">
      <c r="A176">
        <v>1769</v>
      </c>
      <c r="B176">
        <v>0</v>
      </c>
      <c r="C176">
        <v>1994</v>
      </c>
      <c r="D176">
        <f t="shared" si="26"/>
        <v>22</v>
      </c>
      <c r="E176" t="s">
        <v>46</v>
      </c>
      <c r="G176">
        <v>3</v>
      </c>
      <c r="H176">
        <v>4</v>
      </c>
      <c r="I176">
        <v>4</v>
      </c>
      <c r="J176">
        <v>3</v>
      </c>
      <c r="K176">
        <v>2</v>
      </c>
      <c r="L176">
        <v>4</v>
      </c>
      <c r="M176" s="12">
        <f t="shared" si="27"/>
        <v>20</v>
      </c>
      <c r="N176" s="18">
        <f t="shared" si="28"/>
        <v>11</v>
      </c>
      <c r="O176" s="5">
        <f t="shared" si="29"/>
        <v>7.52635907202216</v>
      </c>
      <c r="P176" s="5">
        <f t="shared" si="30"/>
        <v>66.523827749901301</v>
      </c>
      <c r="Q176" s="18">
        <f t="shared" si="31"/>
        <v>4</v>
      </c>
      <c r="R176" s="17">
        <f t="shared" si="32"/>
        <v>1.6968490304709145</v>
      </c>
      <c r="S176" s="5">
        <f t="shared" si="33"/>
        <v>67.726684174913473</v>
      </c>
      <c r="T176" s="16">
        <f t="shared" si="34"/>
        <v>5</v>
      </c>
      <c r="U176" s="17">
        <f t="shared" si="35"/>
        <v>1.0398632271468147</v>
      </c>
      <c r="V176" s="5">
        <f t="shared" si="36"/>
        <v>59.560072495269566</v>
      </c>
      <c r="W176" s="5"/>
      <c r="X176" s="5">
        <f t="shared" si="37"/>
        <v>25.662222991689752</v>
      </c>
      <c r="Y176" s="16">
        <f t="shared" si="38"/>
        <v>72.845949141186836</v>
      </c>
    </row>
    <row r="177" spans="1:25">
      <c r="A177">
        <v>14</v>
      </c>
      <c r="B177">
        <v>0</v>
      </c>
      <c r="C177">
        <v>1975</v>
      </c>
      <c r="D177">
        <f t="shared" si="26"/>
        <v>41</v>
      </c>
      <c r="E177" t="s">
        <v>149</v>
      </c>
      <c r="F177">
        <v>1</v>
      </c>
      <c r="G177">
        <v>3</v>
      </c>
      <c r="H177">
        <v>2</v>
      </c>
      <c r="I177">
        <v>1</v>
      </c>
      <c r="J177">
        <v>3</v>
      </c>
      <c r="K177">
        <v>2</v>
      </c>
      <c r="L177">
        <v>2</v>
      </c>
      <c r="M177" s="12" t="str">
        <f t="shared" si="27"/>
        <v/>
      </c>
      <c r="N177" s="18" t="str">
        <f t="shared" si="28"/>
        <v/>
      </c>
      <c r="O177" s="5" t="str">
        <f t="shared" si="29"/>
        <v/>
      </c>
      <c r="P177" s="5" t="str">
        <f t="shared" si="30"/>
        <v/>
      </c>
      <c r="Q177" s="18" t="str">
        <f t="shared" si="31"/>
        <v/>
      </c>
      <c r="R177" s="17" t="str">
        <f t="shared" si="32"/>
        <v/>
      </c>
      <c r="S177" s="5" t="str">
        <f t="shared" si="33"/>
        <v/>
      </c>
      <c r="T177" s="16" t="str">
        <f t="shared" si="34"/>
        <v/>
      </c>
      <c r="U177" s="17" t="str">
        <f t="shared" si="35"/>
        <v/>
      </c>
      <c r="V177" s="5" t="str">
        <f t="shared" si="36"/>
        <v/>
      </c>
      <c r="W177" s="5"/>
      <c r="X177" s="5" t="str">
        <f t="shared" si="37"/>
        <v/>
      </c>
      <c r="Y177" s="16" t="str">
        <f t="shared" si="38"/>
        <v/>
      </c>
    </row>
    <row r="178" spans="1:25">
      <c r="A178">
        <v>1784</v>
      </c>
      <c r="B178">
        <v>0</v>
      </c>
      <c r="C178">
        <v>1991</v>
      </c>
      <c r="D178">
        <f t="shared" si="26"/>
        <v>25</v>
      </c>
      <c r="E178" t="s">
        <v>150</v>
      </c>
      <c r="F178">
        <v>3</v>
      </c>
      <c r="G178">
        <v>1</v>
      </c>
      <c r="H178">
        <v>4</v>
      </c>
      <c r="I178">
        <v>4</v>
      </c>
      <c r="J178">
        <v>2</v>
      </c>
      <c r="K178">
        <v>1</v>
      </c>
      <c r="L178">
        <v>2</v>
      </c>
      <c r="M178" s="12">
        <f t="shared" si="27"/>
        <v>14</v>
      </c>
      <c r="N178" s="18">
        <f t="shared" si="28"/>
        <v>7</v>
      </c>
      <c r="O178" s="5">
        <f t="shared" si="29"/>
        <v>1.5789906509695295</v>
      </c>
      <c r="P178" s="5">
        <f t="shared" si="30"/>
        <v>42.431532133738251</v>
      </c>
      <c r="Q178" s="18">
        <f t="shared" si="31"/>
        <v>4</v>
      </c>
      <c r="R178" s="17">
        <f t="shared" si="32"/>
        <v>1.6968490304709145</v>
      </c>
      <c r="S178" s="5">
        <f t="shared" si="33"/>
        <v>67.726684174913473</v>
      </c>
      <c r="T178" s="16">
        <f t="shared" si="34"/>
        <v>3</v>
      </c>
      <c r="U178" s="17">
        <f t="shared" si="35"/>
        <v>0.96091585872576157</v>
      </c>
      <c r="V178" s="5">
        <f t="shared" si="36"/>
        <v>40.809994827127973</v>
      </c>
      <c r="W178" s="5"/>
      <c r="X178" s="5">
        <f t="shared" si="37"/>
        <v>0.87274930747922419</v>
      </c>
      <c r="Y178" s="16">
        <f t="shared" si="38"/>
        <v>45.786850937599311</v>
      </c>
    </row>
    <row r="179" spans="1:25">
      <c r="A179">
        <v>1778</v>
      </c>
      <c r="B179">
        <v>0</v>
      </c>
      <c r="C179">
        <v>1978</v>
      </c>
      <c r="D179">
        <f t="shared" si="26"/>
        <v>38</v>
      </c>
      <c r="E179" t="s">
        <v>46</v>
      </c>
      <c r="G179">
        <v>4</v>
      </c>
      <c r="H179">
        <v>1</v>
      </c>
      <c r="I179">
        <v>2</v>
      </c>
      <c r="J179">
        <v>4</v>
      </c>
      <c r="K179">
        <v>3</v>
      </c>
      <c r="L179">
        <v>4</v>
      </c>
      <c r="M179" s="12" t="str">
        <f t="shared" si="27"/>
        <v/>
      </c>
      <c r="N179" s="18" t="str">
        <f t="shared" si="28"/>
        <v/>
      </c>
      <c r="O179" s="5" t="str">
        <f t="shared" si="29"/>
        <v/>
      </c>
      <c r="P179" s="5" t="str">
        <f t="shared" si="30"/>
        <v/>
      </c>
      <c r="Q179" s="18" t="str">
        <f t="shared" si="31"/>
        <v/>
      </c>
      <c r="R179" s="17" t="str">
        <f t="shared" si="32"/>
        <v/>
      </c>
      <c r="S179" s="5" t="str">
        <f t="shared" si="33"/>
        <v/>
      </c>
      <c r="T179" s="16" t="str">
        <f t="shared" si="34"/>
        <v/>
      </c>
      <c r="U179" s="17" t="str">
        <f t="shared" si="35"/>
        <v/>
      </c>
      <c r="V179" s="5" t="str">
        <f t="shared" si="36"/>
        <v/>
      </c>
      <c r="W179" s="5"/>
      <c r="X179" s="5" t="str">
        <f t="shared" si="37"/>
        <v/>
      </c>
      <c r="Y179" s="16" t="str">
        <f t="shared" si="38"/>
        <v/>
      </c>
    </row>
    <row r="180" spans="1:25">
      <c r="A180">
        <v>1800</v>
      </c>
      <c r="B180">
        <v>0</v>
      </c>
      <c r="C180">
        <v>1990</v>
      </c>
      <c r="D180">
        <f t="shared" si="26"/>
        <v>26</v>
      </c>
      <c r="E180" t="s">
        <v>151</v>
      </c>
      <c r="F180">
        <v>1</v>
      </c>
      <c r="G180">
        <v>2</v>
      </c>
      <c r="H180">
        <v>1</v>
      </c>
      <c r="I180">
        <v>2</v>
      </c>
      <c r="J180">
        <v>1</v>
      </c>
      <c r="K180">
        <v>1</v>
      </c>
      <c r="L180">
        <v>3</v>
      </c>
      <c r="M180" s="12">
        <f t="shared" si="27"/>
        <v>10</v>
      </c>
      <c r="N180" s="18">
        <f t="shared" si="28"/>
        <v>6</v>
      </c>
      <c r="O180" s="5">
        <f t="shared" si="29"/>
        <v>5.0921485457063724</v>
      </c>
      <c r="P180" s="5">
        <f t="shared" si="30"/>
        <v>36.408458229697487</v>
      </c>
      <c r="Q180" s="18">
        <f t="shared" si="31"/>
        <v>2</v>
      </c>
      <c r="R180" s="17">
        <f t="shared" si="32"/>
        <v>0.48632271468144023</v>
      </c>
      <c r="S180" s="5">
        <f t="shared" si="33"/>
        <v>40.509956956864507</v>
      </c>
      <c r="T180" s="16">
        <f t="shared" si="34"/>
        <v>2</v>
      </c>
      <c r="U180" s="17">
        <f t="shared" si="35"/>
        <v>3.921442174515235</v>
      </c>
      <c r="V180" s="5">
        <f t="shared" si="36"/>
        <v>31.434955993057176</v>
      </c>
      <c r="W180" s="5"/>
      <c r="X180" s="5">
        <f t="shared" si="37"/>
        <v>24.34643351800554</v>
      </c>
      <c r="Y180" s="16">
        <f t="shared" si="38"/>
        <v>27.747452135207631</v>
      </c>
    </row>
    <row r="181" spans="1:25">
      <c r="A181">
        <v>1829</v>
      </c>
      <c r="B181">
        <v>1</v>
      </c>
      <c r="C181">
        <v>1964</v>
      </c>
      <c r="D181">
        <f t="shared" si="26"/>
        <v>52</v>
      </c>
      <c r="E181" t="s">
        <v>152</v>
      </c>
      <c r="G181">
        <v>3</v>
      </c>
      <c r="H181">
        <v>2</v>
      </c>
      <c r="I181">
        <v>2</v>
      </c>
      <c r="J181">
        <v>2</v>
      </c>
      <c r="K181">
        <v>1</v>
      </c>
      <c r="L181">
        <v>3</v>
      </c>
      <c r="M181" s="12" t="str">
        <f t="shared" si="27"/>
        <v/>
      </c>
      <c r="N181" s="18" t="str">
        <f t="shared" si="28"/>
        <v/>
      </c>
      <c r="O181" s="5" t="str">
        <f t="shared" si="29"/>
        <v/>
      </c>
      <c r="P181" s="5" t="str">
        <f t="shared" si="30"/>
        <v/>
      </c>
      <c r="Q181" s="18" t="str">
        <f t="shared" si="31"/>
        <v/>
      </c>
      <c r="R181" s="17" t="str">
        <f t="shared" si="32"/>
        <v/>
      </c>
      <c r="S181" s="5" t="str">
        <f t="shared" si="33"/>
        <v/>
      </c>
      <c r="T181" s="16" t="str">
        <f t="shared" si="34"/>
        <v/>
      </c>
      <c r="U181" s="17" t="str">
        <f t="shared" si="35"/>
        <v/>
      </c>
      <c r="V181" s="5" t="str">
        <f t="shared" si="36"/>
        <v/>
      </c>
      <c r="W181" s="5"/>
      <c r="X181" s="5" t="str">
        <f t="shared" si="37"/>
        <v/>
      </c>
      <c r="Y181" s="16" t="str">
        <f t="shared" si="38"/>
        <v/>
      </c>
    </row>
    <row r="182" spans="1:25">
      <c r="A182">
        <v>1788</v>
      </c>
      <c r="B182">
        <v>1</v>
      </c>
      <c r="C182">
        <v>1950</v>
      </c>
      <c r="D182">
        <f t="shared" si="26"/>
        <v>66</v>
      </c>
      <c r="E182" t="s">
        <v>153</v>
      </c>
      <c r="F182">
        <v>1</v>
      </c>
      <c r="G182">
        <v>3</v>
      </c>
      <c r="H182">
        <v>2</v>
      </c>
      <c r="I182">
        <v>2</v>
      </c>
      <c r="J182">
        <v>2</v>
      </c>
      <c r="K182">
        <v>2</v>
      </c>
      <c r="L182">
        <v>3</v>
      </c>
      <c r="M182" s="12" t="str">
        <f t="shared" si="27"/>
        <v/>
      </c>
      <c r="N182" s="18" t="str">
        <f t="shared" si="28"/>
        <v/>
      </c>
      <c r="O182" s="5" t="str">
        <f t="shared" si="29"/>
        <v/>
      </c>
      <c r="P182" s="5" t="str">
        <f t="shared" si="30"/>
        <v/>
      </c>
      <c r="Q182" s="18" t="str">
        <f t="shared" si="31"/>
        <v/>
      </c>
      <c r="R182" s="17" t="str">
        <f t="shared" si="32"/>
        <v/>
      </c>
      <c r="S182" s="5" t="str">
        <f t="shared" si="33"/>
        <v/>
      </c>
      <c r="T182" s="16" t="str">
        <f t="shared" si="34"/>
        <v/>
      </c>
      <c r="U182" s="17" t="str">
        <f t="shared" si="35"/>
        <v/>
      </c>
      <c r="V182" s="5" t="str">
        <f t="shared" si="36"/>
        <v/>
      </c>
      <c r="W182" s="5"/>
      <c r="X182" s="5" t="str">
        <f t="shared" si="37"/>
        <v/>
      </c>
      <c r="Y182" s="16" t="str">
        <f t="shared" si="38"/>
        <v/>
      </c>
    </row>
    <row r="183" spans="1:25">
      <c r="A183">
        <v>1785</v>
      </c>
      <c r="B183">
        <v>0</v>
      </c>
      <c r="C183">
        <v>1987</v>
      </c>
      <c r="D183">
        <f t="shared" si="26"/>
        <v>29</v>
      </c>
      <c r="E183" t="s">
        <v>46</v>
      </c>
      <c r="G183">
        <v>3</v>
      </c>
      <c r="H183">
        <v>3</v>
      </c>
      <c r="I183">
        <v>2</v>
      </c>
      <c r="J183">
        <v>2</v>
      </c>
      <c r="K183">
        <v>2</v>
      </c>
      <c r="L183">
        <v>3</v>
      </c>
      <c r="M183" s="12">
        <f t="shared" si="27"/>
        <v>15</v>
      </c>
      <c r="N183" s="18">
        <f t="shared" si="28"/>
        <v>9</v>
      </c>
      <c r="O183" s="5">
        <f t="shared" si="29"/>
        <v>0.55267486149584455</v>
      </c>
      <c r="P183" s="5">
        <f t="shared" si="30"/>
        <v>54.47767994181978</v>
      </c>
      <c r="Q183" s="18">
        <f t="shared" si="31"/>
        <v>2</v>
      </c>
      <c r="R183" s="17">
        <f t="shared" si="32"/>
        <v>0.48632271468144023</v>
      </c>
      <c r="S183" s="5">
        <f t="shared" si="33"/>
        <v>40.509956956864507</v>
      </c>
      <c r="T183" s="16">
        <f t="shared" si="34"/>
        <v>4</v>
      </c>
      <c r="U183" s="17">
        <f t="shared" si="35"/>
        <v>3.8954293628809327E-4</v>
      </c>
      <c r="V183" s="5">
        <f t="shared" si="36"/>
        <v>50.185033661198766</v>
      </c>
      <c r="W183" s="5"/>
      <c r="X183" s="5">
        <f t="shared" si="37"/>
        <v>4.3282548476454418E-3</v>
      </c>
      <c r="Y183" s="16">
        <f t="shared" si="38"/>
        <v>50.29670063819723</v>
      </c>
    </row>
    <row r="184" spans="1:25">
      <c r="A184">
        <v>1849</v>
      </c>
      <c r="B184">
        <v>1</v>
      </c>
      <c r="C184">
        <v>1995</v>
      </c>
      <c r="D184">
        <f t="shared" si="26"/>
        <v>21</v>
      </c>
      <c r="E184" t="s">
        <v>46</v>
      </c>
      <c r="G184">
        <v>3</v>
      </c>
      <c r="H184">
        <v>3</v>
      </c>
      <c r="I184">
        <v>3</v>
      </c>
      <c r="J184">
        <v>2</v>
      </c>
      <c r="K184">
        <v>1</v>
      </c>
      <c r="L184">
        <v>3</v>
      </c>
      <c r="M184" s="12" t="str">
        <f t="shared" si="27"/>
        <v/>
      </c>
      <c r="N184" s="18" t="str">
        <f t="shared" si="28"/>
        <v/>
      </c>
      <c r="O184" s="5" t="str">
        <f t="shared" si="29"/>
        <v/>
      </c>
      <c r="P184" s="5" t="str">
        <f t="shared" si="30"/>
        <v/>
      </c>
      <c r="Q184" s="18" t="str">
        <f t="shared" si="31"/>
        <v/>
      </c>
      <c r="R184" s="17" t="str">
        <f t="shared" si="32"/>
        <v/>
      </c>
      <c r="S184" s="5" t="str">
        <f t="shared" si="33"/>
        <v/>
      </c>
      <c r="T184" s="16" t="str">
        <f t="shared" si="34"/>
        <v/>
      </c>
      <c r="U184" s="17" t="str">
        <f t="shared" si="35"/>
        <v/>
      </c>
      <c r="V184" s="5" t="str">
        <f t="shared" si="36"/>
        <v/>
      </c>
      <c r="W184" s="5"/>
      <c r="X184" s="5" t="str">
        <f t="shared" si="37"/>
        <v/>
      </c>
      <c r="Y184" s="16" t="str">
        <f t="shared" si="38"/>
        <v/>
      </c>
    </row>
    <row r="185" spans="1:25">
      <c r="A185">
        <v>1853</v>
      </c>
      <c r="B185">
        <v>0</v>
      </c>
      <c r="C185">
        <v>1992</v>
      </c>
      <c r="D185">
        <f t="shared" si="26"/>
        <v>24</v>
      </c>
      <c r="E185" t="s">
        <v>125</v>
      </c>
      <c r="F185">
        <v>1</v>
      </c>
      <c r="G185">
        <v>3</v>
      </c>
      <c r="H185">
        <v>1</v>
      </c>
      <c r="I185">
        <v>3</v>
      </c>
      <c r="J185">
        <v>4</v>
      </c>
      <c r="K185">
        <v>4</v>
      </c>
      <c r="L185">
        <v>2</v>
      </c>
      <c r="M185" s="12">
        <f t="shared" si="27"/>
        <v>17</v>
      </c>
      <c r="N185" s="18">
        <f t="shared" si="28"/>
        <v>6</v>
      </c>
      <c r="O185" s="5">
        <f t="shared" si="29"/>
        <v>5.0921485457063724</v>
      </c>
      <c r="P185" s="5">
        <f t="shared" si="30"/>
        <v>36.408458229697487</v>
      </c>
      <c r="Q185" s="18">
        <f t="shared" si="31"/>
        <v>3</v>
      </c>
      <c r="R185" s="17">
        <f t="shared" si="32"/>
        <v>9.1585872576177382E-2</v>
      </c>
      <c r="S185" s="5">
        <f t="shared" si="33"/>
        <v>54.118320565888993</v>
      </c>
      <c r="T185" s="16">
        <f t="shared" si="34"/>
        <v>8</v>
      </c>
      <c r="U185" s="17">
        <f t="shared" si="35"/>
        <v>16.158284279778396</v>
      </c>
      <c r="V185" s="5">
        <f t="shared" si="36"/>
        <v>87.685188997481958</v>
      </c>
      <c r="W185" s="5"/>
      <c r="X185" s="5">
        <f t="shared" si="37"/>
        <v>4.2674861495844878</v>
      </c>
      <c r="Y185" s="16">
        <f t="shared" si="38"/>
        <v>59.316400039393073</v>
      </c>
    </row>
    <row r="186" spans="1:25">
      <c r="A186">
        <v>1860</v>
      </c>
      <c r="B186">
        <v>0</v>
      </c>
      <c r="C186">
        <v>1993</v>
      </c>
      <c r="D186">
        <f t="shared" si="26"/>
        <v>23</v>
      </c>
      <c r="E186" t="s">
        <v>46</v>
      </c>
      <c r="G186">
        <v>3</v>
      </c>
      <c r="H186">
        <v>2</v>
      </c>
      <c r="I186">
        <v>2</v>
      </c>
      <c r="J186">
        <v>2</v>
      </c>
      <c r="K186">
        <v>2</v>
      </c>
      <c r="L186">
        <v>3</v>
      </c>
      <c r="M186" s="12">
        <f t="shared" si="27"/>
        <v>14</v>
      </c>
      <c r="N186" s="18">
        <f t="shared" si="28"/>
        <v>8</v>
      </c>
      <c r="O186" s="5">
        <f t="shared" si="29"/>
        <v>6.583275623268707E-2</v>
      </c>
      <c r="P186" s="5">
        <f t="shared" si="30"/>
        <v>48.454606037779016</v>
      </c>
      <c r="Q186" s="18">
        <f t="shared" si="31"/>
        <v>2</v>
      </c>
      <c r="R186" s="17">
        <f t="shared" si="32"/>
        <v>0.48632271468144023</v>
      </c>
      <c r="S186" s="5">
        <f t="shared" si="33"/>
        <v>40.509956956864507</v>
      </c>
      <c r="T186" s="16">
        <f t="shared" si="34"/>
        <v>4</v>
      </c>
      <c r="U186" s="17">
        <f t="shared" si="35"/>
        <v>3.8954293628809327E-4</v>
      </c>
      <c r="V186" s="5">
        <f t="shared" si="36"/>
        <v>50.185033661198766</v>
      </c>
      <c r="W186" s="5"/>
      <c r="X186" s="5">
        <f t="shared" si="37"/>
        <v>0.87274930747922419</v>
      </c>
      <c r="Y186" s="16">
        <f t="shared" si="38"/>
        <v>45.786850937599311</v>
      </c>
    </row>
    <row r="187" spans="1:25">
      <c r="A187">
        <v>1868</v>
      </c>
      <c r="B187">
        <v>1</v>
      </c>
      <c r="C187">
        <v>1991</v>
      </c>
      <c r="D187">
        <f t="shared" si="26"/>
        <v>25</v>
      </c>
      <c r="E187" t="s">
        <v>46</v>
      </c>
      <c r="G187">
        <v>3</v>
      </c>
      <c r="H187">
        <v>2</v>
      </c>
      <c r="I187">
        <v>3</v>
      </c>
      <c r="J187">
        <v>2</v>
      </c>
      <c r="K187">
        <v>2</v>
      </c>
      <c r="L187">
        <v>2</v>
      </c>
      <c r="M187" s="12" t="str">
        <f t="shared" si="27"/>
        <v/>
      </c>
      <c r="N187" s="18" t="str">
        <f t="shared" si="28"/>
        <v/>
      </c>
      <c r="O187" s="5" t="str">
        <f t="shared" si="29"/>
        <v/>
      </c>
      <c r="P187" s="5" t="str">
        <f t="shared" si="30"/>
        <v/>
      </c>
      <c r="Q187" s="18" t="str">
        <f t="shared" si="31"/>
        <v/>
      </c>
      <c r="R187" s="17" t="str">
        <f t="shared" si="32"/>
        <v/>
      </c>
      <c r="S187" s="5" t="str">
        <f t="shared" si="33"/>
        <v/>
      </c>
      <c r="T187" s="16" t="str">
        <f t="shared" si="34"/>
        <v/>
      </c>
      <c r="U187" s="17" t="str">
        <f t="shared" si="35"/>
        <v/>
      </c>
      <c r="V187" s="5" t="str">
        <f t="shared" si="36"/>
        <v/>
      </c>
      <c r="W187" s="5"/>
      <c r="X187" s="5" t="str">
        <f t="shared" si="37"/>
        <v/>
      </c>
      <c r="Y187" s="16" t="str">
        <f t="shared" si="38"/>
        <v/>
      </c>
    </row>
    <row r="188" spans="1:25">
      <c r="A188">
        <v>1869</v>
      </c>
      <c r="B188">
        <v>0</v>
      </c>
      <c r="C188">
        <v>1988</v>
      </c>
      <c r="D188">
        <f t="shared" si="26"/>
        <v>28</v>
      </c>
      <c r="E188" t="s">
        <v>154</v>
      </c>
      <c r="F188">
        <v>1</v>
      </c>
      <c r="G188">
        <v>3</v>
      </c>
      <c r="H188">
        <v>2</v>
      </c>
      <c r="I188">
        <v>4</v>
      </c>
      <c r="J188">
        <v>4</v>
      </c>
      <c r="K188">
        <v>1</v>
      </c>
      <c r="L188">
        <v>3</v>
      </c>
      <c r="M188" s="12">
        <f t="shared" si="27"/>
        <v>17</v>
      </c>
      <c r="N188" s="18">
        <f t="shared" si="28"/>
        <v>8</v>
      </c>
      <c r="O188" s="5">
        <f t="shared" si="29"/>
        <v>6.583275623268707E-2</v>
      </c>
      <c r="P188" s="5">
        <f t="shared" si="30"/>
        <v>48.454606037779016</v>
      </c>
      <c r="Q188" s="18">
        <f t="shared" si="31"/>
        <v>4</v>
      </c>
      <c r="R188" s="17">
        <f t="shared" si="32"/>
        <v>1.6968490304709145</v>
      </c>
      <c r="S188" s="5">
        <f t="shared" si="33"/>
        <v>67.726684174913473</v>
      </c>
      <c r="T188" s="16">
        <f t="shared" si="34"/>
        <v>5</v>
      </c>
      <c r="U188" s="17">
        <f t="shared" si="35"/>
        <v>1.0398632271468147</v>
      </c>
      <c r="V188" s="5">
        <f t="shared" si="36"/>
        <v>59.560072495269566</v>
      </c>
      <c r="W188" s="5"/>
      <c r="X188" s="5">
        <f t="shared" si="37"/>
        <v>4.2674861495844878</v>
      </c>
      <c r="Y188" s="16">
        <f t="shared" si="38"/>
        <v>59.316400039393073</v>
      </c>
    </row>
    <row r="189" spans="1:25">
      <c r="A189">
        <v>1883</v>
      </c>
      <c r="B189">
        <v>0</v>
      </c>
      <c r="C189">
        <v>1995</v>
      </c>
      <c r="D189">
        <f t="shared" si="26"/>
        <v>21</v>
      </c>
      <c r="E189" t="s">
        <v>155</v>
      </c>
      <c r="F189">
        <v>1</v>
      </c>
      <c r="G189">
        <v>3</v>
      </c>
      <c r="H189">
        <v>2</v>
      </c>
      <c r="I189">
        <v>3</v>
      </c>
      <c r="J189">
        <v>1</v>
      </c>
      <c r="K189">
        <v>2</v>
      </c>
      <c r="L189">
        <v>2</v>
      </c>
      <c r="M189" s="12">
        <f t="shared" si="27"/>
        <v>13</v>
      </c>
      <c r="N189" s="18">
        <f t="shared" si="28"/>
        <v>7</v>
      </c>
      <c r="O189" s="5">
        <f t="shared" si="29"/>
        <v>1.5789906509695295</v>
      </c>
      <c r="P189" s="5">
        <f t="shared" si="30"/>
        <v>42.431532133738251</v>
      </c>
      <c r="Q189" s="18">
        <f t="shared" si="31"/>
        <v>3</v>
      </c>
      <c r="R189" s="17">
        <f t="shared" si="32"/>
        <v>9.1585872576177382E-2</v>
      </c>
      <c r="S189" s="5">
        <f t="shared" si="33"/>
        <v>54.118320565888993</v>
      </c>
      <c r="T189" s="16">
        <f t="shared" si="34"/>
        <v>3</v>
      </c>
      <c r="U189" s="17">
        <f t="shared" si="35"/>
        <v>0.96091585872576157</v>
      </c>
      <c r="V189" s="5">
        <f t="shared" si="36"/>
        <v>40.809994827127973</v>
      </c>
      <c r="W189" s="5"/>
      <c r="X189" s="5">
        <f t="shared" si="37"/>
        <v>3.7411703601108028</v>
      </c>
      <c r="Y189" s="16">
        <f t="shared" si="38"/>
        <v>41.277001237001393</v>
      </c>
    </row>
    <row r="190" spans="1:25">
      <c r="A190">
        <v>1895</v>
      </c>
      <c r="B190">
        <v>0</v>
      </c>
      <c r="C190">
        <v>1995</v>
      </c>
      <c r="D190">
        <f t="shared" si="26"/>
        <v>21</v>
      </c>
      <c r="E190" t="s">
        <v>156</v>
      </c>
      <c r="F190">
        <v>3</v>
      </c>
      <c r="G190">
        <v>3</v>
      </c>
      <c r="H190">
        <v>4</v>
      </c>
      <c r="I190">
        <v>1</v>
      </c>
      <c r="J190">
        <v>1</v>
      </c>
      <c r="K190">
        <v>1</v>
      </c>
      <c r="L190">
        <v>3</v>
      </c>
      <c r="M190" s="12">
        <f t="shared" si="27"/>
        <v>13</v>
      </c>
      <c r="N190" s="18">
        <f t="shared" si="28"/>
        <v>10</v>
      </c>
      <c r="O190" s="5">
        <f t="shared" si="29"/>
        <v>3.0395169667590021</v>
      </c>
      <c r="P190" s="5">
        <f t="shared" si="30"/>
        <v>60.500753845860544</v>
      </c>
      <c r="Q190" s="18">
        <f t="shared" si="31"/>
        <v>1</v>
      </c>
      <c r="R190" s="17">
        <f t="shared" si="32"/>
        <v>2.881059556786703</v>
      </c>
      <c r="S190" s="5">
        <f t="shared" si="33"/>
        <v>26.901593347840024</v>
      </c>
      <c r="T190" s="16">
        <f t="shared" si="34"/>
        <v>2</v>
      </c>
      <c r="U190" s="17">
        <f t="shared" si="35"/>
        <v>3.921442174515235</v>
      </c>
      <c r="V190" s="5">
        <f t="shared" si="36"/>
        <v>31.434955993057176</v>
      </c>
      <c r="W190" s="5"/>
      <c r="X190" s="5">
        <f t="shared" si="37"/>
        <v>3.7411703601108028</v>
      </c>
      <c r="Y190" s="16">
        <f t="shared" si="38"/>
        <v>41.277001237001393</v>
      </c>
    </row>
    <row r="191" spans="1:25">
      <c r="A191">
        <v>1859</v>
      </c>
      <c r="B191">
        <v>0</v>
      </c>
      <c r="C191">
        <v>1988</v>
      </c>
      <c r="D191">
        <f t="shared" si="26"/>
        <v>28</v>
      </c>
      <c r="E191" t="s">
        <v>157</v>
      </c>
      <c r="F191">
        <v>2</v>
      </c>
      <c r="G191">
        <v>4</v>
      </c>
      <c r="H191">
        <v>3</v>
      </c>
      <c r="I191">
        <v>3</v>
      </c>
      <c r="J191">
        <v>3</v>
      </c>
      <c r="K191">
        <v>2</v>
      </c>
      <c r="L191">
        <v>3</v>
      </c>
      <c r="M191" s="12">
        <f t="shared" si="27"/>
        <v>18</v>
      </c>
      <c r="N191" s="18">
        <f t="shared" si="28"/>
        <v>10</v>
      </c>
      <c r="O191" s="5">
        <f t="shared" si="29"/>
        <v>3.0395169667590021</v>
      </c>
      <c r="P191" s="5">
        <f t="shared" si="30"/>
        <v>60.500753845860544</v>
      </c>
      <c r="Q191" s="18">
        <f t="shared" si="31"/>
        <v>3</v>
      </c>
      <c r="R191" s="17">
        <f t="shared" si="32"/>
        <v>9.1585872576177382E-2</v>
      </c>
      <c r="S191" s="5">
        <f t="shared" si="33"/>
        <v>54.118320565888993</v>
      </c>
      <c r="T191" s="16">
        <f t="shared" si="34"/>
        <v>5</v>
      </c>
      <c r="U191" s="17">
        <f t="shared" si="35"/>
        <v>1.0398632271468147</v>
      </c>
      <c r="V191" s="5">
        <f t="shared" si="36"/>
        <v>59.560072495269566</v>
      </c>
      <c r="W191" s="5"/>
      <c r="X191" s="5">
        <f t="shared" si="37"/>
        <v>9.3990650969529099</v>
      </c>
      <c r="Y191" s="16">
        <f t="shared" si="38"/>
        <v>63.826249739990992</v>
      </c>
    </row>
    <row r="192" spans="1:25">
      <c r="A192">
        <v>307</v>
      </c>
      <c r="B192">
        <v>0</v>
      </c>
      <c r="C192">
        <v>1992</v>
      </c>
      <c r="D192">
        <f t="shared" si="26"/>
        <v>24</v>
      </c>
      <c r="E192" t="s">
        <v>56</v>
      </c>
      <c r="F192">
        <v>3</v>
      </c>
      <c r="G192">
        <v>3</v>
      </c>
      <c r="H192">
        <v>3</v>
      </c>
      <c r="I192">
        <v>2</v>
      </c>
      <c r="J192">
        <v>3</v>
      </c>
      <c r="K192">
        <v>2</v>
      </c>
      <c r="L192">
        <v>3</v>
      </c>
      <c r="M192" s="12">
        <f t="shared" si="27"/>
        <v>16</v>
      </c>
      <c r="N192" s="18">
        <f t="shared" si="28"/>
        <v>9</v>
      </c>
      <c r="O192" s="5">
        <f t="shared" si="29"/>
        <v>0.55267486149584455</v>
      </c>
      <c r="P192" s="5">
        <f t="shared" si="30"/>
        <v>54.47767994181978</v>
      </c>
      <c r="Q192" s="18">
        <f t="shared" si="31"/>
        <v>2</v>
      </c>
      <c r="R192" s="17">
        <f t="shared" si="32"/>
        <v>0.48632271468144023</v>
      </c>
      <c r="S192" s="5">
        <f t="shared" si="33"/>
        <v>40.509956956864507</v>
      </c>
      <c r="T192" s="16">
        <f t="shared" si="34"/>
        <v>5</v>
      </c>
      <c r="U192" s="17">
        <f t="shared" si="35"/>
        <v>1.0398632271468147</v>
      </c>
      <c r="V192" s="5">
        <f t="shared" si="36"/>
        <v>59.560072495269566</v>
      </c>
      <c r="W192" s="5"/>
      <c r="X192" s="5">
        <f t="shared" si="37"/>
        <v>1.1359072022160668</v>
      </c>
      <c r="Y192" s="16">
        <f t="shared" si="38"/>
        <v>54.806550338795148</v>
      </c>
    </row>
    <row r="193" spans="1:25">
      <c r="A193">
        <v>1965</v>
      </c>
      <c r="B193">
        <v>0</v>
      </c>
      <c r="C193">
        <v>1996</v>
      </c>
      <c r="D193">
        <f t="shared" si="26"/>
        <v>20</v>
      </c>
      <c r="E193" t="s">
        <v>46</v>
      </c>
      <c r="G193">
        <v>3</v>
      </c>
      <c r="H193">
        <v>2</v>
      </c>
      <c r="I193">
        <v>3</v>
      </c>
      <c r="J193">
        <v>2</v>
      </c>
      <c r="K193">
        <v>2</v>
      </c>
      <c r="L193">
        <v>2</v>
      </c>
      <c r="M193" s="12">
        <f t="shared" si="27"/>
        <v>14</v>
      </c>
      <c r="N193" s="18">
        <f t="shared" si="28"/>
        <v>7</v>
      </c>
      <c r="O193" s="5">
        <f t="shared" si="29"/>
        <v>1.5789906509695295</v>
      </c>
      <c r="P193" s="5">
        <f t="shared" si="30"/>
        <v>42.431532133738251</v>
      </c>
      <c r="Q193" s="18">
        <f t="shared" si="31"/>
        <v>3</v>
      </c>
      <c r="R193" s="17">
        <f t="shared" si="32"/>
        <v>9.1585872576177382E-2</v>
      </c>
      <c r="S193" s="5">
        <f t="shared" si="33"/>
        <v>54.118320565888993</v>
      </c>
      <c r="T193" s="16">
        <f t="shared" si="34"/>
        <v>4</v>
      </c>
      <c r="U193" s="17">
        <f t="shared" si="35"/>
        <v>3.8954293628809327E-4</v>
      </c>
      <c r="V193" s="5">
        <f t="shared" si="36"/>
        <v>50.185033661198766</v>
      </c>
      <c r="W193" s="5"/>
      <c r="X193" s="5">
        <f t="shared" si="37"/>
        <v>0.87274930747922419</v>
      </c>
      <c r="Y193" s="16">
        <f t="shared" si="38"/>
        <v>45.786850937599311</v>
      </c>
    </row>
    <row r="194" spans="1:25">
      <c r="A194">
        <v>1964</v>
      </c>
      <c r="B194">
        <v>0</v>
      </c>
      <c r="C194">
        <v>1992</v>
      </c>
      <c r="D194">
        <f t="shared" si="26"/>
        <v>24</v>
      </c>
      <c r="E194" t="s">
        <v>158</v>
      </c>
      <c r="F194">
        <v>3</v>
      </c>
      <c r="G194">
        <v>3</v>
      </c>
      <c r="H194">
        <v>1</v>
      </c>
      <c r="I194">
        <v>3</v>
      </c>
      <c r="J194">
        <v>2</v>
      </c>
      <c r="K194">
        <v>2</v>
      </c>
      <c r="L194">
        <v>3</v>
      </c>
      <c r="M194" s="12">
        <f t="shared" si="27"/>
        <v>14</v>
      </c>
      <c r="N194" s="18">
        <f t="shared" si="28"/>
        <v>7</v>
      </c>
      <c r="O194" s="5">
        <f t="shared" si="29"/>
        <v>1.5789906509695295</v>
      </c>
      <c r="P194" s="5">
        <f t="shared" si="30"/>
        <v>42.431532133738251</v>
      </c>
      <c r="Q194" s="18">
        <f t="shared" si="31"/>
        <v>3</v>
      </c>
      <c r="R194" s="17">
        <f t="shared" si="32"/>
        <v>9.1585872576177382E-2</v>
      </c>
      <c r="S194" s="5">
        <f t="shared" si="33"/>
        <v>54.118320565888993</v>
      </c>
      <c r="T194" s="16">
        <f t="shared" si="34"/>
        <v>4</v>
      </c>
      <c r="U194" s="17">
        <f t="shared" si="35"/>
        <v>3.8954293628809327E-4</v>
      </c>
      <c r="V194" s="5">
        <f t="shared" si="36"/>
        <v>50.185033661198766</v>
      </c>
      <c r="W194" s="5"/>
      <c r="X194" s="5">
        <f t="shared" si="37"/>
        <v>0.87274930747922419</v>
      </c>
      <c r="Y194" s="16">
        <f t="shared" si="38"/>
        <v>45.786850937599311</v>
      </c>
    </row>
    <row r="195" spans="1:25">
      <c r="A195">
        <v>2023</v>
      </c>
      <c r="B195">
        <v>0</v>
      </c>
      <c r="C195">
        <v>1967</v>
      </c>
      <c r="D195">
        <f t="shared" si="26"/>
        <v>49</v>
      </c>
      <c r="E195" t="s">
        <v>159</v>
      </c>
      <c r="F195">
        <v>3</v>
      </c>
      <c r="G195">
        <v>3</v>
      </c>
      <c r="H195">
        <v>2</v>
      </c>
      <c r="I195">
        <v>2</v>
      </c>
      <c r="J195">
        <v>4</v>
      </c>
      <c r="K195">
        <v>2</v>
      </c>
      <c r="L195">
        <v>2</v>
      </c>
      <c r="M195" s="12" t="str">
        <f t="shared" si="27"/>
        <v/>
      </c>
      <c r="N195" s="18" t="str">
        <f t="shared" si="28"/>
        <v/>
      </c>
      <c r="O195" s="5" t="str">
        <f t="shared" si="29"/>
        <v/>
      </c>
      <c r="P195" s="5" t="str">
        <f t="shared" si="30"/>
        <v/>
      </c>
      <c r="Q195" s="18" t="str">
        <f t="shared" si="31"/>
        <v/>
      </c>
      <c r="R195" s="17" t="str">
        <f t="shared" si="32"/>
        <v/>
      </c>
      <c r="S195" s="5" t="str">
        <f t="shared" si="33"/>
        <v/>
      </c>
      <c r="T195" s="16" t="str">
        <f t="shared" si="34"/>
        <v/>
      </c>
      <c r="U195" s="17" t="str">
        <f t="shared" si="35"/>
        <v/>
      </c>
      <c r="V195" s="5" t="str">
        <f t="shared" si="36"/>
        <v/>
      </c>
      <c r="W195" s="5"/>
      <c r="X195" s="5" t="str">
        <f t="shared" si="37"/>
        <v/>
      </c>
      <c r="Y195" s="16" t="str">
        <f t="shared" si="38"/>
        <v/>
      </c>
    </row>
    <row r="196" spans="1:25">
      <c r="A196">
        <v>2026</v>
      </c>
      <c r="B196">
        <v>1</v>
      </c>
      <c r="C196">
        <v>1978</v>
      </c>
      <c r="D196">
        <f t="shared" si="26"/>
        <v>38</v>
      </c>
      <c r="E196" t="s">
        <v>125</v>
      </c>
      <c r="F196">
        <v>1</v>
      </c>
      <c r="G196">
        <v>3</v>
      </c>
      <c r="H196">
        <v>2</v>
      </c>
      <c r="I196">
        <v>3</v>
      </c>
      <c r="J196">
        <v>3</v>
      </c>
      <c r="K196">
        <v>3</v>
      </c>
      <c r="L196">
        <v>3</v>
      </c>
      <c r="M196" s="12" t="str">
        <f t="shared" si="27"/>
        <v/>
      </c>
      <c r="N196" s="18" t="str">
        <f t="shared" si="28"/>
        <v/>
      </c>
      <c r="O196" s="5" t="str">
        <f t="shared" si="29"/>
        <v/>
      </c>
      <c r="P196" s="5" t="str">
        <f t="shared" si="30"/>
        <v/>
      </c>
      <c r="Q196" s="18" t="str">
        <f t="shared" si="31"/>
        <v/>
      </c>
      <c r="R196" s="17" t="str">
        <f t="shared" si="32"/>
        <v/>
      </c>
      <c r="S196" s="5" t="str">
        <f t="shared" si="33"/>
        <v/>
      </c>
      <c r="T196" s="16" t="str">
        <f t="shared" si="34"/>
        <v/>
      </c>
      <c r="U196" s="17" t="str">
        <f t="shared" si="35"/>
        <v/>
      </c>
      <c r="V196" s="5" t="str">
        <f t="shared" si="36"/>
        <v/>
      </c>
      <c r="W196" s="5"/>
      <c r="X196" s="5" t="str">
        <f t="shared" si="37"/>
        <v/>
      </c>
      <c r="Y196" s="16" t="str">
        <f t="shared" si="38"/>
        <v/>
      </c>
    </row>
    <row r="197" spans="1:25">
      <c r="A197">
        <v>2036</v>
      </c>
      <c r="B197">
        <v>1</v>
      </c>
      <c r="C197">
        <v>1995</v>
      </c>
      <c r="D197">
        <f t="shared" si="26"/>
        <v>21</v>
      </c>
      <c r="E197" t="s">
        <v>160</v>
      </c>
      <c r="F197">
        <v>1</v>
      </c>
      <c r="G197">
        <v>4</v>
      </c>
      <c r="H197">
        <v>4</v>
      </c>
      <c r="I197">
        <v>2</v>
      </c>
      <c r="J197">
        <v>2</v>
      </c>
      <c r="K197">
        <v>1</v>
      </c>
      <c r="L197">
        <v>3</v>
      </c>
      <c r="M197" s="12" t="str">
        <f t="shared" si="27"/>
        <v/>
      </c>
      <c r="N197" s="18" t="str">
        <f t="shared" si="28"/>
        <v/>
      </c>
      <c r="O197" s="5" t="str">
        <f t="shared" si="29"/>
        <v/>
      </c>
      <c r="P197" s="5" t="str">
        <f t="shared" si="30"/>
        <v/>
      </c>
      <c r="Q197" s="18" t="str">
        <f t="shared" si="31"/>
        <v/>
      </c>
      <c r="R197" s="17" t="str">
        <f t="shared" si="32"/>
        <v/>
      </c>
      <c r="S197" s="5" t="str">
        <f t="shared" si="33"/>
        <v/>
      </c>
      <c r="T197" s="16" t="str">
        <f t="shared" si="34"/>
        <v/>
      </c>
      <c r="U197" s="17" t="str">
        <f t="shared" si="35"/>
        <v/>
      </c>
      <c r="V197" s="5" t="str">
        <f t="shared" si="36"/>
        <v/>
      </c>
      <c r="W197" s="5"/>
      <c r="X197" s="5" t="str">
        <f t="shared" si="37"/>
        <v/>
      </c>
      <c r="Y197" s="16" t="str">
        <f t="shared" si="38"/>
        <v/>
      </c>
    </row>
    <row r="198" spans="1:25">
      <c r="A198">
        <v>2049</v>
      </c>
      <c r="B198">
        <v>1</v>
      </c>
      <c r="C198">
        <v>1991</v>
      </c>
      <c r="D198">
        <f t="shared" si="26"/>
        <v>25</v>
      </c>
      <c r="E198" t="s">
        <v>161</v>
      </c>
      <c r="F198">
        <v>1</v>
      </c>
      <c r="G198">
        <v>4</v>
      </c>
      <c r="H198">
        <v>3</v>
      </c>
      <c r="I198">
        <v>2</v>
      </c>
      <c r="J198">
        <v>3</v>
      </c>
      <c r="K198">
        <v>2</v>
      </c>
      <c r="L198">
        <v>2</v>
      </c>
      <c r="M198" s="12" t="str">
        <f t="shared" si="27"/>
        <v/>
      </c>
      <c r="N198" s="18" t="str">
        <f t="shared" si="28"/>
        <v/>
      </c>
      <c r="O198" s="5" t="str">
        <f t="shared" si="29"/>
        <v/>
      </c>
      <c r="P198" s="5" t="str">
        <f t="shared" si="30"/>
        <v/>
      </c>
      <c r="Q198" s="18" t="str">
        <f t="shared" si="31"/>
        <v/>
      </c>
      <c r="R198" s="17" t="str">
        <f t="shared" si="32"/>
        <v/>
      </c>
      <c r="S198" s="5" t="str">
        <f t="shared" si="33"/>
        <v/>
      </c>
      <c r="T198" s="16" t="str">
        <f t="shared" si="34"/>
        <v/>
      </c>
      <c r="U198" s="17" t="str">
        <f t="shared" si="35"/>
        <v/>
      </c>
      <c r="V198" s="5" t="str">
        <f t="shared" si="36"/>
        <v/>
      </c>
      <c r="W198" s="5"/>
      <c r="X198" s="5" t="str">
        <f t="shared" si="37"/>
        <v/>
      </c>
      <c r="Y198" s="16" t="str">
        <f t="shared" si="38"/>
        <v/>
      </c>
    </row>
    <row r="199" spans="1:25">
      <c r="A199">
        <v>2056</v>
      </c>
      <c r="B199">
        <v>0</v>
      </c>
      <c r="C199">
        <v>1995</v>
      </c>
      <c r="D199">
        <f t="shared" si="26"/>
        <v>21</v>
      </c>
      <c r="E199" t="s">
        <v>46</v>
      </c>
      <c r="G199">
        <v>4</v>
      </c>
      <c r="H199">
        <v>4</v>
      </c>
      <c r="I199">
        <v>2</v>
      </c>
      <c r="J199">
        <v>3</v>
      </c>
      <c r="K199">
        <v>1</v>
      </c>
      <c r="L199">
        <v>4</v>
      </c>
      <c r="M199" s="12">
        <f t="shared" si="27"/>
        <v>18</v>
      </c>
      <c r="N199" s="18">
        <f t="shared" si="28"/>
        <v>12</v>
      </c>
      <c r="O199" s="5">
        <f t="shared" si="29"/>
        <v>14.013201177285318</v>
      </c>
      <c r="P199" s="5">
        <f t="shared" si="30"/>
        <v>72.546901653942072</v>
      </c>
      <c r="Q199" s="18">
        <f t="shared" si="31"/>
        <v>2</v>
      </c>
      <c r="R199" s="17">
        <f t="shared" si="32"/>
        <v>0.48632271468144023</v>
      </c>
      <c r="S199" s="5">
        <f t="shared" si="33"/>
        <v>40.509956956864507</v>
      </c>
      <c r="T199" s="16">
        <f t="shared" si="34"/>
        <v>4</v>
      </c>
      <c r="U199" s="17">
        <f t="shared" si="35"/>
        <v>3.8954293628809327E-4</v>
      </c>
      <c r="V199" s="5">
        <f t="shared" si="36"/>
        <v>50.185033661198766</v>
      </c>
      <c r="W199" s="5"/>
      <c r="X199" s="5">
        <f t="shared" si="37"/>
        <v>9.3990650969529099</v>
      </c>
      <c r="Y199" s="16">
        <f t="shared" si="38"/>
        <v>63.826249739990992</v>
      </c>
    </row>
    <row r="200" spans="1:25">
      <c r="A200">
        <v>2060</v>
      </c>
      <c r="B200">
        <v>0</v>
      </c>
      <c r="C200">
        <v>1994</v>
      </c>
      <c r="D200">
        <f t="shared" si="26"/>
        <v>22</v>
      </c>
      <c r="E200" t="s">
        <v>162</v>
      </c>
      <c r="F200">
        <v>3</v>
      </c>
      <c r="G200">
        <v>3</v>
      </c>
      <c r="H200">
        <v>3</v>
      </c>
      <c r="I200">
        <v>3</v>
      </c>
      <c r="J200">
        <v>3</v>
      </c>
      <c r="K200">
        <v>3</v>
      </c>
      <c r="L200">
        <v>3</v>
      </c>
      <c r="M200" s="12">
        <f t="shared" si="27"/>
        <v>18</v>
      </c>
      <c r="N200" s="18">
        <f t="shared" si="28"/>
        <v>9</v>
      </c>
      <c r="O200" s="5">
        <f t="shared" si="29"/>
        <v>0.55267486149584455</v>
      </c>
      <c r="P200" s="5">
        <f t="shared" si="30"/>
        <v>54.47767994181978</v>
      </c>
      <c r="Q200" s="18">
        <f t="shared" si="31"/>
        <v>3</v>
      </c>
      <c r="R200" s="17">
        <f t="shared" si="32"/>
        <v>9.1585872576177382E-2</v>
      </c>
      <c r="S200" s="5">
        <f t="shared" si="33"/>
        <v>54.118320565888993</v>
      </c>
      <c r="T200" s="16">
        <f t="shared" si="34"/>
        <v>6</v>
      </c>
      <c r="U200" s="17">
        <f t="shared" si="35"/>
        <v>4.0793369113573412</v>
      </c>
      <c r="V200" s="5">
        <f t="shared" si="36"/>
        <v>68.935111329340359</v>
      </c>
      <c r="W200" s="5"/>
      <c r="X200" s="5">
        <f t="shared" si="37"/>
        <v>9.3990650969529099</v>
      </c>
      <c r="Y200" s="16">
        <f t="shared" si="38"/>
        <v>63.826249739990992</v>
      </c>
    </row>
    <row r="201" spans="1:25">
      <c r="A201">
        <v>1723</v>
      </c>
      <c r="B201">
        <v>0</v>
      </c>
      <c r="C201">
        <v>1993</v>
      </c>
      <c r="D201">
        <f t="shared" si="26"/>
        <v>23</v>
      </c>
      <c r="E201" t="s">
        <v>163</v>
      </c>
      <c r="F201">
        <v>3</v>
      </c>
      <c r="G201">
        <v>3</v>
      </c>
      <c r="H201">
        <v>3</v>
      </c>
      <c r="I201">
        <v>2</v>
      </c>
      <c r="J201">
        <v>3</v>
      </c>
      <c r="K201">
        <v>2</v>
      </c>
      <c r="L201">
        <v>4</v>
      </c>
      <c r="M201" s="12">
        <f t="shared" si="27"/>
        <v>17</v>
      </c>
      <c r="N201" s="18">
        <f t="shared" si="28"/>
        <v>10</v>
      </c>
      <c r="O201" s="5">
        <f t="shared" si="29"/>
        <v>3.0395169667590021</v>
      </c>
      <c r="P201" s="5">
        <f t="shared" si="30"/>
        <v>60.500753845860544</v>
      </c>
      <c r="Q201" s="18">
        <f t="shared" si="31"/>
        <v>2</v>
      </c>
      <c r="R201" s="17">
        <f t="shared" si="32"/>
        <v>0.48632271468144023</v>
      </c>
      <c r="S201" s="5">
        <f t="shared" si="33"/>
        <v>40.509956956864507</v>
      </c>
      <c r="T201" s="16">
        <f t="shared" si="34"/>
        <v>5</v>
      </c>
      <c r="U201" s="17">
        <f t="shared" si="35"/>
        <v>1.0398632271468147</v>
      </c>
      <c r="V201" s="5">
        <f t="shared" si="36"/>
        <v>59.560072495269566</v>
      </c>
      <c r="W201" s="5"/>
      <c r="X201" s="5">
        <f t="shared" si="37"/>
        <v>4.2674861495844878</v>
      </c>
      <c r="Y201" s="16">
        <f t="shared" si="38"/>
        <v>59.316400039393073</v>
      </c>
    </row>
    <row r="202" spans="1:25">
      <c r="A202">
        <v>2085</v>
      </c>
      <c r="B202">
        <v>0</v>
      </c>
      <c r="C202">
        <v>1992</v>
      </c>
      <c r="D202">
        <f t="shared" si="26"/>
        <v>24</v>
      </c>
      <c r="E202" t="s">
        <v>46</v>
      </c>
      <c r="G202">
        <v>4</v>
      </c>
      <c r="H202">
        <v>4</v>
      </c>
      <c r="I202">
        <v>4</v>
      </c>
      <c r="J202">
        <v>1</v>
      </c>
      <c r="K202">
        <v>1</v>
      </c>
      <c r="L202">
        <v>3</v>
      </c>
      <c r="M202" s="12">
        <f t="shared" si="27"/>
        <v>17</v>
      </c>
      <c r="N202" s="18">
        <f t="shared" si="28"/>
        <v>11</v>
      </c>
      <c r="O202" s="5">
        <f t="shared" si="29"/>
        <v>7.52635907202216</v>
      </c>
      <c r="P202" s="5">
        <f t="shared" si="30"/>
        <v>66.523827749901301</v>
      </c>
      <c r="Q202" s="18">
        <f t="shared" si="31"/>
        <v>4</v>
      </c>
      <c r="R202" s="17">
        <f t="shared" si="32"/>
        <v>1.6968490304709145</v>
      </c>
      <c r="S202" s="5">
        <f t="shared" si="33"/>
        <v>67.726684174913473</v>
      </c>
      <c r="T202" s="16">
        <f t="shared" si="34"/>
        <v>2</v>
      </c>
      <c r="U202" s="17">
        <f t="shared" si="35"/>
        <v>3.921442174515235</v>
      </c>
      <c r="V202" s="5">
        <f t="shared" si="36"/>
        <v>31.434955993057176</v>
      </c>
      <c r="W202" s="5"/>
      <c r="X202" s="5">
        <f t="shared" si="37"/>
        <v>4.2674861495844878</v>
      </c>
      <c r="Y202" s="16">
        <f t="shared" si="38"/>
        <v>59.316400039393073</v>
      </c>
    </row>
    <row r="203" spans="1:25">
      <c r="A203">
        <v>2094</v>
      </c>
      <c r="B203">
        <v>1</v>
      </c>
      <c r="C203">
        <v>1992</v>
      </c>
      <c r="D203">
        <f t="shared" si="26"/>
        <v>24</v>
      </c>
      <c r="E203" t="s">
        <v>46</v>
      </c>
      <c r="G203">
        <v>3</v>
      </c>
      <c r="H203">
        <v>3</v>
      </c>
      <c r="I203">
        <v>2</v>
      </c>
      <c r="J203">
        <v>4</v>
      </c>
      <c r="K203">
        <v>1</v>
      </c>
      <c r="L203">
        <v>3</v>
      </c>
      <c r="M203" s="12" t="str">
        <f t="shared" si="27"/>
        <v/>
      </c>
      <c r="N203" s="18" t="str">
        <f t="shared" si="28"/>
        <v/>
      </c>
      <c r="O203" s="5" t="str">
        <f t="shared" si="29"/>
        <v/>
      </c>
      <c r="P203" s="5" t="str">
        <f t="shared" si="30"/>
        <v/>
      </c>
      <c r="Q203" s="18" t="str">
        <f t="shared" si="31"/>
        <v/>
      </c>
      <c r="R203" s="17" t="str">
        <f t="shared" si="32"/>
        <v/>
      </c>
      <c r="S203" s="5" t="str">
        <f t="shared" si="33"/>
        <v/>
      </c>
      <c r="T203" s="16" t="str">
        <f t="shared" si="34"/>
        <v/>
      </c>
      <c r="U203" s="17" t="str">
        <f t="shared" si="35"/>
        <v/>
      </c>
      <c r="V203" s="5" t="str">
        <f t="shared" si="36"/>
        <v/>
      </c>
      <c r="W203" s="5"/>
      <c r="X203" s="5" t="str">
        <f t="shared" si="37"/>
        <v/>
      </c>
      <c r="Y203" s="16" t="str">
        <f t="shared" si="38"/>
        <v/>
      </c>
    </row>
    <row r="204" spans="1:25">
      <c r="A204">
        <v>2104</v>
      </c>
      <c r="B204">
        <v>0</v>
      </c>
      <c r="C204">
        <v>1991</v>
      </c>
      <c r="D204">
        <f t="shared" si="26"/>
        <v>25</v>
      </c>
      <c r="E204" t="s">
        <v>46</v>
      </c>
      <c r="G204">
        <v>3</v>
      </c>
      <c r="H204">
        <v>3</v>
      </c>
      <c r="I204">
        <v>3</v>
      </c>
      <c r="J204">
        <v>2</v>
      </c>
      <c r="K204">
        <v>2</v>
      </c>
      <c r="L204">
        <v>2</v>
      </c>
      <c r="M204" s="12">
        <f t="shared" si="27"/>
        <v>15</v>
      </c>
      <c r="N204" s="18">
        <f t="shared" si="28"/>
        <v>8</v>
      </c>
      <c r="O204" s="5">
        <f t="shared" si="29"/>
        <v>6.583275623268707E-2</v>
      </c>
      <c r="P204" s="5">
        <f t="shared" si="30"/>
        <v>48.454606037779016</v>
      </c>
      <c r="Q204" s="18">
        <f t="shared" si="31"/>
        <v>3</v>
      </c>
      <c r="R204" s="17">
        <f t="shared" si="32"/>
        <v>9.1585872576177382E-2</v>
      </c>
      <c r="S204" s="5">
        <f t="shared" si="33"/>
        <v>54.118320565888993</v>
      </c>
      <c r="T204" s="16">
        <f t="shared" si="34"/>
        <v>4</v>
      </c>
      <c r="U204" s="17">
        <f t="shared" si="35"/>
        <v>3.8954293628809327E-4</v>
      </c>
      <c r="V204" s="5">
        <f t="shared" si="36"/>
        <v>50.185033661198766</v>
      </c>
      <c r="W204" s="5"/>
      <c r="X204" s="5">
        <f t="shared" si="37"/>
        <v>4.3282548476454418E-3</v>
      </c>
      <c r="Y204" s="16">
        <f t="shared" si="38"/>
        <v>50.29670063819723</v>
      </c>
    </row>
    <row r="205" spans="1:25">
      <c r="A205">
        <v>2125</v>
      </c>
      <c r="B205">
        <v>0</v>
      </c>
      <c r="C205">
        <v>1989</v>
      </c>
      <c r="D205">
        <f t="shared" si="26"/>
        <v>27</v>
      </c>
      <c r="E205" t="s">
        <v>46</v>
      </c>
      <c r="G205">
        <v>3</v>
      </c>
      <c r="H205">
        <v>4</v>
      </c>
      <c r="I205">
        <v>4</v>
      </c>
      <c r="J205">
        <v>4</v>
      </c>
      <c r="K205">
        <v>1</v>
      </c>
      <c r="L205">
        <v>4</v>
      </c>
      <c r="M205" s="12">
        <f t="shared" si="27"/>
        <v>20</v>
      </c>
      <c r="N205" s="18">
        <f t="shared" si="28"/>
        <v>11</v>
      </c>
      <c r="O205" s="5">
        <f t="shared" si="29"/>
        <v>7.52635907202216</v>
      </c>
      <c r="P205" s="5">
        <f t="shared" si="30"/>
        <v>66.523827749901301</v>
      </c>
      <c r="Q205" s="18">
        <f t="shared" si="31"/>
        <v>4</v>
      </c>
      <c r="R205" s="17">
        <f t="shared" si="32"/>
        <v>1.6968490304709145</v>
      </c>
      <c r="S205" s="5">
        <f t="shared" si="33"/>
        <v>67.726684174913473</v>
      </c>
      <c r="T205" s="16">
        <f t="shared" si="34"/>
        <v>5</v>
      </c>
      <c r="U205" s="17">
        <f t="shared" si="35"/>
        <v>1.0398632271468147</v>
      </c>
      <c r="V205" s="5">
        <f t="shared" si="36"/>
        <v>59.560072495269566</v>
      </c>
      <c r="W205" s="5"/>
      <c r="X205" s="5">
        <f t="shared" si="37"/>
        <v>25.662222991689752</v>
      </c>
      <c r="Y205" s="16">
        <f t="shared" si="38"/>
        <v>72.845949141186836</v>
      </c>
    </row>
    <row r="206" spans="1:25">
      <c r="A206">
        <v>2127</v>
      </c>
      <c r="B206">
        <v>0</v>
      </c>
      <c r="C206">
        <v>1991</v>
      </c>
      <c r="D206">
        <f t="shared" ref="D206:D269" si="39">2016-C206</f>
        <v>25</v>
      </c>
      <c r="E206" t="s">
        <v>164</v>
      </c>
      <c r="F206">
        <v>3</v>
      </c>
      <c r="G206">
        <v>3</v>
      </c>
      <c r="H206">
        <v>3</v>
      </c>
      <c r="I206">
        <v>2</v>
      </c>
      <c r="J206">
        <v>3</v>
      </c>
      <c r="K206">
        <v>2</v>
      </c>
      <c r="L206">
        <v>2</v>
      </c>
      <c r="M206" s="12">
        <f t="shared" si="27"/>
        <v>15</v>
      </c>
      <c r="N206" s="18">
        <f t="shared" si="28"/>
        <v>8</v>
      </c>
      <c r="O206" s="5">
        <f t="shared" si="29"/>
        <v>6.583275623268707E-2</v>
      </c>
      <c r="P206" s="5">
        <f t="shared" si="30"/>
        <v>48.454606037779016</v>
      </c>
      <c r="Q206" s="18">
        <f t="shared" si="31"/>
        <v>2</v>
      </c>
      <c r="R206" s="17">
        <f t="shared" si="32"/>
        <v>0.48632271468144023</v>
      </c>
      <c r="S206" s="5">
        <f t="shared" si="33"/>
        <v>40.509956956864507</v>
      </c>
      <c r="T206" s="16">
        <f t="shared" si="34"/>
        <v>5</v>
      </c>
      <c r="U206" s="17">
        <f t="shared" si="35"/>
        <v>1.0398632271468147</v>
      </c>
      <c r="V206" s="5">
        <f t="shared" si="36"/>
        <v>59.560072495269566</v>
      </c>
      <c r="W206" s="5"/>
      <c r="X206" s="5">
        <f t="shared" si="37"/>
        <v>4.3282548476454418E-3</v>
      </c>
      <c r="Y206" s="16">
        <f t="shared" si="38"/>
        <v>50.29670063819723</v>
      </c>
    </row>
    <row r="207" spans="1:25">
      <c r="A207">
        <v>2150</v>
      </c>
      <c r="B207">
        <v>0</v>
      </c>
      <c r="C207">
        <v>1991</v>
      </c>
      <c r="D207">
        <f t="shared" si="39"/>
        <v>25</v>
      </c>
      <c r="E207" t="s">
        <v>165</v>
      </c>
      <c r="F207">
        <v>2</v>
      </c>
      <c r="G207">
        <v>3</v>
      </c>
      <c r="H207">
        <v>1</v>
      </c>
      <c r="I207">
        <v>1</v>
      </c>
      <c r="J207">
        <v>1</v>
      </c>
      <c r="K207">
        <v>1</v>
      </c>
      <c r="L207">
        <v>4</v>
      </c>
      <c r="M207" s="12">
        <f t="shared" ref="M207:M270" si="40">IF(AND(B207=0,D207&gt;18,D207&lt;30),SUM(G207:L207),"")</f>
        <v>11</v>
      </c>
      <c r="N207" s="18">
        <f t="shared" ref="N207:N270" si="41">IF(AND(B207=0,D207&gt;18,D207&lt;30),G207++H207+L207,"")</f>
        <v>8</v>
      </c>
      <c r="O207" s="5">
        <f t="shared" ref="O207:O270" si="42">IF(AND(B207=0,D207&gt;18,D207&lt;30),POWER(N207-T$4,2),"")</f>
        <v>6.583275623268707E-2</v>
      </c>
      <c r="P207" s="5">
        <f t="shared" ref="P207:P270" si="43">IF(AND(B207=0,D207&gt;18,D207&lt;30),(((N207-T$4)/T$5)*10+50),"")</f>
        <v>48.454606037779016</v>
      </c>
      <c r="Q207" s="18">
        <f t="shared" ref="Q207:Q270" si="44">IF(AND(B207=0,D207&gt;18,D207&lt;30),I207,"")</f>
        <v>1</v>
      </c>
      <c r="R207" s="17">
        <f t="shared" ref="R207:R270" si="45">IF(AND(B207=0,D207&gt;18,D207&lt;30),POWER(Q207-T$7,2),"")</f>
        <v>2.881059556786703</v>
      </c>
      <c r="S207" s="5">
        <f t="shared" ref="S207:S270" si="46">IF(AND(B207=0,D207&gt;18,D207&lt;30),((Q207-T$7)/T$8)*10+50,"")</f>
        <v>26.901593347840024</v>
      </c>
      <c r="T207" s="16">
        <f t="shared" ref="T207:T270" si="47">IF(AND(B207=0,D207&gt;18,D207&lt;30),J207+K207,"")</f>
        <v>2</v>
      </c>
      <c r="U207" s="17">
        <f t="shared" ref="U207:U270" si="48">IF(AND(B207=0,D207&gt;18,D207&lt;30),POWER(T207-T$10,2),"")</f>
        <v>3.921442174515235</v>
      </c>
      <c r="V207" s="5">
        <f t="shared" ref="V207:V270" si="49">IF(AND(B207=0,D207&gt;18,D207&lt;30),((T207-T$10)/T$11)*10+50,"")</f>
        <v>31.434955993057176</v>
      </c>
      <c r="W207" s="5"/>
      <c r="X207" s="5">
        <f t="shared" ref="X207:X270" si="50">IF(AND(B207=0,D207&gt;18,D207&lt;30),POWER((M207-W$4),2),"")</f>
        <v>15.478012465373961</v>
      </c>
      <c r="Y207" s="16">
        <f t="shared" ref="Y207:Y270" si="51">IF(AND(B207=0,D207&gt;18,D207&lt;30),((M207-W$4)/W$5)*10+50,"")</f>
        <v>32.257301835805549</v>
      </c>
    </row>
    <row r="208" spans="1:25">
      <c r="A208">
        <v>2144</v>
      </c>
      <c r="B208">
        <v>0</v>
      </c>
      <c r="C208">
        <v>1989</v>
      </c>
      <c r="D208">
        <f t="shared" si="39"/>
        <v>27</v>
      </c>
      <c r="E208" t="s">
        <v>166</v>
      </c>
      <c r="F208">
        <v>4</v>
      </c>
      <c r="G208">
        <v>3</v>
      </c>
      <c r="H208">
        <v>2</v>
      </c>
      <c r="I208">
        <v>3</v>
      </c>
      <c r="J208">
        <v>2</v>
      </c>
      <c r="K208">
        <v>2</v>
      </c>
      <c r="L208">
        <v>4</v>
      </c>
      <c r="M208" s="12">
        <f t="shared" si="40"/>
        <v>16</v>
      </c>
      <c r="N208" s="18">
        <f t="shared" si="41"/>
        <v>9</v>
      </c>
      <c r="O208" s="5">
        <f t="shared" si="42"/>
        <v>0.55267486149584455</v>
      </c>
      <c r="P208" s="5">
        <f t="shared" si="43"/>
        <v>54.47767994181978</v>
      </c>
      <c r="Q208" s="18">
        <f t="shared" si="44"/>
        <v>3</v>
      </c>
      <c r="R208" s="17">
        <f t="shared" si="45"/>
        <v>9.1585872576177382E-2</v>
      </c>
      <c r="S208" s="5">
        <f t="shared" si="46"/>
        <v>54.118320565888993</v>
      </c>
      <c r="T208" s="16">
        <f t="shared" si="47"/>
        <v>4</v>
      </c>
      <c r="U208" s="17">
        <f t="shared" si="48"/>
        <v>3.8954293628809327E-4</v>
      </c>
      <c r="V208" s="5">
        <f t="shared" si="49"/>
        <v>50.185033661198766</v>
      </c>
      <c r="W208" s="5"/>
      <c r="X208" s="5">
        <f t="shared" si="50"/>
        <v>1.1359072022160668</v>
      </c>
      <c r="Y208" s="16">
        <f t="shared" si="51"/>
        <v>54.806550338795148</v>
      </c>
    </row>
    <row r="209" spans="1:25">
      <c r="A209">
        <v>2152</v>
      </c>
      <c r="B209">
        <v>0</v>
      </c>
      <c r="C209">
        <v>1986</v>
      </c>
      <c r="D209">
        <f t="shared" si="39"/>
        <v>30</v>
      </c>
      <c r="E209" t="s">
        <v>46</v>
      </c>
      <c r="G209">
        <v>3</v>
      </c>
      <c r="H209">
        <v>3</v>
      </c>
      <c r="I209">
        <v>3</v>
      </c>
      <c r="J209">
        <v>3</v>
      </c>
      <c r="K209">
        <v>2</v>
      </c>
      <c r="L209">
        <v>2</v>
      </c>
      <c r="M209" s="12" t="str">
        <f t="shared" si="40"/>
        <v/>
      </c>
      <c r="N209" s="18" t="str">
        <f t="shared" si="41"/>
        <v/>
      </c>
      <c r="O209" s="5" t="str">
        <f t="shared" si="42"/>
        <v/>
      </c>
      <c r="P209" s="5" t="str">
        <f t="shared" si="43"/>
        <v/>
      </c>
      <c r="Q209" s="18" t="str">
        <f t="shared" si="44"/>
        <v/>
      </c>
      <c r="R209" s="17" t="str">
        <f t="shared" si="45"/>
        <v/>
      </c>
      <c r="S209" s="5" t="str">
        <f t="shared" si="46"/>
        <v/>
      </c>
      <c r="T209" s="16" t="str">
        <f t="shared" si="47"/>
        <v/>
      </c>
      <c r="U209" s="17" t="str">
        <f t="shared" si="48"/>
        <v/>
      </c>
      <c r="V209" s="5" t="str">
        <f t="shared" si="49"/>
        <v/>
      </c>
      <c r="W209" s="5"/>
      <c r="X209" s="5" t="str">
        <f t="shared" si="50"/>
        <v/>
      </c>
      <c r="Y209" s="16" t="str">
        <f t="shared" si="51"/>
        <v/>
      </c>
    </row>
    <row r="210" spans="1:25">
      <c r="A210">
        <v>2162</v>
      </c>
      <c r="B210">
        <v>0</v>
      </c>
      <c r="C210">
        <v>1983</v>
      </c>
      <c r="D210">
        <f t="shared" si="39"/>
        <v>33</v>
      </c>
      <c r="E210" t="s">
        <v>167</v>
      </c>
      <c r="F210">
        <v>4</v>
      </c>
      <c r="G210">
        <v>2</v>
      </c>
      <c r="H210">
        <v>2</v>
      </c>
      <c r="I210">
        <v>2</v>
      </c>
      <c r="J210">
        <v>2</v>
      </c>
      <c r="K210">
        <v>2</v>
      </c>
      <c r="L210">
        <v>3</v>
      </c>
      <c r="M210" s="12" t="str">
        <f t="shared" si="40"/>
        <v/>
      </c>
      <c r="N210" s="18" t="str">
        <f t="shared" si="41"/>
        <v/>
      </c>
      <c r="O210" s="5" t="str">
        <f t="shared" si="42"/>
        <v/>
      </c>
      <c r="P210" s="5" t="str">
        <f t="shared" si="43"/>
        <v/>
      </c>
      <c r="Q210" s="18" t="str">
        <f t="shared" si="44"/>
        <v/>
      </c>
      <c r="R210" s="17" t="str">
        <f t="shared" si="45"/>
        <v/>
      </c>
      <c r="S210" s="5" t="str">
        <f t="shared" si="46"/>
        <v/>
      </c>
      <c r="T210" s="16" t="str">
        <f t="shared" si="47"/>
        <v/>
      </c>
      <c r="U210" s="17" t="str">
        <f t="shared" si="48"/>
        <v/>
      </c>
      <c r="V210" s="5" t="str">
        <f t="shared" si="49"/>
        <v/>
      </c>
      <c r="W210" s="5"/>
      <c r="X210" s="5" t="str">
        <f t="shared" si="50"/>
        <v/>
      </c>
      <c r="Y210" s="16" t="str">
        <f t="shared" si="51"/>
        <v/>
      </c>
    </row>
    <row r="211" spans="1:25">
      <c r="A211">
        <v>2165</v>
      </c>
      <c r="B211">
        <v>0</v>
      </c>
      <c r="C211">
        <v>1989</v>
      </c>
      <c r="D211">
        <f t="shared" si="39"/>
        <v>27</v>
      </c>
      <c r="E211" t="s">
        <v>168</v>
      </c>
      <c r="F211">
        <v>4</v>
      </c>
      <c r="G211">
        <v>1</v>
      </c>
      <c r="H211">
        <v>1</v>
      </c>
      <c r="I211">
        <v>4</v>
      </c>
      <c r="J211">
        <v>2</v>
      </c>
      <c r="K211">
        <v>1</v>
      </c>
      <c r="L211">
        <v>2</v>
      </c>
      <c r="M211" s="12">
        <f t="shared" si="40"/>
        <v>11</v>
      </c>
      <c r="N211" s="18">
        <f t="shared" si="41"/>
        <v>4</v>
      </c>
      <c r="O211" s="5">
        <f t="shared" si="42"/>
        <v>18.118464335180057</v>
      </c>
      <c r="P211" s="5">
        <f t="shared" si="43"/>
        <v>24.362310421615959</v>
      </c>
      <c r="Q211" s="18">
        <f t="shared" si="44"/>
        <v>4</v>
      </c>
      <c r="R211" s="17">
        <f t="shared" si="45"/>
        <v>1.6968490304709145</v>
      </c>
      <c r="S211" s="5">
        <f t="shared" si="46"/>
        <v>67.726684174913473</v>
      </c>
      <c r="T211" s="16">
        <f t="shared" si="47"/>
        <v>3</v>
      </c>
      <c r="U211" s="17">
        <f t="shared" si="48"/>
        <v>0.96091585872576157</v>
      </c>
      <c r="V211" s="5">
        <f t="shared" si="49"/>
        <v>40.809994827127973</v>
      </c>
      <c r="W211" s="5"/>
      <c r="X211" s="5">
        <f t="shared" si="50"/>
        <v>15.478012465373961</v>
      </c>
      <c r="Y211" s="16">
        <f t="shared" si="51"/>
        <v>32.257301835805549</v>
      </c>
    </row>
    <row r="212" spans="1:25">
      <c r="A212">
        <v>2178</v>
      </c>
      <c r="B212">
        <v>0</v>
      </c>
      <c r="C212">
        <v>1987</v>
      </c>
      <c r="D212">
        <f t="shared" si="39"/>
        <v>29</v>
      </c>
      <c r="E212" t="s">
        <v>169</v>
      </c>
      <c r="F212">
        <v>1</v>
      </c>
      <c r="G212">
        <v>3</v>
      </c>
      <c r="H212">
        <v>3</v>
      </c>
      <c r="I212">
        <v>2</v>
      </c>
      <c r="J212">
        <v>4</v>
      </c>
      <c r="K212">
        <v>2</v>
      </c>
      <c r="L212">
        <v>2</v>
      </c>
      <c r="M212" s="12">
        <f t="shared" si="40"/>
        <v>16</v>
      </c>
      <c r="N212" s="18">
        <f t="shared" si="41"/>
        <v>8</v>
      </c>
      <c r="O212" s="5">
        <f t="shared" si="42"/>
        <v>6.583275623268707E-2</v>
      </c>
      <c r="P212" s="5">
        <f t="shared" si="43"/>
        <v>48.454606037779016</v>
      </c>
      <c r="Q212" s="18">
        <f t="shared" si="44"/>
        <v>2</v>
      </c>
      <c r="R212" s="17">
        <f t="shared" si="45"/>
        <v>0.48632271468144023</v>
      </c>
      <c r="S212" s="5">
        <f t="shared" si="46"/>
        <v>40.509956956864507</v>
      </c>
      <c r="T212" s="16">
        <f t="shared" si="47"/>
        <v>6</v>
      </c>
      <c r="U212" s="17">
        <f t="shared" si="48"/>
        <v>4.0793369113573412</v>
      </c>
      <c r="V212" s="5">
        <f t="shared" si="49"/>
        <v>68.935111329340359</v>
      </c>
      <c r="W212" s="5"/>
      <c r="X212" s="5">
        <f t="shared" si="50"/>
        <v>1.1359072022160668</v>
      </c>
      <c r="Y212" s="16">
        <f t="shared" si="51"/>
        <v>54.806550338795148</v>
      </c>
    </row>
    <row r="213" spans="1:25">
      <c r="A213">
        <v>2186</v>
      </c>
      <c r="B213">
        <v>0</v>
      </c>
      <c r="C213">
        <v>1996</v>
      </c>
      <c r="D213">
        <f t="shared" si="39"/>
        <v>20</v>
      </c>
      <c r="E213" t="s">
        <v>170</v>
      </c>
      <c r="F213">
        <v>4</v>
      </c>
      <c r="G213">
        <v>3</v>
      </c>
      <c r="H213">
        <v>2</v>
      </c>
      <c r="I213">
        <v>2</v>
      </c>
      <c r="J213">
        <v>2</v>
      </c>
      <c r="K213">
        <v>2</v>
      </c>
      <c r="L213">
        <v>3</v>
      </c>
      <c r="M213" s="12">
        <f t="shared" si="40"/>
        <v>14</v>
      </c>
      <c r="N213" s="18">
        <f t="shared" si="41"/>
        <v>8</v>
      </c>
      <c r="O213" s="5">
        <f t="shared" si="42"/>
        <v>6.583275623268707E-2</v>
      </c>
      <c r="P213" s="5">
        <f t="shared" si="43"/>
        <v>48.454606037779016</v>
      </c>
      <c r="Q213" s="18">
        <f t="shared" si="44"/>
        <v>2</v>
      </c>
      <c r="R213" s="17">
        <f t="shared" si="45"/>
        <v>0.48632271468144023</v>
      </c>
      <c r="S213" s="5">
        <f t="shared" si="46"/>
        <v>40.509956956864507</v>
      </c>
      <c r="T213" s="16">
        <f t="shared" si="47"/>
        <v>4</v>
      </c>
      <c r="U213" s="17">
        <f t="shared" si="48"/>
        <v>3.8954293628809327E-4</v>
      </c>
      <c r="V213" s="5">
        <f t="shared" si="49"/>
        <v>50.185033661198766</v>
      </c>
      <c r="W213" s="5"/>
      <c r="X213" s="5">
        <f t="shared" si="50"/>
        <v>0.87274930747922419</v>
      </c>
      <c r="Y213" s="16">
        <f t="shared" si="51"/>
        <v>45.786850937599311</v>
      </c>
    </row>
    <row r="214" spans="1:25">
      <c r="A214">
        <v>2189</v>
      </c>
      <c r="B214">
        <v>0</v>
      </c>
      <c r="C214">
        <v>1990</v>
      </c>
      <c r="D214">
        <f t="shared" si="39"/>
        <v>26</v>
      </c>
      <c r="E214" t="s">
        <v>171</v>
      </c>
      <c r="F214">
        <v>4</v>
      </c>
      <c r="G214">
        <v>3</v>
      </c>
      <c r="H214">
        <v>4</v>
      </c>
      <c r="I214">
        <v>2</v>
      </c>
      <c r="J214">
        <v>2</v>
      </c>
      <c r="K214">
        <v>2</v>
      </c>
      <c r="L214">
        <v>3</v>
      </c>
      <c r="M214" s="12">
        <f t="shared" si="40"/>
        <v>16</v>
      </c>
      <c r="N214" s="18">
        <f t="shared" si="41"/>
        <v>10</v>
      </c>
      <c r="O214" s="5">
        <f t="shared" si="42"/>
        <v>3.0395169667590021</v>
      </c>
      <c r="P214" s="5">
        <f t="shared" si="43"/>
        <v>60.500753845860544</v>
      </c>
      <c r="Q214" s="18">
        <f t="shared" si="44"/>
        <v>2</v>
      </c>
      <c r="R214" s="17">
        <f t="shared" si="45"/>
        <v>0.48632271468144023</v>
      </c>
      <c r="S214" s="5">
        <f t="shared" si="46"/>
        <v>40.509956956864507</v>
      </c>
      <c r="T214" s="16">
        <f t="shared" si="47"/>
        <v>4</v>
      </c>
      <c r="U214" s="17">
        <f t="shared" si="48"/>
        <v>3.8954293628809327E-4</v>
      </c>
      <c r="V214" s="5">
        <f t="shared" si="49"/>
        <v>50.185033661198766</v>
      </c>
      <c r="W214" s="5"/>
      <c r="X214" s="5">
        <f t="shared" si="50"/>
        <v>1.1359072022160668</v>
      </c>
      <c r="Y214" s="16">
        <f t="shared" si="51"/>
        <v>54.806550338795148</v>
      </c>
    </row>
    <row r="215" spans="1:25">
      <c r="A215">
        <v>2190</v>
      </c>
      <c r="B215">
        <v>0</v>
      </c>
      <c r="C215">
        <v>1991</v>
      </c>
      <c r="D215">
        <f t="shared" si="39"/>
        <v>25</v>
      </c>
      <c r="E215" t="s">
        <v>172</v>
      </c>
      <c r="F215">
        <v>3</v>
      </c>
      <c r="G215">
        <v>3</v>
      </c>
      <c r="H215">
        <v>3</v>
      </c>
      <c r="I215">
        <v>3</v>
      </c>
      <c r="J215">
        <v>3</v>
      </c>
      <c r="K215">
        <v>2</v>
      </c>
      <c r="L215">
        <v>3</v>
      </c>
      <c r="M215" s="12">
        <f t="shared" si="40"/>
        <v>17</v>
      </c>
      <c r="N215" s="18">
        <f t="shared" si="41"/>
        <v>9</v>
      </c>
      <c r="O215" s="5">
        <f t="shared" si="42"/>
        <v>0.55267486149584455</v>
      </c>
      <c r="P215" s="5">
        <f t="shared" si="43"/>
        <v>54.47767994181978</v>
      </c>
      <c r="Q215" s="18">
        <f t="shared" si="44"/>
        <v>3</v>
      </c>
      <c r="R215" s="17">
        <f t="shared" si="45"/>
        <v>9.1585872576177382E-2</v>
      </c>
      <c r="S215" s="5">
        <f t="shared" si="46"/>
        <v>54.118320565888993</v>
      </c>
      <c r="T215" s="16">
        <f t="shared" si="47"/>
        <v>5</v>
      </c>
      <c r="U215" s="17">
        <f t="shared" si="48"/>
        <v>1.0398632271468147</v>
      </c>
      <c r="V215" s="5">
        <f t="shared" si="49"/>
        <v>59.560072495269566</v>
      </c>
      <c r="W215" s="5"/>
      <c r="X215" s="5">
        <f t="shared" si="50"/>
        <v>4.2674861495844878</v>
      </c>
      <c r="Y215" s="16">
        <f t="shared" si="51"/>
        <v>59.316400039393073</v>
      </c>
    </row>
    <row r="216" spans="1:25">
      <c r="A216">
        <v>2202</v>
      </c>
      <c r="B216">
        <v>0</v>
      </c>
      <c r="C216">
        <v>1990</v>
      </c>
      <c r="D216">
        <f t="shared" si="39"/>
        <v>26</v>
      </c>
      <c r="E216" t="s">
        <v>173</v>
      </c>
      <c r="F216">
        <v>3</v>
      </c>
      <c r="G216">
        <v>2</v>
      </c>
      <c r="H216">
        <v>1</v>
      </c>
      <c r="I216">
        <v>1</v>
      </c>
      <c r="J216">
        <v>1</v>
      </c>
      <c r="K216">
        <v>2</v>
      </c>
      <c r="L216">
        <v>2</v>
      </c>
      <c r="M216" s="12">
        <f t="shared" si="40"/>
        <v>9</v>
      </c>
      <c r="N216" s="18">
        <f t="shared" si="41"/>
        <v>5</v>
      </c>
      <c r="O216" s="5">
        <f t="shared" si="42"/>
        <v>10.605306440443215</v>
      </c>
      <c r="P216" s="5">
        <f t="shared" si="43"/>
        <v>30.385384325656723</v>
      </c>
      <c r="Q216" s="18">
        <f t="shared" si="44"/>
        <v>1</v>
      </c>
      <c r="R216" s="17">
        <f t="shared" si="45"/>
        <v>2.881059556786703</v>
      </c>
      <c r="S216" s="5">
        <f t="shared" si="46"/>
        <v>26.901593347840024</v>
      </c>
      <c r="T216" s="16">
        <f t="shared" si="47"/>
        <v>3</v>
      </c>
      <c r="U216" s="17">
        <f t="shared" si="48"/>
        <v>0.96091585872576157</v>
      </c>
      <c r="V216" s="5">
        <f t="shared" si="49"/>
        <v>40.809994827127973</v>
      </c>
      <c r="W216" s="5"/>
      <c r="X216" s="5">
        <f t="shared" si="50"/>
        <v>35.214854570637115</v>
      </c>
      <c r="Y216" s="16">
        <f t="shared" si="51"/>
        <v>23.237602434609709</v>
      </c>
    </row>
    <row r="217" spans="1:25">
      <c r="A217">
        <v>2204</v>
      </c>
      <c r="B217">
        <v>0</v>
      </c>
      <c r="C217">
        <v>1992</v>
      </c>
      <c r="D217">
        <f t="shared" si="39"/>
        <v>24</v>
      </c>
      <c r="E217" t="s">
        <v>174</v>
      </c>
      <c r="F217">
        <v>3</v>
      </c>
      <c r="G217">
        <v>4</v>
      </c>
      <c r="H217">
        <v>2</v>
      </c>
      <c r="I217">
        <v>3</v>
      </c>
      <c r="J217">
        <v>3</v>
      </c>
      <c r="K217">
        <v>2</v>
      </c>
      <c r="L217">
        <v>4</v>
      </c>
      <c r="M217" s="12">
        <f t="shared" si="40"/>
        <v>18</v>
      </c>
      <c r="N217" s="18">
        <f t="shared" si="41"/>
        <v>10</v>
      </c>
      <c r="O217" s="5">
        <f t="shared" si="42"/>
        <v>3.0395169667590021</v>
      </c>
      <c r="P217" s="5">
        <f t="shared" si="43"/>
        <v>60.500753845860544</v>
      </c>
      <c r="Q217" s="18">
        <f t="shared" si="44"/>
        <v>3</v>
      </c>
      <c r="R217" s="17">
        <f t="shared" si="45"/>
        <v>9.1585872576177382E-2</v>
      </c>
      <c r="S217" s="5">
        <f t="shared" si="46"/>
        <v>54.118320565888993</v>
      </c>
      <c r="T217" s="16">
        <f t="shared" si="47"/>
        <v>5</v>
      </c>
      <c r="U217" s="17">
        <f t="shared" si="48"/>
        <v>1.0398632271468147</v>
      </c>
      <c r="V217" s="5">
        <f t="shared" si="49"/>
        <v>59.560072495269566</v>
      </c>
      <c r="W217" s="5"/>
      <c r="X217" s="5">
        <f t="shared" si="50"/>
        <v>9.3990650969529099</v>
      </c>
      <c r="Y217" s="16">
        <f t="shared" si="51"/>
        <v>63.826249739990992</v>
      </c>
    </row>
    <row r="218" spans="1:25">
      <c r="A218">
        <v>2205</v>
      </c>
      <c r="B218">
        <v>0</v>
      </c>
      <c r="C218">
        <v>1961</v>
      </c>
      <c r="D218">
        <f t="shared" si="39"/>
        <v>55</v>
      </c>
      <c r="E218" t="s">
        <v>175</v>
      </c>
      <c r="F218">
        <v>3</v>
      </c>
      <c r="G218">
        <v>3</v>
      </c>
      <c r="H218">
        <v>2</v>
      </c>
      <c r="I218">
        <v>2</v>
      </c>
      <c r="J218">
        <v>2</v>
      </c>
      <c r="K218">
        <v>2</v>
      </c>
      <c r="L218">
        <v>2</v>
      </c>
      <c r="M218" s="12" t="str">
        <f t="shared" si="40"/>
        <v/>
      </c>
      <c r="N218" s="18" t="str">
        <f t="shared" si="41"/>
        <v/>
      </c>
      <c r="O218" s="5" t="str">
        <f t="shared" si="42"/>
        <v/>
      </c>
      <c r="P218" s="5" t="str">
        <f t="shared" si="43"/>
        <v/>
      </c>
      <c r="Q218" s="18" t="str">
        <f t="shared" si="44"/>
        <v/>
      </c>
      <c r="R218" s="17" t="str">
        <f t="shared" si="45"/>
        <v/>
      </c>
      <c r="S218" s="5" t="str">
        <f t="shared" si="46"/>
        <v/>
      </c>
      <c r="T218" s="16" t="str">
        <f t="shared" si="47"/>
        <v/>
      </c>
      <c r="U218" s="17" t="str">
        <f t="shared" si="48"/>
        <v/>
      </c>
      <c r="V218" s="5" t="str">
        <f t="shared" si="49"/>
        <v/>
      </c>
      <c r="W218" s="5"/>
      <c r="X218" s="5" t="str">
        <f t="shared" si="50"/>
        <v/>
      </c>
      <c r="Y218" s="16" t="str">
        <f t="shared" si="51"/>
        <v/>
      </c>
    </row>
    <row r="219" spans="1:25">
      <c r="A219">
        <v>2207</v>
      </c>
      <c r="B219">
        <v>1</v>
      </c>
      <c r="C219">
        <v>1991</v>
      </c>
      <c r="D219">
        <f t="shared" si="39"/>
        <v>25</v>
      </c>
      <c r="E219" t="s">
        <v>176</v>
      </c>
      <c r="F219">
        <v>3</v>
      </c>
      <c r="G219">
        <v>4</v>
      </c>
      <c r="H219">
        <v>4</v>
      </c>
      <c r="I219">
        <v>3</v>
      </c>
      <c r="J219">
        <v>1</v>
      </c>
      <c r="K219">
        <v>1</v>
      </c>
      <c r="L219">
        <v>3</v>
      </c>
      <c r="M219" s="12" t="str">
        <f t="shared" si="40"/>
        <v/>
      </c>
      <c r="N219" s="18" t="str">
        <f t="shared" si="41"/>
        <v/>
      </c>
      <c r="O219" s="5" t="str">
        <f t="shared" si="42"/>
        <v/>
      </c>
      <c r="P219" s="5" t="str">
        <f t="shared" si="43"/>
        <v/>
      </c>
      <c r="Q219" s="18" t="str">
        <f t="shared" si="44"/>
        <v/>
      </c>
      <c r="R219" s="17" t="str">
        <f t="shared" si="45"/>
        <v/>
      </c>
      <c r="S219" s="5" t="str">
        <f t="shared" si="46"/>
        <v/>
      </c>
      <c r="T219" s="16" t="str">
        <f t="shared" si="47"/>
        <v/>
      </c>
      <c r="U219" s="17" t="str">
        <f t="shared" si="48"/>
        <v/>
      </c>
      <c r="V219" s="5" t="str">
        <f t="shared" si="49"/>
        <v/>
      </c>
      <c r="W219" s="5"/>
      <c r="X219" s="5" t="str">
        <f t="shared" si="50"/>
        <v/>
      </c>
      <c r="Y219" s="16" t="str">
        <f t="shared" si="51"/>
        <v/>
      </c>
    </row>
    <row r="220" spans="1:25">
      <c r="A220">
        <v>2211</v>
      </c>
      <c r="B220">
        <v>0</v>
      </c>
      <c r="C220">
        <v>1991</v>
      </c>
      <c r="D220">
        <f t="shared" si="39"/>
        <v>25</v>
      </c>
      <c r="E220" t="s">
        <v>177</v>
      </c>
      <c r="F220">
        <v>3</v>
      </c>
      <c r="G220">
        <v>2</v>
      </c>
      <c r="H220">
        <v>3</v>
      </c>
      <c r="I220">
        <v>2</v>
      </c>
      <c r="J220">
        <v>2</v>
      </c>
      <c r="K220">
        <v>2</v>
      </c>
      <c r="L220">
        <v>2</v>
      </c>
      <c r="M220" s="12">
        <f t="shared" si="40"/>
        <v>13</v>
      </c>
      <c r="N220" s="18">
        <f t="shared" si="41"/>
        <v>7</v>
      </c>
      <c r="O220" s="5">
        <f t="shared" si="42"/>
        <v>1.5789906509695295</v>
      </c>
      <c r="P220" s="5">
        <f t="shared" si="43"/>
        <v>42.431532133738251</v>
      </c>
      <c r="Q220" s="18">
        <f t="shared" si="44"/>
        <v>2</v>
      </c>
      <c r="R220" s="17">
        <f t="shared" si="45"/>
        <v>0.48632271468144023</v>
      </c>
      <c r="S220" s="5">
        <f t="shared" si="46"/>
        <v>40.509956956864507</v>
      </c>
      <c r="T220" s="16">
        <f t="shared" si="47"/>
        <v>4</v>
      </c>
      <c r="U220" s="17">
        <f t="shared" si="48"/>
        <v>3.8954293628809327E-4</v>
      </c>
      <c r="V220" s="5">
        <f t="shared" si="49"/>
        <v>50.185033661198766</v>
      </c>
      <c r="W220" s="5"/>
      <c r="X220" s="5">
        <f t="shared" si="50"/>
        <v>3.7411703601108028</v>
      </c>
      <c r="Y220" s="16">
        <f t="shared" si="51"/>
        <v>41.277001237001393</v>
      </c>
    </row>
    <row r="221" spans="1:25">
      <c r="A221">
        <v>2215</v>
      </c>
      <c r="B221">
        <v>1</v>
      </c>
      <c r="C221">
        <v>1985</v>
      </c>
      <c r="D221">
        <f t="shared" si="39"/>
        <v>31</v>
      </c>
      <c r="E221" t="s">
        <v>178</v>
      </c>
      <c r="F221">
        <v>2</v>
      </c>
      <c r="G221">
        <v>3</v>
      </c>
      <c r="H221">
        <v>3</v>
      </c>
      <c r="I221">
        <v>3</v>
      </c>
      <c r="J221">
        <v>2</v>
      </c>
      <c r="K221">
        <v>2</v>
      </c>
      <c r="L221">
        <v>2</v>
      </c>
      <c r="M221" s="12" t="str">
        <f t="shared" si="40"/>
        <v/>
      </c>
      <c r="N221" s="18" t="str">
        <f t="shared" si="41"/>
        <v/>
      </c>
      <c r="O221" s="5" t="str">
        <f t="shared" si="42"/>
        <v/>
      </c>
      <c r="P221" s="5" t="str">
        <f t="shared" si="43"/>
        <v/>
      </c>
      <c r="Q221" s="18" t="str">
        <f t="shared" si="44"/>
        <v/>
      </c>
      <c r="R221" s="17" t="str">
        <f t="shared" si="45"/>
        <v/>
      </c>
      <c r="S221" s="5" t="str">
        <f t="shared" si="46"/>
        <v/>
      </c>
      <c r="T221" s="16" t="str">
        <f t="shared" si="47"/>
        <v/>
      </c>
      <c r="U221" s="17" t="str">
        <f t="shared" si="48"/>
        <v/>
      </c>
      <c r="V221" s="5" t="str">
        <f t="shared" si="49"/>
        <v/>
      </c>
      <c r="W221" s="5"/>
      <c r="X221" s="5" t="str">
        <f t="shared" si="50"/>
        <v/>
      </c>
      <c r="Y221" s="16" t="str">
        <f t="shared" si="51"/>
        <v/>
      </c>
    </row>
    <row r="222" spans="1:25">
      <c r="A222">
        <v>2220</v>
      </c>
      <c r="B222">
        <v>0</v>
      </c>
      <c r="C222">
        <v>1991</v>
      </c>
      <c r="D222">
        <f t="shared" si="39"/>
        <v>25</v>
      </c>
      <c r="E222" t="s">
        <v>46</v>
      </c>
      <c r="G222">
        <v>3</v>
      </c>
      <c r="H222">
        <v>4</v>
      </c>
      <c r="I222">
        <v>3</v>
      </c>
      <c r="J222">
        <v>2</v>
      </c>
      <c r="K222">
        <v>2</v>
      </c>
      <c r="L222">
        <v>3</v>
      </c>
      <c r="M222" s="12">
        <f t="shared" si="40"/>
        <v>17</v>
      </c>
      <c r="N222" s="18">
        <f t="shared" si="41"/>
        <v>10</v>
      </c>
      <c r="O222" s="5">
        <f t="shared" si="42"/>
        <v>3.0395169667590021</v>
      </c>
      <c r="P222" s="5">
        <f t="shared" si="43"/>
        <v>60.500753845860544</v>
      </c>
      <c r="Q222" s="18">
        <f t="shared" si="44"/>
        <v>3</v>
      </c>
      <c r="R222" s="17">
        <f t="shared" si="45"/>
        <v>9.1585872576177382E-2</v>
      </c>
      <c r="S222" s="5">
        <f t="shared" si="46"/>
        <v>54.118320565888993</v>
      </c>
      <c r="T222" s="16">
        <f t="shared" si="47"/>
        <v>4</v>
      </c>
      <c r="U222" s="17">
        <f t="shared" si="48"/>
        <v>3.8954293628809327E-4</v>
      </c>
      <c r="V222" s="5">
        <f t="shared" si="49"/>
        <v>50.185033661198766</v>
      </c>
      <c r="W222" s="5"/>
      <c r="X222" s="5">
        <f t="shared" si="50"/>
        <v>4.2674861495844878</v>
      </c>
      <c r="Y222" s="16">
        <f t="shared" si="51"/>
        <v>59.316400039393073</v>
      </c>
    </row>
    <row r="223" spans="1:25">
      <c r="A223">
        <v>2247</v>
      </c>
      <c r="B223">
        <v>1</v>
      </c>
      <c r="C223">
        <v>1983</v>
      </c>
      <c r="D223">
        <f t="shared" si="39"/>
        <v>33</v>
      </c>
      <c r="E223" t="s">
        <v>179</v>
      </c>
      <c r="F223">
        <v>1</v>
      </c>
      <c r="G223">
        <v>3</v>
      </c>
      <c r="H223">
        <v>2</v>
      </c>
      <c r="I223">
        <v>2</v>
      </c>
      <c r="J223">
        <v>4</v>
      </c>
      <c r="K223">
        <v>2</v>
      </c>
      <c r="L223">
        <v>3</v>
      </c>
      <c r="M223" s="12" t="str">
        <f t="shared" si="40"/>
        <v/>
      </c>
      <c r="N223" s="18" t="str">
        <f t="shared" si="41"/>
        <v/>
      </c>
      <c r="O223" s="5" t="str">
        <f t="shared" si="42"/>
        <v/>
      </c>
      <c r="P223" s="5" t="str">
        <f t="shared" si="43"/>
        <v/>
      </c>
      <c r="Q223" s="18" t="str">
        <f t="shared" si="44"/>
        <v/>
      </c>
      <c r="R223" s="17" t="str">
        <f t="shared" si="45"/>
        <v/>
      </c>
      <c r="S223" s="5" t="str">
        <f t="shared" si="46"/>
        <v/>
      </c>
      <c r="T223" s="16" t="str">
        <f t="shared" si="47"/>
        <v/>
      </c>
      <c r="U223" s="17" t="str">
        <f t="shared" si="48"/>
        <v/>
      </c>
      <c r="V223" s="5" t="str">
        <f t="shared" si="49"/>
        <v/>
      </c>
      <c r="W223" s="5"/>
      <c r="X223" s="5" t="str">
        <f t="shared" si="50"/>
        <v/>
      </c>
      <c r="Y223" s="16" t="str">
        <f t="shared" si="51"/>
        <v/>
      </c>
    </row>
    <row r="224" spans="1:25">
      <c r="A224">
        <v>2248</v>
      </c>
      <c r="B224">
        <v>0</v>
      </c>
      <c r="C224">
        <v>1990</v>
      </c>
      <c r="D224">
        <f t="shared" si="39"/>
        <v>26</v>
      </c>
      <c r="E224" t="s">
        <v>46</v>
      </c>
      <c r="G224">
        <v>4</v>
      </c>
      <c r="H224">
        <v>3</v>
      </c>
      <c r="I224">
        <v>3</v>
      </c>
      <c r="J224">
        <v>2</v>
      </c>
      <c r="K224">
        <v>2</v>
      </c>
      <c r="L224">
        <v>3</v>
      </c>
      <c r="M224" s="12">
        <f t="shared" si="40"/>
        <v>17</v>
      </c>
      <c r="N224" s="18">
        <f t="shared" si="41"/>
        <v>10</v>
      </c>
      <c r="O224" s="5">
        <f t="shared" si="42"/>
        <v>3.0395169667590021</v>
      </c>
      <c r="P224" s="5">
        <f t="shared" si="43"/>
        <v>60.500753845860544</v>
      </c>
      <c r="Q224" s="18">
        <f t="shared" si="44"/>
        <v>3</v>
      </c>
      <c r="R224" s="17">
        <f t="shared" si="45"/>
        <v>9.1585872576177382E-2</v>
      </c>
      <c r="S224" s="5">
        <f t="shared" si="46"/>
        <v>54.118320565888993</v>
      </c>
      <c r="T224" s="16">
        <f t="shared" si="47"/>
        <v>4</v>
      </c>
      <c r="U224" s="17">
        <f t="shared" si="48"/>
        <v>3.8954293628809327E-4</v>
      </c>
      <c r="V224" s="5">
        <f t="shared" si="49"/>
        <v>50.185033661198766</v>
      </c>
      <c r="W224" s="5"/>
      <c r="X224" s="5">
        <f t="shared" si="50"/>
        <v>4.2674861495844878</v>
      </c>
      <c r="Y224" s="16">
        <f t="shared" si="51"/>
        <v>59.316400039393073</v>
      </c>
    </row>
    <row r="225" spans="1:25">
      <c r="A225">
        <v>2262</v>
      </c>
      <c r="B225">
        <v>1</v>
      </c>
      <c r="C225">
        <v>1946</v>
      </c>
      <c r="D225">
        <f t="shared" si="39"/>
        <v>70</v>
      </c>
      <c r="E225" t="s">
        <v>180</v>
      </c>
      <c r="F225">
        <v>1</v>
      </c>
      <c r="G225">
        <v>2</v>
      </c>
      <c r="H225">
        <v>2</v>
      </c>
      <c r="I225">
        <v>3</v>
      </c>
      <c r="J225">
        <v>2</v>
      </c>
      <c r="K225">
        <v>2</v>
      </c>
      <c r="L225">
        <v>3</v>
      </c>
      <c r="M225" s="12" t="str">
        <f t="shared" si="40"/>
        <v/>
      </c>
      <c r="N225" s="18" t="str">
        <f t="shared" si="41"/>
        <v/>
      </c>
      <c r="O225" s="5" t="str">
        <f t="shared" si="42"/>
        <v/>
      </c>
      <c r="P225" s="5" t="str">
        <f t="shared" si="43"/>
        <v/>
      </c>
      <c r="Q225" s="18" t="str">
        <f t="shared" si="44"/>
        <v/>
      </c>
      <c r="R225" s="17" t="str">
        <f t="shared" si="45"/>
        <v/>
      </c>
      <c r="S225" s="5" t="str">
        <f t="shared" si="46"/>
        <v/>
      </c>
      <c r="T225" s="16" t="str">
        <f t="shared" si="47"/>
        <v/>
      </c>
      <c r="U225" s="17" t="str">
        <f t="shared" si="48"/>
        <v/>
      </c>
      <c r="V225" s="5" t="str">
        <f t="shared" si="49"/>
        <v/>
      </c>
      <c r="W225" s="5"/>
      <c r="X225" s="5" t="str">
        <f t="shared" si="50"/>
        <v/>
      </c>
      <c r="Y225" s="16" t="str">
        <f t="shared" si="51"/>
        <v/>
      </c>
    </row>
    <row r="226" spans="1:25">
      <c r="A226">
        <v>2271</v>
      </c>
      <c r="B226">
        <v>1</v>
      </c>
      <c r="C226">
        <v>1989</v>
      </c>
      <c r="D226">
        <f t="shared" si="39"/>
        <v>27</v>
      </c>
      <c r="E226" t="s">
        <v>46</v>
      </c>
      <c r="G226">
        <v>3</v>
      </c>
      <c r="H226">
        <v>2</v>
      </c>
      <c r="I226">
        <v>2</v>
      </c>
      <c r="J226">
        <v>1</v>
      </c>
      <c r="K226">
        <v>2</v>
      </c>
      <c r="L226">
        <v>3</v>
      </c>
      <c r="M226" s="12" t="str">
        <f t="shared" si="40"/>
        <v/>
      </c>
      <c r="N226" s="18" t="str">
        <f t="shared" si="41"/>
        <v/>
      </c>
      <c r="O226" s="5" t="str">
        <f t="shared" si="42"/>
        <v/>
      </c>
      <c r="P226" s="5" t="str">
        <f t="shared" si="43"/>
        <v/>
      </c>
      <c r="Q226" s="18" t="str">
        <f t="shared" si="44"/>
        <v/>
      </c>
      <c r="R226" s="17" t="str">
        <f t="shared" si="45"/>
        <v/>
      </c>
      <c r="S226" s="5" t="str">
        <f t="shared" si="46"/>
        <v/>
      </c>
      <c r="T226" s="16" t="str">
        <f t="shared" si="47"/>
        <v/>
      </c>
      <c r="U226" s="17" t="str">
        <f t="shared" si="48"/>
        <v/>
      </c>
      <c r="V226" s="5" t="str">
        <f t="shared" si="49"/>
        <v/>
      </c>
      <c r="W226" s="5"/>
      <c r="X226" s="5" t="str">
        <f t="shared" si="50"/>
        <v/>
      </c>
      <c r="Y226" s="16" t="str">
        <f t="shared" si="51"/>
        <v/>
      </c>
    </row>
    <row r="227" spans="1:25">
      <c r="A227">
        <v>2273</v>
      </c>
      <c r="B227">
        <v>0</v>
      </c>
      <c r="C227">
        <v>1947</v>
      </c>
      <c r="D227">
        <f t="shared" si="39"/>
        <v>69</v>
      </c>
      <c r="E227" t="s">
        <v>181</v>
      </c>
      <c r="F227">
        <v>2</v>
      </c>
      <c r="G227">
        <v>2</v>
      </c>
      <c r="H227">
        <v>1</v>
      </c>
      <c r="I227">
        <v>4</v>
      </c>
      <c r="J227">
        <v>3</v>
      </c>
      <c r="K227">
        <v>2</v>
      </c>
      <c r="L227">
        <v>2</v>
      </c>
      <c r="M227" s="12" t="str">
        <f t="shared" si="40"/>
        <v/>
      </c>
      <c r="N227" s="18" t="str">
        <f t="shared" si="41"/>
        <v/>
      </c>
      <c r="O227" s="5" t="str">
        <f t="shared" si="42"/>
        <v/>
      </c>
      <c r="P227" s="5" t="str">
        <f t="shared" si="43"/>
        <v/>
      </c>
      <c r="Q227" s="18" t="str">
        <f t="shared" si="44"/>
        <v/>
      </c>
      <c r="R227" s="17" t="str">
        <f t="shared" si="45"/>
        <v/>
      </c>
      <c r="S227" s="5" t="str">
        <f t="shared" si="46"/>
        <v/>
      </c>
      <c r="T227" s="16" t="str">
        <f t="shared" si="47"/>
        <v/>
      </c>
      <c r="U227" s="17" t="str">
        <f t="shared" si="48"/>
        <v/>
      </c>
      <c r="V227" s="5" t="str">
        <f t="shared" si="49"/>
        <v/>
      </c>
      <c r="W227" s="5"/>
      <c r="X227" s="5" t="str">
        <f t="shared" si="50"/>
        <v/>
      </c>
      <c r="Y227" s="16" t="str">
        <f t="shared" si="51"/>
        <v/>
      </c>
    </row>
    <row r="228" spans="1:25">
      <c r="A228">
        <v>2284</v>
      </c>
      <c r="B228">
        <v>0</v>
      </c>
      <c r="C228">
        <v>1992</v>
      </c>
      <c r="D228">
        <f t="shared" si="39"/>
        <v>24</v>
      </c>
      <c r="E228" t="s">
        <v>46</v>
      </c>
      <c r="G228">
        <v>3</v>
      </c>
      <c r="H228">
        <v>1</v>
      </c>
      <c r="I228">
        <v>3</v>
      </c>
      <c r="J228">
        <v>2</v>
      </c>
      <c r="K228">
        <v>1</v>
      </c>
      <c r="L228">
        <v>3</v>
      </c>
      <c r="M228" s="12">
        <f t="shared" si="40"/>
        <v>13</v>
      </c>
      <c r="N228" s="18">
        <f t="shared" si="41"/>
        <v>7</v>
      </c>
      <c r="O228" s="5">
        <f t="shared" si="42"/>
        <v>1.5789906509695295</v>
      </c>
      <c r="P228" s="5">
        <f t="shared" si="43"/>
        <v>42.431532133738251</v>
      </c>
      <c r="Q228" s="18">
        <f t="shared" si="44"/>
        <v>3</v>
      </c>
      <c r="R228" s="17">
        <f t="shared" si="45"/>
        <v>9.1585872576177382E-2</v>
      </c>
      <c r="S228" s="5">
        <f t="shared" si="46"/>
        <v>54.118320565888993</v>
      </c>
      <c r="T228" s="16">
        <f t="shared" si="47"/>
        <v>3</v>
      </c>
      <c r="U228" s="17">
        <f t="shared" si="48"/>
        <v>0.96091585872576157</v>
      </c>
      <c r="V228" s="5">
        <f t="shared" si="49"/>
        <v>40.809994827127973</v>
      </c>
      <c r="W228" s="5"/>
      <c r="X228" s="5">
        <f t="shared" si="50"/>
        <v>3.7411703601108028</v>
      </c>
      <c r="Y228" s="16">
        <f t="shared" si="51"/>
        <v>41.277001237001393</v>
      </c>
    </row>
    <row r="229" spans="1:25">
      <c r="A229">
        <v>2287</v>
      </c>
      <c r="B229">
        <v>0</v>
      </c>
      <c r="C229">
        <v>1993</v>
      </c>
      <c r="D229">
        <f t="shared" si="39"/>
        <v>23</v>
      </c>
      <c r="E229" t="s">
        <v>182</v>
      </c>
      <c r="F229">
        <v>3</v>
      </c>
      <c r="G229">
        <v>3</v>
      </c>
      <c r="H229">
        <v>4</v>
      </c>
      <c r="I229">
        <v>3</v>
      </c>
      <c r="J229">
        <v>3</v>
      </c>
      <c r="K229">
        <v>1</v>
      </c>
      <c r="L229">
        <v>4</v>
      </c>
      <c r="M229" s="12">
        <f t="shared" si="40"/>
        <v>18</v>
      </c>
      <c r="N229" s="18">
        <f t="shared" si="41"/>
        <v>11</v>
      </c>
      <c r="O229" s="5">
        <f t="shared" si="42"/>
        <v>7.52635907202216</v>
      </c>
      <c r="P229" s="5">
        <f t="shared" si="43"/>
        <v>66.523827749901301</v>
      </c>
      <c r="Q229" s="18">
        <f t="shared" si="44"/>
        <v>3</v>
      </c>
      <c r="R229" s="17">
        <f t="shared" si="45"/>
        <v>9.1585872576177382E-2</v>
      </c>
      <c r="S229" s="5">
        <f t="shared" si="46"/>
        <v>54.118320565888993</v>
      </c>
      <c r="T229" s="16">
        <f t="shared" si="47"/>
        <v>4</v>
      </c>
      <c r="U229" s="17">
        <f t="shared" si="48"/>
        <v>3.8954293628809327E-4</v>
      </c>
      <c r="V229" s="5">
        <f t="shared" si="49"/>
        <v>50.185033661198766</v>
      </c>
      <c r="W229" s="5"/>
      <c r="X229" s="5">
        <f t="shared" si="50"/>
        <v>9.3990650969529099</v>
      </c>
      <c r="Y229" s="16">
        <f t="shared" si="51"/>
        <v>63.826249739990992</v>
      </c>
    </row>
    <row r="230" spans="1:25">
      <c r="A230">
        <v>2298</v>
      </c>
      <c r="B230">
        <v>0</v>
      </c>
      <c r="C230">
        <v>1986</v>
      </c>
      <c r="D230">
        <f t="shared" si="39"/>
        <v>30</v>
      </c>
      <c r="E230" t="s">
        <v>183</v>
      </c>
      <c r="F230">
        <v>3</v>
      </c>
      <c r="G230">
        <v>3</v>
      </c>
      <c r="H230">
        <v>4</v>
      </c>
      <c r="I230">
        <v>3</v>
      </c>
      <c r="J230">
        <v>1</v>
      </c>
      <c r="K230">
        <v>1</v>
      </c>
      <c r="L230">
        <v>2</v>
      </c>
      <c r="M230" s="12" t="str">
        <f t="shared" si="40"/>
        <v/>
      </c>
      <c r="N230" s="18" t="str">
        <f t="shared" si="41"/>
        <v/>
      </c>
      <c r="O230" s="5" t="str">
        <f t="shared" si="42"/>
        <v/>
      </c>
      <c r="P230" s="5" t="str">
        <f t="shared" si="43"/>
        <v/>
      </c>
      <c r="Q230" s="18" t="str">
        <f t="shared" si="44"/>
        <v/>
      </c>
      <c r="R230" s="17" t="str">
        <f t="shared" si="45"/>
        <v/>
      </c>
      <c r="S230" s="5" t="str">
        <f t="shared" si="46"/>
        <v/>
      </c>
      <c r="T230" s="16" t="str">
        <f t="shared" si="47"/>
        <v/>
      </c>
      <c r="U230" s="17" t="str">
        <f t="shared" si="48"/>
        <v/>
      </c>
      <c r="V230" s="5" t="str">
        <f t="shared" si="49"/>
        <v/>
      </c>
      <c r="W230" s="5"/>
      <c r="X230" s="5" t="str">
        <f t="shared" si="50"/>
        <v/>
      </c>
      <c r="Y230" s="16" t="str">
        <f t="shared" si="51"/>
        <v/>
      </c>
    </row>
    <row r="231" spans="1:25">
      <c r="A231">
        <v>2301</v>
      </c>
      <c r="B231">
        <v>0</v>
      </c>
      <c r="C231">
        <v>1996</v>
      </c>
      <c r="D231">
        <f t="shared" si="39"/>
        <v>20</v>
      </c>
      <c r="E231" t="s">
        <v>46</v>
      </c>
      <c r="G231">
        <v>2</v>
      </c>
      <c r="H231">
        <v>1</v>
      </c>
      <c r="I231">
        <v>3</v>
      </c>
      <c r="J231">
        <v>3</v>
      </c>
      <c r="K231">
        <v>2</v>
      </c>
      <c r="L231">
        <v>3</v>
      </c>
      <c r="M231" s="12">
        <f t="shared" si="40"/>
        <v>14</v>
      </c>
      <c r="N231" s="18">
        <f t="shared" si="41"/>
        <v>6</v>
      </c>
      <c r="O231" s="5">
        <f t="shared" si="42"/>
        <v>5.0921485457063724</v>
      </c>
      <c r="P231" s="5">
        <f t="shared" si="43"/>
        <v>36.408458229697487</v>
      </c>
      <c r="Q231" s="18">
        <f t="shared" si="44"/>
        <v>3</v>
      </c>
      <c r="R231" s="17">
        <f t="shared" si="45"/>
        <v>9.1585872576177382E-2</v>
      </c>
      <c r="S231" s="5">
        <f t="shared" si="46"/>
        <v>54.118320565888993</v>
      </c>
      <c r="T231" s="16">
        <f t="shared" si="47"/>
        <v>5</v>
      </c>
      <c r="U231" s="17">
        <f t="shared" si="48"/>
        <v>1.0398632271468147</v>
      </c>
      <c r="V231" s="5">
        <f t="shared" si="49"/>
        <v>59.560072495269566</v>
      </c>
      <c r="W231" s="5"/>
      <c r="X231" s="5">
        <f t="shared" si="50"/>
        <v>0.87274930747922419</v>
      </c>
      <c r="Y231" s="16">
        <f t="shared" si="51"/>
        <v>45.786850937599311</v>
      </c>
    </row>
    <row r="232" spans="1:25">
      <c r="A232">
        <v>2296</v>
      </c>
      <c r="B232">
        <v>0</v>
      </c>
      <c r="C232">
        <v>1984</v>
      </c>
      <c r="D232">
        <f t="shared" si="39"/>
        <v>32</v>
      </c>
      <c r="E232" t="s">
        <v>184</v>
      </c>
      <c r="F232">
        <v>3</v>
      </c>
      <c r="G232">
        <v>3</v>
      </c>
      <c r="H232">
        <v>1</v>
      </c>
      <c r="I232">
        <v>3</v>
      </c>
      <c r="J232">
        <v>3</v>
      </c>
      <c r="K232">
        <v>2</v>
      </c>
      <c r="L232">
        <v>3</v>
      </c>
      <c r="M232" s="12" t="str">
        <f t="shared" si="40"/>
        <v/>
      </c>
      <c r="N232" s="18" t="str">
        <f t="shared" si="41"/>
        <v/>
      </c>
      <c r="O232" s="5" t="str">
        <f t="shared" si="42"/>
        <v/>
      </c>
      <c r="P232" s="5" t="str">
        <f t="shared" si="43"/>
        <v/>
      </c>
      <c r="Q232" s="18" t="str">
        <f t="shared" si="44"/>
        <v/>
      </c>
      <c r="R232" s="17" t="str">
        <f t="shared" si="45"/>
        <v/>
      </c>
      <c r="S232" s="5" t="str">
        <f t="shared" si="46"/>
        <v/>
      </c>
      <c r="T232" s="16" t="str">
        <f t="shared" si="47"/>
        <v/>
      </c>
      <c r="U232" s="17" t="str">
        <f t="shared" si="48"/>
        <v/>
      </c>
      <c r="V232" s="5" t="str">
        <f t="shared" si="49"/>
        <v/>
      </c>
      <c r="W232" s="5"/>
      <c r="X232" s="5" t="str">
        <f t="shared" si="50"/>
        <v/>
      </c>
      <c r="Y232" s="16" t="str">
        <f t="shared" si="51"/>
        <v/>
      </c>
    </row>
    <row r="233" spans="1:25">
      <c r="A233">
        <v>2316</v>
      </c>
      <c r="B233">
        <v>0</v>
      </c>
      <c r="C233">
        <v>1993</v>
      </c>
      <c r="D233">
        <f t="shared" si="39"/>
        <v>23</v>
      </c>
      <c r="E233" t="s">
        <v>125</v>
      </c>
      <c r="F233">
        <v>1</v>
      </c>
      <c r="G233">
        <v>3</v>
      </c>
      <c r="H233">
        <v>2</v>
      </c>
      <c r="I233">
        <v>3</v>
      </c>
      <c r="J233">
        <v>3</v>
      </c>
      <c r="K233">
        <v>2</v>
      </c>
      <c r="L233">
        <v>3</v>
      </c>
      <c r="M233" s="12">
        <f t="shared" si="40"/>
        <v>16</v>
      </c>
      <c r="N233" s="18">
        <f t="shared" si="41"/>
        <v>8</v>
      </c>
      <c r="O233" s="5">
        <f t="shared" si="42"/>
        <v>6.583275623268707E-2</v>
      </c>
      <c r="P233" s="5">
        <f t="shared" si="43"/>
        <v>48.454606037779016</v>
      </c>
      <c r="Q233" s="18">
        <f t="shared" si="44"/>
        <v>3</v>
      </c>
      <c r="R233" s="17">
        <f t="shared" si="45"/>
        <v>9.1585872576177382E-2</v>
      </c>
      <c r="S233" s="5">
        <f t="shared" si="46"/>
        <v>54.118320565888993</v>
      </c>
      <c r="T233" s="16">
        <f t="shared" si="47"/>
        <v>5</v>
      </c>
      <c r="U233" s="17">
        <f t="shared" si="48"/>
        <v>1.0398632271468147</v>
      </c>
      <c r="V233" s="5">
        <f t="shared" si="49"/>
        <v>59.560072495269566</v>
      </c>
      <c r="W233" s="5"/>
      <c r="X233" s="5">
        <f t="shared" si="50"/>
        <v>1.1359072022160668</v>
      </c>
      <c r="Y233" s="16">
        <f t="shared" si="51"/>
        <v>54.806550338795148</v>
      </c>
    </row>
    <row r="234" spans="1:25">
      <c r="A234">
        <v>2315</v>
      </c>
      <c r="B234">
        <v>0</v>
      </c>
      <c r="C234">
        <v>1987</v>
      </c>
      <c r="D234">
        <f t="shared" si="39"/>
        <v>29</v>
      </c>
      <c r="E234" t="s">
        <v>185</v>
      </c>
      <c r="F234">
        <v>1</v>
      </c>
      <c r="G234">
        <v>2</v>
      </c>
      <c r="H234">
        <v>2</v>
      </c>
      <c r="I234">
        <v>3</v>
      </c>
      <c r="J234">
        <v>2</v>
      </c>
      <c r="K234">
        <v>1</v>
      </c>
      <c r="L234">
        <v>3</v>
      </c>
      <c r="M234" s="12">
        <f t="shared" si="40"/>
        <v>13</v>
      </c>
      <c r="N234" s="18">
        <f t="shared" si="41"/>
        <v>7</v>
      </c>
      <c r="O234" s="5">
        <f t="shared" si="42"/>
        <v>1.5789906509695295</v>
      </c>
      <c r="P234" s="5">
        <f t="shared" si="43"/>
        <v>42.431532133738251</v>
      </c>
      <c r="Q234" s="18">
        <f t="shared" si="44"/>
        <v>3</v>
      </c>
      <c r="R234" s="17">
        <f t="shared" si="45"/>
        <v>9.1585872576177382E-2</v>
      </c>
      <c r="S234" s="5">
        <f t="shared" si="46"/>
        <v>54.118320565888993</v>
      </c>
      <c r="T234" s="16">
        <f t="shared" si="47"/>
        <v>3</v>
      </c>
      <c r="U234" s="17">
        <f t="shared" si="48"/>
        <v>0.96091585872576157</v>
      </c>
      <c r="V234" s="5">
        <f t="shared" si="49"/>
        <v>40.809994827127973</v>
      </c>
      <c r="W234" s="5"/>
      <c r="X234" s="5">
        <f t="shared" si="50"/>
        <v>3.7411703601108028</v>
      </c>
      <c r="Y234" s="16">
        <f t="shared" si="51"/>
        <v>41.277001237001393</v>
      </c>
    </row>
    <row r="235" spans="1:25">
      <c r="A235">
        <v>2320</v>
      </c>
      <c r="B235">
        <v>0</v>
      </c>
      <c r="C235">
        <v>1973</v>
      </c>
      <c r="D235">
        <f t="shared" si="39"/>
        <v>43</v>
      </c>
      <c r="E235" t="s">
        <v>186</v>
      </c>
      <c r="F235">
        <v>3</v>
      </c>
      <c r="G235">
        <v>2</v>
      </c>
      <c r="H235">
        <v>3</v>
      </c>
      <c r="I235">
        <v>2</v>
      </c>
      <c r="J235">
        <v>3</v>
      </c>
      <c r="K235">
        <v>2</v>
      </c>
      <c r="L235">
        <v>2</v>
      </c>
      <c r="M235" s="12" t="str">
        <f t="shared" si="40"/>
        <v/>
      </c>
      <c r="N235" s="18" t="str">
        <f t="shared" si="41"/>
        <v/>
      </c>
      <c r="O235" s="5" t="str">
        <f t="shared" si="42"/>
        <v/>
      </c>
      <c r="P235" s="5" t="str">
        <f t="shared" si="43"/>
        <v/>
      </c>
      <c r="Q235" s="18" t="str">
        <f t="shared" si="44"/>
        <v/>
      </c>
      <c r="R235" s="17" t="str">
        <f t="shared" si="45"/>
        <v/>
      </c>
      <c r="S235" s="5" t="str">
        <f t="shared" si="46"/>
        <v/>
      </c>
      <c r="T235" s="16" t="str">
        <f t="shared" si="47"/>
        <v/>
      </c>
      <c r="U235" s="17" t="str">
        <f t="shared" si="48"/>
        <v/>
      </c>
      <c r="V235" s="5" t="str">
        <f t="shared" si="49"/>
        <v/>
      </c>
      <c r="W235" s="5"/>
      <c r="X235" s="5" t="str">
        <f t="shared" si="50"/>
        <v/>
      </c>
      <c r="Y235" s="16" t="str">
        <f t="shared" si="51"/>
        <v/>
      </c>
    </row>
    <row r="236" spans="1:25">
      <c r="A236">
        <v>2322</v>
      </c>
      <c r="B236">
        <v>0</v>
      </c>
      <c r="C236">
        <v>1991</v>
      </c>
      <c r="D236">
        <f t="shared" si="39"/>
        <v>25</v>
      </c>
      <c r="E236" t="s">
        <v>46</v>
      </c>
      <c r="G236">
        <v>3</v>
      </c>
      <c r="H236">
        <v>3</v>
      </c>
      <c r="I236">
        <v>3</v>
      </c>
      <c r="J236">
        <v>3</v>
      </c>
      <c r="K236">
        <v>2</v>
      </c>
      <c r="L236">
        <v>2</v>
      </c>
      <c r="M236" s="12">
        <f t="shared" si="40"/>
        <v>16</v>
      </c>
      <c r="N236" s="18">
        <f t="shared" si="41"/>
        <v>8</v>
      </c>
      <c r="O236" s="5">
        <f t="shared" si="42"/>
        <v>6.583275623268707E-2</v>
      </c>
      <c r="P236" s="5">
        <f t="shared" si="43"/>
        <v>48.454606037779016</v>
      </c>
      <c r="Q236" s="18">
        <f t="shared" si="44"/>
        <v>3</v>
      </c>
      <c r="R236" s="17">
        <f t="shared" si="45"/>
        <v>9.1585872576177382E-2</v>
      </c>
      <c r="S236" s="5">
        <f t="shared" si="46"/>
        <v>54.118320565888993</v>
      </c>
      <c r="T236" s="16">
        <f t="shared" si="47"/>
        <v>5</v>
      </c>
      <c r="U236" s="17">
        <f t="shared" si="48"/>
        <v>1.0398632271468147</v>
      </c>
      <c r="V236" s="5">
        <f t="shared" si="49"/>
        <v>59.560072495269566</v>
      </c>
      <c r="W236" s="5"/>
      <c r="X236" s="5">
        <f t="shared" si="50"/>
        <v>1.1359072022160668</v>
      </c>
      <c r="Y236" s="16">
        <f t="shared" si="51"/>
        <v>54.806550338795148</v>
      </c>
    </row>
    <row r="237" spans="1:25">
      <c r="A237">
        <v>2333</v>
      </c>
      <c r="B237">
        <v>0</v>
      </c>
      <c r="C237">
        <v>1993</v>
      </c>
      <c r="D237">
        <f t="shared" si="39"/>
        <v>23</v>
      </c>
      <c r="E237" t="s">
        <v>187</v>
      </c>
      <c r="F237">
        <v>1</v>
      </c>
      <c r="G237">
        <v>2</v>
      </c>
      <c r="H237">
        <v>1</v>
      </c>
      <c r="I237">
        <v>3</v>
      </c>
      <c r="J237">
        <v>2</v>
      </c>
      <c r="K237">
        <v>2</v>
      </c>
      <c r="L237">
        <v>3</v>
      </c>
      <c r="M237" s="12">
        <f t="shared" si="40"/>
        <v>13</v>
      </c>
      <c r="N237" s="18">
        <f t="shared" si="41"/>
        <v>6</v>
      </c>
      <c r="O237" s="5">
        <f t="shared" si="42"/>
        <v>5.0921485457063724</v>
      </c>
      <c r="P237" s="5">
        <f t="shared" si="43"/>
        <v>36.408458229697487</v>
      </c>
      <c r="Q237" s="18">
        <f t="shared" si="44"/>
        <v>3</v>
      </c>
      <c r="R237" s="17">
        <f t="shared" si="45"/>
        <v>9.1585872576177382E-2</v>
      </c>
      <c r="S237" s="5">
        <f t="shared" si="46"/>
        <v>54.118320565888993</v>
      </c>
      <c r="T237" s="16">
        <f t="shared" si="47"/>
        <v>4</v>
      </c>
      <c r="U237" s="17">
        <f t="shared" si="48"/>
        <v>3.8954293628809327E-4</v>
      </c>
      <c r="V237" s="5">
        <f t="shared" si="49"/>
        <v>50.185033661198766</v>
      </c>
      <c r="W237" s="5"/>
      <c r="X237" s="5">
        <f t="shared" si="50"/>
        <v>3.7411703601108028</v>
      </c>
      <c r="Y237" s="16">
        <f t="shared" si="51"/>
        <v>41.277001237001393</v>
      </c>
    </row>
    <row r="238" spans="1:25">
      <c r="A238">
        <v>2339</v>
      </c>
      <c r="B238">
        <v>0</v>
      </c>
      <c r="C238">
        <v>1980</v>
      </c>
      <c r="D238">
        <f t="shared" si="39"/>
        <v>36</v>
      </c>
      <c r="E238" t="s">
        <v>188</v>
      </c>
      <c r="F238">
        <v>4</v>
      </c>
      <c r="G238">
        <v>3</v>
      </c>
      <c r="H238">
        <v>1</v>
      </c>
      <c r="I238">
        <v>3</v>
      </c>
      <c r="J238">
        <v>2</v>
      </c>
      <c r="K238">
        <v>2</v>
      </c>
      <c r="L238">
        <v>2</v>
      </c>
      <c r="M238" s="12" t="str">
        <f t="shared" si="40"/>
        <v/>
      </c>
      <c r="N238" s="18" t="str">
        <f t="shared" si="41"/>
        <v/>
      </c>
      <c r="O238" s="5" t="str">
        <f t="shared" si="42"/>
        <v/>
      </c>
      <c r="P238" s="5" t="str">
        <f t="shared" si="43"/>
        <v/>
      </c>
      <c r="Q238" s="18" t="str">
        <f t="shared" si="44"/>
        <v/>
      </c>
      <c r="R238" s="17" t="str">
        <f t="shared" si="45"/>
        <v/>
      </c>
      <c r="S238" s="5" t="str">
        <f t="shared" si="46"/>
        <v/>
      </c>
      <c r="T238" s="16" t="str">
        <f t="shared" si="47"/>
        <v/>
      </c>
      <c r="U238" s="17" t="str">
        <f t="shared" si="48"/>
        <v/>
      </c>
      <c r="V238" s="5" t="str">
        <f t="shared" si="49"/>
        <v/>
      </c>
      <c r="W238" s="5"/>
      <c r="X238" s="5" t="str">
        <f t="shared" si="50"/>
        <v/>
      </c>
      <c r="Y238" s="16" t="str">
        <f t="shared" si="51"/>
        <v/>
      </c>
    </row>
    <row r="239" spans="1:25">
      <c r="A239">
        <v>2340</v>
      </c>
      <c r="B239">
        <v>0</v>
      </c>
      <c r="C239">
        <v>1990</v>
      </c>
      <c r="D239">
        <f t="shared" si="39"/>
        <v>26</v>
      </c>
      <c r="E239" t="s">
        <v>189</v>
      </c>
      <c r="F239">
        <v>2</v>
      </c>
      <c r="G239">
        <v>4</v>
      </c>
      <c r="H239">
        <v>3</v>
      </c>
      <c r="I239">
        <v>2</v>
      </c>
      <c r="J239">
        <v>3</v>
      </c>
      <c r="K239">
        <v>1</v>
      </c>
      <c r="L239">
        <v>1</v>
      </c>
      <c r="M239" s="12">
        <f t="shared" si="40"/>
        <v>14</v>
      </c>
      <c r="N239" s="18">
        <f t="shared" si="41"/>
        <v>8</v>
      </c>
      <c r="O239" s="5">
        <f t="shared" si="42"/>
        <v>6.583275623268707E-2</v>
      </c>
      <c r="P239" s="5">
        <f t="shared" si="43"/>
        <v>48.454606037779016</v>
      </c>
      <c r="Q239" s="18">
        <f t="shared" si="44"/>
        <v>2</v>
      </c>
      <c r="R239" s="17">
        <f t="shared" si="45"/>
        <v>0.48632271468144023</v>
      </c>
      <c r="S239" s="5">
        <f t="shared" si="46"/>
        <v>40.509956956864507</v>
      </c>
      <c r="T239" s="16">
        <f t="shared" si="47"/>
        <v>4</v>
      </c>
      <c r="U239" s="17">
        <f t="shared" si="48"/>
        <v>3.8954293628809327E-4</v>
      </c>
      <c r="V239" s="5">
        <f t="shared" si="49"/>
        <v>50.185033661198766</v>
      </c>
      <c r="W239" s="5"/>
      <c r="X239" s="5">
        <f t="shared" si="50"/>
        <v>0.87274930747922419</v>
      </c>
      <c r="Y239" s="16">
        <f t="shared" si="51"/>
        <v>45.786850937599311</v>
      </c>
    </row>
    <row r="240" spans="1:25">
      <c r="A240">
        <v>2366</v>
      </c>
      <c r="B240">
        <v>0</v>
      </c>
      <c r="C240">
        <v>1985</v>
      </c>
      <c r="D240">
        <f t="shared" si="39"/>
        <v>31</v>
      </c>
      <c r="E240" t="s">
        <v>190</v>
      </c>
      <c r="F240">
        <v>4</v>
      </c>
      <c r="G240">
        <v>3</v>
      </c>
      <c r="H240">
        <v>3</v>
      </c>
      <c r="I240">
        <v>3</v>
      </c>
      <c r="J240">
        <v>2</v>
      </c>
      <c r="K240">
        <v>2</v>
      </c>
      <c r="L240">
        <v>2</v>
      </c>
      <c r="M240" s="12" t="str">
        <f t="shared" si="40"/>
        <v/>
      </c>
      <c r="N240" s="18" t="str">
        <f t="shared" si="41"/>
        <v/>
      </c>
      <c r="O240" s="5" t="str">
        <f t="shared" si="42"/>
        <v/>
      </c>
      <c r="P240" s="5" t="str">
        <f t="shared" si="43"/>
        <v/>
      </c>
      <c r="Q240" s="18" t="str">
        <f t="shared" si="44"/>
        <v/>
      </c>
      <c r="R240" s="17" t="str">
        <f t="shared" si="45"/>
        <v/>
      </c>
      <c r="S240" s="5" t="str">
        <f t="shared" si="46"/>
        <v/>
      </c>
      <c r="T240" s="16" t="str">
        <f t="shared" si="47"/>
        <v/>
      </c>
      <c r="U240" s="17" t="str">
        <f t="shared" si="48"/>
        <v/>
      </c>
      <c r="V240" s="5" t="str">
        <f t="shared" si="49"/>
        <v/>
      </c>
      <c r="W240" s="5"/>
      <c r="X240" s="5" t="str">
        <f t="shared" si="50"/>
        <v/>
      </c>
      <c r="Y240" s="16" t="str">
        <f t="shared" si="51"/>
        <v/>
      </c>
    </row>
    <row r="241" spans="1:25">
      <c r="A241">
        <v>2367</v>
      </c>
      <c r="B241">
        <v>0</v>
      </c>
      <c r="C241">
        <v>1992</v>
      </c>
      <c r="D241">
        <f t="shared" si="39"/>
        <v>24</v>
      </c>
      <c r="E241" t="s">
        <v>46</v>
      </c>
      <c r="G241">
        <v>3</v>
      </c>
      <c r="H241">
        <v>3</v>
      </c>
      <c r="I241">
        <v>3</v>
      </c>
      <c r="J241">
        <v>4</v>
      </c>
      <c r="K241">
        <v>3</v>
      </c>
      <c r="L241">
        <v>3</v>
      </c>
      <c r="M241" s="12">
        <f t="shared" si="40"/>
        <v>19</v>
      </c>
      <c r="N241" s="18">
        <f t="shared" si="41"/>
        <v>9</v>
      </c>
      <c r="O241" s="5">
        <f t="shared" si="42"/>
        <v>0.55267486149584455</v>
      </c>
      <c r="P241" s="5">
        <f t="shared" si="43"/>
        <v>54.47767994181978</v>
      </c>
      <c r="Q241" s="18">
        <f t="shared" si="44"/>
        <v>3</v>
      </c>
      <c r="R241" s="17">
        <f t="shared" si="45"/>
        <v>9.1585872576177382E-2</v>
      </c>
      <c r="S241" s="5">
        <f t="shared" si="46"/>
        <v>54.118320565888993</v>
      </c>
      <c r="T241" s="16">
        <f t="shared" si="47"/>
        <v>7</v>
      </c>
      <c r="U241" s="17">
        <f t="shared" si="48"/>
        <v>9.1188105955678669</v>
      </c>
      <c r="V241" s="5">
        <f t="shared" si="49"/>
        <v>78.310150163411151</v>
      </c>
      <c r="W241" s="5"/>
      <c r="X241" s="5">
        <f t="shared" si="50"/>
        <v>16.530644044321331</v>
      </c>
      <c r="Y241" s="16">
        <f t="shared" si="51"/>
        <v>68.33609944058891</v>
      </c>
    </row>
    <row r="242" spans="1:25">
      <c r="A242">
        <v>2375</v>
      </c>
      <c r="B242">
        <v>0</v>
      </c>
      <c r="C242">
        <v>1987</v>
      </c>
      <c r="D242">
        <f t="shared" si="39"/>
        <v>29</v>
      </c>
      <c r="E242" t="s">
        <v>191</v>
      </c>
      <c r="F242">
        <v>3</v>
      </c>
      <c r="G242">
        <v>4</v>
      </c>
      <c r="H242">
        <v>3</v>
      </c>
      <c r="I242">
        <v>2</v>
      </c>
      <c r="J242">
        <v>1</v>
      </c>
      <c r="K242">
        <v>2</v>
      </c>
      <c r="L242">
        <v>2</v>
      </c>
      <c r="M242" s="12">
        <f t="shared" si="40"/>
        <v>14</v>
      </c>
      <c r="N242" s="18">
        <f t="shared" si="41"/>
        <v>9</v>
      </c>
      <c r="O242" s="5">
        <f t="shared" si="42"/>
        <v>0.55267486149584455</v>
      </c>
      <c r="P242" s="5">
        <f t="shared" si="43"/>
        <v>54.47767994181978</v>
      </c>
      <c r="Q242" s="18">
        <f t="shared" si="44"/>
        <v>2</v>
      </c>
      <c r="R242" s="17">
        <f t="shared" si="45"/>
        <v>0.48632271468144023</v>
      </c>
      <c r="S242" s="5">
        <f t="shared" si="46"/>
        <v>40.509956956864507</v>
      </c>
      <c r="T242" s="16">
        <f t="shared" si="47"/>
        <v>3</v>
      </c>
      <c r="U242" s="17">
        <f t="shared" si="48"/>
        <v>0.96091585872576157</v>
      </c>
      <c r="V242" s="5">
        <f t="shared" si="49"/>
        <v>40.809994827127973</v>
      </c>
      <c r="W242" s="5"/>
      <c r="X242" s="5">
        <f t="shared" si="50"/>
        <v>0.87274930747922419</v>
      </c>
      <c r="Y242" s="16">
        <f t="shared" si="51"/>
        <v>45.786850937599311</v>
      </c>
    </row>
    <row r="243" spans="1:25">
      <c r="A243">
        <v>2370</v>
      </c>
      <c r="B243">
        <v>0</v>
      </c>
      <c r="C243">
        <v>1992</v>
      </c>
      <c r="D243">
        <f t="shared" si="39"/>
        <v>24</v>
      </c>
      <c r="E243" t="s">
        <v>192</v>
      </c>
      <c r="F243">
        <v>2</v>
      </c>
      <c r="G243">
        <v>4</v>
      </c>
      <c r="H243">
        <v>2</v>
      </c>
      <c r="I243">
        <v>3</v>
      </c>
      <c r="J243">
        <v>2</v>
      </c>
      <c r="K243">
        <v>1</v>
      </c>
      <c r="L243">
        <v>3</v>
      </c>
      <c r="M243" s="12">
        <f t="shared" si="40"/>
        <v>15</v>
      </c>
      <c r="N243" s="18">
        <f t="shared" si="41"/>
        <v>9</v>
      </c>
      <c r="O243" s="5">
        <f t="shared" si="42"/>
        <v>0.55267486149584455</v>
      </c>
      <c r="P243" s="5">
        <f t="shared" si="43"/>
        <v>54.47767994181978</v>
      </c>
      <c r="Q243" s="18">
        <f t="shared" si="44"/>
        <v>3</v>
      </c>
      <c r="R243" s="17">
        <f t="shared" si="45"/>
        <v>9.1585872576177382E-2</v>
      </c>
      <c r="S243" s="5">
        <f t="shared" si="46"/>
        <v>54.118320565888993</v>
      </c>
      <c r="T243" s="16">
        <f t="shared" si="47"/>
        <v>3</v>
      </c>
      <c r="U243" s="17">
        <f t="shared" si="48"/>
        <v>0.96091585872576157</v>
      </c>
      <c r="V243" s="5">
        <f t="shared" si="49"/>
        <v>40.809994827127973</v>
      </c>
      <c r="W243" s="5"/>
      <c r="X243" s="5">
        <f t="shared" si="50"/>
        <v>4.3282548476454418E-3</v>
      </c>
      <c r="Y243" s="16">
        <f t="shared" si="51"/>
        <v>50.29670063819723</v>
      </c>
    </row>
    <row r="244" spans="1:25">
      <c r="A244">
        <v>2386</v>
      </c>
      <c r="B244">
        <v>0</v>
      </c>
      <c r="C244">
        <v>1987</v>
      </c>
      <c r="D244">
        <f t="shared" si="39"/>
        <v>29</v>
      </c>
      <c r="E244" t="s">
        <v>193</v>
      </c>
      <c r="F244">
        <v>1</v>
      </c>
      <c r="G244">
        <v>3</v>
      </c>
      <c r="H244">
        <v>1</v>
      </c>
      <c r="I244">
        <v>3</v>
      </c>
      <c r="J244">
        <v>3</v>
      </c>
      <c r="K244">
        <v>2</v>
      </c>
      <c r="L244">
        <v>2</v>
      </c>
      <c r="M244" s="12">
        <f t="shared" si="40"/>
        <v>14</v>
      </c>
      <c r="N244" s="18">
        <f t="shared" si="41"/>
        <v>6</v>
      </c>
      <c r="O244" s="5">
        <f t="shared" si="42"/>
        <v>5.0921485457063724</v>
      </c>
      <c r="P244" s="5">
        <f t="shared" si="43"/>
        <v>36.408458229697487</v>
      </c>
      <c r="Q244" s="18">
        <f t="shared" si="44"/>
        <v>3</v>
      </c>
      <c r="R244" s="17">
        <f t="shared" si="45"/>
        <v>9.1585872576177382E-2</v>
      </c>
      <c r="S244" s="5">
        <f t="shared" si="46"/>
        <v>54.118320565888993</v>
      </c>
      <c r="T244" s="16">
        <f t="shared" si="47"/>
        <v>5</v>
      </c>
      <c r="U244" s="17">
        <f t="shared" si="48"/>
        <v>1.0398632271468147</v>
      </c>
      <c r="V244" s="5">
        <f t="shared" si="49"/>
        <v>59.560072495269566</v>
      </c>
      <c r="W244" s="5"/>
      <c r="X244" s="5">
        <f t="shared" si="50"/>
        <v>0.87274930747922419</v>
      </c>
      <c r="Y244" s="16">
        <f t="shared" si="51"/>
        <v>45.786850937599311</v>
      </c>
    </row>
    <row r="245" spans="1:25">
      <c r="A245">
        <v>2399</v>
      </c>
      <c r="B245">
        <v>0</v>
      </c>
      <c r="C245">
        <v>1974</v>
      </c>
      <c r="D245">
        <f t="shared" si="39"/>
        <v>42</v>
      </c>
      <c r="E245" t="s">
        <v>194</v>
      </c>
      <c r="F245">
        <v>3</v>
      </c>
      <c r="G245">
        <v>2</v>
      </c>
      <c r="H245">
        <v>1</v>
      </c>
      <c r="I245">
        <v>3</v>
      </c>
      <c r="J245">
        <v>3</v>
      </c>
      <c r="K245">
        <v>1</v>
      </c>
      <c r="L245">
        <v>2</v>
      </c>
      <c r="M245" s="12" t="str">
        <f t="shared" si="40"/>
        <v/>
      </c>
      <c r="N245" s="18" t="str">
        <f t="shared" si="41"/>
        <v/>
      </c>
      <c r="O245" s="5" t="str">
        <f t="shared" si="42"/>
        <v/>
      </c>
      <c r="P245" s="5" t="str">
        <f t="shared" si="43"/>
        <v/>
      </c>
      <c r="Q245" s="18" t="str">
        <f t="shared" si="44"/>
        <v/>
      </c>
      <c r="R245" s="17" t="str">
        <f t="shared" si="45"/>
        <v/>
      </c>
      <c r="S245" s="5" t="str">
        <f t="shared" si="46"/>
        <v/>
      </c>
      <c r="T245" s="16" t="str">
        <f t="shared" si="47"/>
        <v/>
      </c>
      <c r="U245" s="17" t="str">
        <f t="shared" si="48"/>
        <v/>
      </c>
      <c r="V245" s="5" t="str">
        <f t="shared" si="49"/>
        <v/>
      </c>
      <c r="W245" s="5"/>
      <c r="X245" s="5" t="str">
        <f t="shared" si="50"/>
        <v/>
      </c>
      <c r="Y245" s="16" t="str">
        <f t="shared" si="51"/>
        <v/>
      </c>
    </row>
    <row r="246" spans="1:25">
      <c r="A246">
        <v>2424</v>
      </c>
      <c r="B246">
        <v>0</v>
      </c>
      <c r="C246">
        <v>1984</v>
      </c>
      <c r="D246">
        <f t="shared" si="39"/>
        <v>32</v>
      </c>
      <c r="E246" t="s">
        <v>46</v>
      </c>
      <c r="G246">
        <v>2</v>
      </c>
      <c r="H246">
        <v>3</v>
      </c>
      <c r="I246">
        <v>4</v>
      </c>
      <c r="J246">
        <v>3</v>
      </c>
      <c r="K246">
        <v>1</v>
      </c>
      <c r="L246">
        <v>3</v>
      </c>
      <c r="M246" s="12" t="str">
        <f t="shared" si="40"/>
        <v/>
      </c>
      <c r="N246" s="18" t="str">
        <f t="shared" si="41"/>
        <v/>
      </c>
      <c r="O246" s="5" t="str">
        <f t="shared" si="42"/>
        <v/>
      </c>
      <c r="P246" s="5" t="str">
        <f t="shared" si="43"/>
        <v/>
      </c>
      <c r="Q246" s="18" t="str">
        <f t="shared" si="44"/>
        <v/>
      </c>
      <c r="R246" s="17" t="str">
        <f t="shared" si="45"/>
        <v/>
      </c>
      <c r="S246" s="5" t="str">
        <f t="shared" si="46"/>
        <v/>
      </c>
      <c r="T246" s="16" t="str">
        <f t="shared" si="47"/>
        <v/>
      </c>
      <c r="U246" s="17" t="str">
        <f t="shared" si="48"/>
        <v/>
      </c>
      <c r="V246" s="5" t="str">
        <f t="shared" si="49"/>
        <v/>
      </c>
      <c r="W246" s="5"/>
      <c r="X246" s="5" t="str">
        <f t="shared" si="50"/>
        <v/>
      </c>
      <c r="Y246" s="16" t="str">
        <f t="shared" si="51"/>
        <v/>
      </c>
    </row>
    <row r="247" spans="1:25">
      <c r="A247">
        <v>2421</v>
      </c>
      <c r="B247">
        <v>0</v>
      </c>
      <c r="C247">
        <v>1992</v>
      </c>
      <c r="D247">
        <f t="shared" si="39"/>
        <v>24</v>
      </c>
      <c r="E247" t="s">
        <v>195</v>
      </c>
      <c r="F247">
        <v>3</v>
      </c>
      <c r="G247">
        <v>3</v>
      </c>
      <c r="H247">
        <v>3</v>
      </c>
      <c r="I247">
        <v>3</v>
      </c>
      <c r="J247">
        <v>3</v>
      </c>
      <c r="K247">
        <v>1</v>
      </c>
      <c r="L247">
        <v>3</v>
      </c>
      <c r="M247" s="12">
        <f t="shared" si="40"/>
        <v>16</v>
      </c>
      <c r="N247" s="18">
        <f t="shared" si="41"/>
        <v>9</v>
      </c>
      <c r="O247" s="5">
        <f t="shared" si="42"/>
        <v>0.55267486149584455</v>
      </c>
      <c r="P247" s="5">
        <f t="shared" si="43"/>
        <v>54.47767994181978</v>
      </c>
      <c r="Q247" s="18">
        <f t="shared" si="44"/>
        <v>3</v>
      </c>
      <c r="R247" s="17">
        <f t="shared" si="45"/>
        <v>9.1585872576177382E-2</v>
      </c>
      <c r="S247" s="5">
        <f t="shared" si="46"/>
        <v>54.118320565888993</v>
      </c>
      <c r="T247" s="16">
        <f t="shared" si="47"/>
        <v>4</v>
      </c>
      <c r="U247" s="17">
        <f t="shared" si="48"/>
        <v>3.8954293628809327E-4</v>
      </c>
      <c r="V247" s="5">
        <f t="shared" si="49"/>
        <v>50.185033661198766</v>
      </c>
      <c r="W247" s="5"/>
      <c r="X247" s="5">
        <f t="shared" si="50"/>
        <v>1.1359072022160668</v>
      </c>
      <c r="Y247" s="16">
        <f t="shared" si="51"/>
        <v>54.806550338795148</v>
      </c>
    </row>
    <row r="248" spans="1:25">
      <c r="A248">
        <v>2425</v>
      </c>
      <c r="B248">
        <v>0</v>
      </c>
      <c r="C248">
        <v>1985</v>
      </c>
      <c r="D248">
        <f t="shared" si="39"/>
        <v>31</v>
      </c>
      <c r="E248" t="s">
        <v>46</v>
      </c>
      <c r="G248">
        <v>3</v>
      </c>
      <c r="H248">
        <v>2</v>
      </c>
      <c r="I248">
        <v>3</v>
      </c>
      <c r="J248">
        <v>2</v>
      </c>
      <c r="K248">
        <v>1</v>
      </c>
      <c r="L248">
        <v>2</v>
      </c>
      <c r="M248" s="12" t="str">
        <f t="shared" si="40"/>
        <v/>
      </c>
      <c r="N248" s="18" t="str">
        <f t="shared" si="41"/>
        <v/>
      </c>
      <c r="O248" s="5" t="str">
        <f t="shared" si="42"/>
        <v/>
      </c>
      <c r="P248" s="5" t="str">
        <f t="shared" si="43"/>
        <v/>
      </c>
      <c r="Q248" s="18" t="str">
        <f t="shared" si="44"/>
        <v/>
      </c>
      <c r="R248" s="17" t="str">
        <f t="shared" si="45"/>
        <v/>
      </c>
      <c r="S248" s="5" t="str">
        <f t="shared" si="46"/>
        <v/>
      </c>
      <c r="T248" s="16" t="str">
        <f t="shared" si="47"/>
        <v/>
      </c>
      <c r="U248" s="17" t="str">
        <f t="shared" si="48"/>
        <v/>
      </c>
      <c r="V248" s="5" t="str">
        <f t="shared" si="49"/>
        <v/>
      </c>
      <c r="W248" s="5"/>
      <c r="X248" s="5" t="str">
        <f t="shared" si="50"/>
        <v/>
      </c>
      <c r="Y248" s="16" t="str">
        <f t="shared" si="51"/>
        <v/>
      </c>
    </row>
    <row r="249" spans="1:25">
      <c r="A249">
        <v>2447</v>
      </c>
      <c r="B249">
        <v>0</v>
      </c>
      <c r="C249">
        <v>1994</v>
      </c>
      <c r="D249">
        <f t="shared" si="39"/>
        <v>22</v>
      </c>
      <c r="E249" t="s">
        <v>46</v>
      </c>
      <c r="G249">
        <v>3</v>
      </c>
      <c r="H249">
        <v>3</v>
      </c>
      <c r="I249">
        <v>3</v>
      </c>
      <c r="J249">
        <v>2</v>
      </c>
      <c r="K249">
        <v>2</v>
      </c>
      <c r="L249">
        <v>3</v>
      </c>
      <c r="M249" s="12">
        <f t="shared" si="40"/>
        <v>16</v>
      </c>
      <c r="N249" s="18">
        <f t="shared" si="41"/>
        <v>9</v>
      </c>
      <c r="O249" s="5">
        <f t="shared" si="42"/>
        <v>0.55267486149584455</v>
      </c>
      <c r="P249" s="5">
        <f t="shared" si="43"/>
        <v>54.47767994181978</v>
      </c>
      <c r="Q249" s="18">
        <f t="shared" si="44"/>
        <v>3</v>
      </c>
      <c r="R249" s="17">
        <f t="shared" si="45"/>
        <v>9.1585872576177382E-2</v>
      </c>
      <c r="S249" s="5">
        <f t="shared" si="46"/>
        <v>54.118320565888993</v>
      </c>
      <c r="T249" s="16">
        <f t="shared" si="47"/>
        <v>4</v>
      </c>
      <c r="U249" s="17">
        <f t="shared" si="48"/>
        <v>3.8954293628809327E-4</v>
      </c>
      <c r="V249" s="5">
        <f t="shared" si="49"/>
        <v>50.185033661198766</v>
      </c>
      <c r="W249" s="5"/>
      <c r="X249" s="5">
        <f t="shared" si="50"/>
        <v>1.1359072022160668</v>
      </c>
      <c r="Y249" s="16">
        <f t="shared" si="51"/>
        <v>54.806550338795148</v>
      </c>
    </row>
    <row r="250" spans="1:25">
      <c r="A250">
        <v>2487</v>
      </c>
      <c r="B250">
        <v>0</v>
      </c>
      <c r="C250">
        <v>1993</v>
      </c>
      <c r="D250">
        <f t="shared" si="39"/>
        <v>23</v>
      </c>
      <c r="E250" t="s">
        <v>196</v>
      </c>
      <c r="F250">
        <v>3</v>
      </c>
      <c r="G250">
        <v>3</v>
      </c>
      <c r="H250">
        <v>3</v>
      </c>
      <c r="I250">
        <v>3</v>
      </c>
      <c r="J250">
        <v>3</v>
      </c>
      <c r="K250">
        <v>2</v>
      </c>
      <c r="L250">
        <v>2</v>
      </c>
      <c r="M250" s="12">
        <f t="shared" si="40"/>
        <v>16</v>
      </c>
      <c r="N250" s="18">
        <f t="shared" si="41"/>
        <v>8</v>
      </c>
      <c r="O250" s="5">
        <f t="shared" si="42"/>
        <v>6.583275623268707E-2</v>
      </c>
      <c r="P250" s="5">
        <f t="shared" si="43"/>
        <v>48.454606037779016</v>
      </c>
      <c r="Q250" s="18">
        <f t="shared" si="44"/>
        <v>3</v>
      </c>
      <c r="R250" s="17">
        <f t="shared" si="45"/>
        <v>9.1585872576177382E-2</v>
      </c>
      <c r="S250" s="5">
        <f t="shared" si="46"/>
        <v>54.118320565888993</v>
      </c>
      <c r="T250" s="16">
        <f t="shared" si="47"/>
        <v>5</v>
      </c>
      <c r="U250" s="17">
        <f t="shared" si="48"/>
        <v>1.0398632271468147</v>
      </c>
      <c r="V250" s="5">
        <f t="shared" si="49"/>
        <v>59.560072495269566</v>
      </c>
      <c r="W250" s="5"/>
      <c r="X250" s="5">
        <f t="shared" si="50"/>
        <v>1.1359072022160668</v>
      </c>
      <c r="Y250" s="16">
        <f t="shared" si="51"/>
        <v>54.806550338795148</v>
      </c>
    </row>
    <row r="251" spans="1:25">
      <c r="A251">
        <v>2497</v>
      </c>
      <c r="B251">
        <v>1</v>
      </c>
      <c r="C251">
        <v>1987</v>
      </c>
      <c r="D251">
        <f t="shared" si="39"/>
        <v>29</v>
      </c>
      <c r="E251" t="s">
        <v>197</v>
      </c>
      <c r="F251">
        <v>2</v>
      </c>
      <c r="G251">
        <v>2</v>
      </c>
      <c r="H251">
        <v>3</v>
      </c>
      <c r="I251">
        <v>3</v>
      </c>
      <c r="J251">
        <v>1</v>
      </c>
      <c r="K251">
        <v>2</v>
      </c>
      <c r="L251">
        <v>3</v>
      </c>
      <c r="M251" s="12" t="str">
        <f t="shared" si="40"/>
        <v/>
      </c>
      <c r="N251" s="18" t="str">
        <f t="shared" si="41"/>
        <v/>
      </c>
      <c r="O251" s="5" t="str">
        <f t="shared" si="42"/>
        <v/>
      </c>
      <c r="P251" s="5" t="str">
        <f t="shared" si="43"/>
        <v/>
      </c>
      <c r="Q251" s="18" t="str">
        <f t="shared" si="44"/>
        <v/>
      </c>
      <c r="R251" s="17" t="str">
        <f t="shared" si="45"/>
        <v/>
      </c>
      <c r="S251" s="5" t="str">
        <f t="shared" si="46"/>
        <v/>
      </c>
      <c r="T251" s="16" t="str">
        <f t="shared" si="47"/>
        <v/>
      </c>
      <c r="U251" s="17" t="str">
        <f t="shared" si="48"/>
        <v/>
      </c>
      <c r="V251" s="5" t="str">
        <f t="shared" si="49"/>
        <v/>
      </c>
      <c r="W251" s="5"/>
      <c r="X251" s="5" t="str">
        <f t="shared" si="50"/>
        <v/>
      </c>
      <c r="Y251" s="16" t="str">
        <f t="shared" si="51"/>
        <v/>
      </c>
    </row>
    <row r="252" spans="1:25">
      <c r="A252">
        <v>2505</v>
      </c>
      <c r="B252">
        <v>0</v>
      </c>
      <c r="C252">
        <v>1980</v>
      </c>
      <c r="D252">
        <f t="shared" si="39"/>
        <v>36</v>
      </c>
      <c r="E252" t="s">
        <v>46</v>
      </c>
      <c r="G252">
        <v>3</v>
      </c>
      <c r="H252">
        <v>2</v>
      </c>
      <c r="I252">
        <v>2</v>
      </c>
      <c r="J252">
        <v>2</v>
      </c>
      <c r="K252">
        <v>2</v>
      </c>
      <c r="L252">
        <v>3</v>
      </c>
      <c r="M252" s="12" t="str">
        <f t="shared" si="40"/>
        <v/>
      </c>
      <c r="N252" s="18" t="str">
        <f t="shared" si="41"/>
        <v/>
      </c>
      <c r="O252" s="5" t="str">
        <f t="shared" si="42"/>
        <v/>
      </c>
      <c r="P252" s="5" t="str">
        <f t="shared" si="43"/>
        <v/>
      </c>
      <c r="Q252" s="18" t="str">
        <f t="shared" si="44"/>
        <v/>
      </c>
      <c r="R252" s="17" t="str">
        <f t="shared" si="45"/>
        <v/>
      </c>
      <c r="S252" s="5" t="str">
        <f t="shared" si="46"/>
        <v/>
      </c>
      <c r="T252" s="16" t="str">
        <f t="shared" si="47"/>
        <v/>
      </c>
      <c r="U252" s="17" t="str">
        <f t="shared" si="48"/>
        <v/>
      </c>
      <c r="V252" s="5" t="str">
        <f t="shared" si="49"/>
        <v/>
      </c>
      <c r="W252" s="5"/>
      <c r="X252" s="5" t="str">
        <f t="shared" si="50"/>
        <v/>
      </c>
      <c r="Y252" s="16" t="str">
        <f t="shared" si="51"/>
        <v/>
      </c>
    </row>
    <row r="253" spans="1:25">
      <c r="A253">
        <v>2503</v>
      </c>
      <c r="B253">
        <v>0</v>
      </c>
      <c r="C253">
        <v>1983</v>
      </c>
      <c r="D253">
        <f t="shared" si="39"/>
        <v>33</v>
      </c>
      <c r="E253" t="s">
        <v>198</v>
      </c>
      <c r="F253">
        <v>1</v>
      </c>
      <c r="G253">
        <v>3</v>
      </c>
      <c r="H253">
        <v>2</v>
      </c>
      <c r="I253">
        <v>3</v>
      </c>
      <c r="J253">
        <v>2</v>
      </c>
      <c r="K253">
        <v>2</v>
      </c>
      <c r="L253">
        <v>3</v>
      </c>
      <c r="M253" s="12" t="str">
        <f t="shared" si="40"/>
        <v/>
      </c>
      <c r="N253" s="18" t="str">
        <f t="shared" si="41"/>
        <v/>
      </c>
      <c r="O253" s="5" t="str">
        <f t="shared" si="42"/>
        <v/>
      </c>
      <c r="P253" s="5" t="str">
        <f t="shared" si="43"/>
        <v/>
      </c>
      <c r="Q253" s="18" t="str">
        <f t="shared" si="44"/>
        <v/>
      </c>
      <c r="R253" s="17" t="str">
        <f t="shared" si="45"/>
        <v/>
      </c>
      <c r="S253" s="5" t="str">
        <f t="shared" si="46"/>
        <v/>
      </c>
      <c r="T253" s="16" t="str">
        <f t="shared" si="47"/>
        <v/>
      </c>
      <c r="U253" s="17" t="str">
        <f t="shared" si="48"/>
        <v/>
      </c>
      <c r="V253" s="5" t="str">
        <f t="shared" si="49"/>
        <v/>
      </c>
      <c r="W253" s="5"/>
      <c r="X253" s="5" t="str">
        <f t="shared" si="50"/>
        <v/>
      </c>
      <c r="Y253" s="16" t="str">
        <f t="shared" si="51"/>
        <v/>
      </c>
    </row>
    <row r="254" spans="1:25">
      <c r="A254">
        <v>2546</v>
      </c>
      <c r="B254">
        <v>0</v>
      </c>
      <c r="C254">
        <v>1989</v>
      </c>
      <c r="D254">
        <f t="shared" si="39"/>
        <v>27</v>
      </c>
      <c r="E254" t="s">
        <v>199</v>
      </c>
      <c r="F254">
        <v>2</v>
      </c>
      <c r="G254">
        <v>3</v>
      </c>
      <c r="H254">
        <v>4</v>
      </c>
      <c r="I254">
        <v>2</v>
      </c>
      <c r="J254">
        <v>3</v>
      </c>
      <c r="K254">
        <v>1</v>
      </c>
      <c r="L254">
        <v>3</v>
      </c>
      <c r="M254" s="12">
        <f t="shared" si="40"/>
        <v>16</v>
      </c>
      <c r="N254" s="18">
        <f t="shared" si="41"/>
        <v>10</v>
      </c>
      <c r="O254" s="5">
        <f t="shared" si="42"/>
        <v>3.0395169667590021</v>
      </c>
      <c r="P254" s="5">
        <f t="shared" si="43"/>
        <v>60.500753845860544</v>
      </c>
      <c r="Q254" s="18">
        <f t="shared" si="44"/>
        <v>2</v>
      </c>
      <c r="R254" s="17">
        <f t="shared" si="45"/>
        <v>0.48632271468144023</v>
      </c>
      <c r="S254" s="5">
        <f t="shared" si="46"/>
        <v>40.509956956864507</v>
      </c>
      <c r="T254" s="16">
        <f t="shared" si="47"/>
        <v>4</v>
      </c>
      <c r="U254" s="17">
        <f t="shared" si="48"/>
        <v>3.8954293628809327E-4</v>
      </c>
      <c r="V254" s="5">
        <f t="shared" si="49"/>
        <v>50.185033661198766</v>
      </c>
      <c r="W254" s="5"/>
      <c r="X254" s="5">
        <f t="shared" si="50"/>
        <v>1.1359072022160668</v>
      </c>
      <c r="Y254" s="16">
        <f t="shared" si="51"/>
        <v>54.806550338795148</v>
      </c>
    </row>
    <row r="255" spans="1:25">
      <c r="A255">
        <v>2576</v>
      </c>
      <c r="B255">
        <v>0</v>
      </c>
      <c r="C255">
        <v>1991</v>
      </c>
      <c r="D255">
        <f t="shared" si="39"/>
        <v>25</v>
      </c>
      <c r="E255" t="s">
        <v>200</v>
      </c>
      <c r="F255">
        <v>1</v>
      </c>
      <c r="G255">
        <v>4</v>
      </c>
      <c r="H255">
        <v>2</v>
      </c>
      <c r="I255">
        <v>3</v>
      </c>
      <c r="J255">
        <v>1</v>
      </c>
      <c r="K255">
        <v>1</v>
      </c>
      <c r="L255">
        <v>4</v>
      </c>
      <c r="M255" s="12">
        <f t="shared" si="40"/>
        <v>15</v>
      </c>
      <c r="N255" s="18">
        <f t="shared" si="41"/>
        <v>10</v>
      </c>
      <c r="O255" s="5">
        <f t="shared" si="42"/>
        <v>3.0395169667590021</v>
      </c>
      <c r="P255" s="5">
        <f t="shared" si="43"/>
        <v>60.500753845860544</v>
      </c>
      <c r="Q255" s="18">
        <f t="shared" si="44"/>
        <v>3</v>
      </c>
      <c r="R255" s="17">
        <f t="shared" si="45"/>
        <v>9.1585872576177382E-2</v>
      </c>
      <c r="S255" s="5">
        <f t="shared" si="46"/>
        <v>54.118320565888993</v>
      </c>
      <c r="T255" s="16">
        <f t="shared" si="47"/>
        <v>2</v>
      </c>
      <c r="U255" s="17">
        <f t="shared" si="48"/>
        <v>3.921442174515235</v>
      </c>
      <c r="V255" s="5">
        <f t="shared" si="49"/>
        <v>31.434955993057176</v>
      </c>
      <c r="W255" s="5"/>
      <c r="X255" s="5">
        <f t="shared" si="50"/>
        <v>4.3282548476454418E-3</v>
      </c>
      <c r="Y255" s="16">
        <f t="shared" si="51"/>
        <v>50.29670063819723</v>
      </c>
    </row>
    <row r="256" spans="1:25">
      <c r="A256">
        <v>2581</v>
      </c>
      <c r="B256">
        <v>0</v>
      </c>
      <c r="C256">
        <v>1976</v>
      </c>
      <c r="D256">
        <f t="shared" si="39"/>
        <v>40</v>
      </c>
      <c r="E256" t="s">
        <v>201</v>
      </c>
      <c r="F256">
        <v>4</v>
      </c>
      <c r="G256">
        <v>2</v>
      </c>
      <c r="H256">
        <v>1</v>
      </c>
      <c r="I256">
        <v>2</v>
      </c>
      <c r="J256">
        <v>3</v>
      </c>
      <c r="K256">
        <v>2</v>
      </c>
      <c r="L256">
        <v>2</v>
      </c>
      <c r="M256" s="12" t="str">
        <f t="shared" si="40"/>
        <v/>
      </c>
      <c r="N256" s="18" t="str">
        <f t="shared" si="41"/>
        <v/>
      </c>
      <c r="O256" s="5" t="str">
        <f t="shared" si="42"/>
        <v/>
      </c>
      <c r="P256" s="5" t="str">
        <f t="shared" si="43"/>
        <v/>
      </c>
      <c r="Q256" s="18" t="str">
        <f t="shared" si="44"/>
        <v/>
      </c>
      <c r="R256" s="17" t="str">
        <f t="shared" si="45"/>
        <v/>
      </c>
      <c r="S256" s="5" t="str">
        <f t="shared" si="46"/>
        <v/>
      </c>
      <c r="T256" s="16" t="str">
        <f t="shared" si="47"/>
        <v/>
      </c>
      <c r="U256" s="17" t="str">
        <f t="shared" si="48"/>
        <v/>
      </c>
      <c r="V256" s="5" t="str">
        <f t="shared" si="49"/>
        <v/>
      </c>
      <c r="W256" s="5"/>
      <c r="X256" s="5" t="str">
        <f t="shared" si="50"/>
        <v/>
      </c>
      <c r="Y256" s="16" t="str">
        <f t="shared" si="51"/>
        <v/>
      </c>
    </row>
    <row r="257" spans="1:25">
      <c r="A257">
        <v>2580</v>
      </c>
      <c r="B257">
        <v>0</v>
      </c>
      <c r="C257">
        <v>1994</v>
      </c>
      <c r="D257">
        <f t="shared" si="39"/>
        <v>22</v>
      </c>
      <c r="E257" t="s">
        <v>202</v>
      </c>
      <c r="F257">
        <v>3</v>
      </c>
      <c r="G257">
        <v>4</v>
      </c>
      <c r="H257">
        <v>2</v>
      </c>
      <c r="I257">
        <v>3</v>
      </c>
      <c r="J257">
        <v>2</v>
      </c>
      <c r="K257">
        <v>1</v>
      </c>
      <c r="L257">
        <v>3</v>
      </c>
      <c r="M257" s="12">
        <f t="shared" si="40"/>
        <v>15</v>
      </c>
      <c r="N257" s="18">
        <f t="shared" si="41"/>
        <v>9</v>
      </c>
      <c r="O257" s="5">
        <f t="shared" si="42"/>
        <v>0.55267486149584455</v>
      </c>
      <c r="P257" s="5">
        <f t="shared" si="43"/>
        <v>54.47767994181978</v>
      </c>
      <c r="Q257" s="18">
        <f t="shared" si="44"/>
        <v>3</v>
      </c>
      <c r="R257" s="17">
        <f t="shared" si="45"/>
        <v>9.1585872576177382E-2</v>
      </c>
      <c r="S257" s="5">
        <f t="shared" si="46"/>
        <v>54.118320565888993</v>
      </c>
      <c r="T257" s="16">
        <f t="shared" si="47"/>
        <v>3</v>
      </c>
      <c r="U257" s="17">
        <f t="shared" si="48"/>
        <v>0.96091585872576157</v>
      </c>
      <c r="V257" s="5">
        <f t="shared" si="49"/>
        <v>40.809994827127973</v>
      </c>
      <c r="W257" s="5"/>
      <c r="X257" s="5">
        <f t="shared" si="50"/>
        <v>4.3282548476454418E-3</v>
      </c>
      <c r="Y257" s="16">
        <f t="shared" si="51"/>
        <v>50.29670063819723</v>
      </c>
    </row>
    <row r="258" spans="1:25">
      <c r="A258">
        <v>2603</v>
      </c>
      <c r="B258">
        <v>0</v>
      </c>
      <c r="C258">
        <v>1992</v>
      </c>
      <c r="D258">
        <f t="shared" si="39"/>
        <v>24</v>
      </c>
      <c r="E258" t="s">
        <v>203</v>
      </c>
      <c r="F258">
        <v>1</v>
      </c>
      <c r="G258">
        <v>3</v>
      </c>
      <c r="H258">
        <v>3</v>
      </c>
      <c r="I258">
        <v>3</v>
      </c>
      <c r="J258">
        <v>2</v>
      </c>
      <c r="K258">
        <v>3</v>
      </c>
      <c r="L258">
        <v>1</v>
      </c>
      <c r="M258" s="12">
        <f t="shared" si="40"/>
        <v>15</v>
      </c>
      <c r="N258" s="18">
        <f t="shared" si="41"/>
        <v>7</v>
      </c>
      <c r="O258" s="5">
        <f t="shared" si="42"/>
        <v>1.5789906509695295</v>
      </c>
      <c r="P258" s="5">
        <f t="shared" si="43"/>
        <v>42.431532133738251</v>
      </c>
      <c r="Q258" s="18">
        <f t="shared" si="44"/>
        <v>3</v>
      </c>
      <c r="R258" s="17">
        <f t="shared" si="45"/>
        <v>9.1585872576177382E-2</v>
      </c>
      <c r="S258" s="5">
        <f t="shared" si="46"/>
        <v>54.118320565888993</v>
      </c>
      <c r="T258" s="16">
        <f t="shared" si="47"/>
        <v>5</v>
      </c>
      <c r="U258" s="17">
        <f t="shared" si="48"/>
        <v>1.0398632271468147</v>
      </c>
      <c r="V258" s="5">
        <f t="shared" si="49"/>
        <v>59.560072495269566</v>
      </c>
      <c r="W258" s="5"/>
      <c r="X258" s="5">
        <f t="shared" si="50"/>
        <v>4.3282548476454418E-3</v>
      </c>
      <c r="Y258" s="16">
        <f t="shared" si="51"/>
        <v>50.29670063819723</v>
      </c>
    </row>
    <row r="259" spans="1:25">
      <c r="A259">
        <v>2620</v>
      </c>
      <c r="B259">
        <v>0</v>
      </c>
      <c r="C259">
        <v>1989</v>
      </c>
      <c r="D259">
        <f t="shared" si="39"/>
        <v>27</v>
      </c>
      <c r="E259" t="s">
        <v>204</v>
      </c>
      <c r="F259">
        <v>2</v>
      </c>
      <c r="G259">
        <v>4</v>
      </c>
      <c r="H259">
        <v>2</v>
      </c>
      <c r="I259">
        <v>2</v>
      </c>
      <c r="J259">
        <v>2</v>
      </c>
      <c r="K259">
        <v>1</v>
      </c>
      <c r="L259">
        <v>3</v>
      </c>
      <c r="M259" s="12">
        <f t="shared" si="40"/>
        <v>14</v>
      </c>
      <c r="N259" s="18">
        <f t="shared" si="41"/>
        <v>9</v>
      </c>
      <c r="O259" s="5">
        <f t="shared" si="42"/>
        <v>0.55267486149584455</v>
      </c>
      <c r="P259" s="5">
        <f t="shared" si="43"/>
        <v>54.47767994181978</v>
      </c>
      <c r="Q259" s="18">
        <f t="shared" si="44"/>
        <v>2</v>
      </c>
      <c r="R259" s="17">
        <f t="shared" si="45"/>
        <v>0.48632271468144023</v>
      </c>
      <c r="S259" s="5">
        <f t="shared" si="46"/>
        <v>40.509956956864507</v>
      </c>
      <c r="T259" s="16">
        <f t="shared" si="47"/>
        <v>3</v>
      </c>
      <c r="U259" s="17">
        <f t="shared" si="48"/>
        <v>0.96091585872576157</v>
      </c>
      <c r="V259" s="5">
        <f t="shared" si="49"/>
        <v>40.809994827127973</v>
      </c>
      <c r="W259" s="5"/>
      <c r="X259" s="5">
        <f t="shared" si="50"/>
        <v>0.87274930747922419</v>
      </c>
      <c r="Y259" s="16">
        <f t="shared" si="51"/>
        <v>45.786850937599311</v>
      </c>
    </row>
    <row r="260" spans="1:25">
      <c r="A260">
        <v>2645</v>
      </c>
      <c r="B260">
        <v>0</v>
      </c>
      <c r="C260">
        <v>1989</v>
      </c>
      <c r="D260">
        <f t="shared" si="39"/>
        <v>27</v>
      </c>
      <c r="E260" t="s">
        <v>46</v>
      </c>
      <c r="G260">
        <v>3</v>
      </c>
      <c r="H260">
        <v>3</v>
      </c>
      <c r="I260">
        <v>3</v>
      </c>
      <c r="J260">
        <v>2</v>
      </c>
      <c r="K260">
        <v>2</v>
      </c>
      <c r="L260">
        <v>3</v>
      </c>
      <c r="M260" s="12">
        <f t="shared" si="40"/>
        <v>16</v>
      </c>
      <c r="N260" s="18">
        <f t="shared" si="41"/>
        <v>9</v>
      </c>
      <c r="O260" s="5">
        <f t="shared" si="42"/>
        <v>0.55267486149584455</v>
      </c>
      <c r="P260" s="5">
        <f t="shared" si="43"/>
        <v>54.47767994181978</v>
      </c>
      <c r="Q260" s="18">
        <f t="shared" si="44"/>
        <v>3</v>
      </c>
      <c r="R260" s="17">
        <f t="shared" si="45"/>
        <v>9.1585872576177382E-2</v>
      </c>
      <c r="S260" s="5">
        <f t="shared" si="46"/>
        <v>54.118320565888993</v>
      </c>
      <c r="T260" s="16">
        <f t="shared" si="47"/>
        <v>4</v>
      </c>
      <c r="U260" s="17">
        <f t="shared" si="48"/>
        <v>3.8954293628809327E-4</v>
      </c>
      <c r="V260" s="5">
        <f t="shared" si="49"/>
        <v>50.185033661198766</v>
      </c>
      <c r="W260" s="5"/>
      <c r="X260" s="5">
        <f t="shared" si="50"/>
        <v>1.1359072022160668</v>
      </c>
      <c r="Y260" s="16">
        <f t="shared" si="51"/>
        <v>54.806550338795148</v>
      </c>
    </row>
    <row r="261" spans="1:25">
      <c r="A261">
        <v>2698</v>
      </c>
      <c r="B261">
        <v>0</v>
      </c>
      <c r="C261">
        <v>1997</v>
      </c>
      <c r="D261">
        <f t="shared" si="39"/>
        <v>19</v>
      </c>
      <c r="E261" t="s">
        <v>205</v>
      </c>
      <c r="F261">
        <v>4</v>
      </c>
      <c r="G261">
        <v>3</v>
      </c>
      <c r="H261">
        <v>3</v>
      </c>
      <c r="I261">
        <v>3</v>
      </c>
      <c r="J261">
        <v>1</v>
      </c>
      <c r="K261">
        <v>1</v>
      </c>
      <c r="L261">
        <v>4</v>
      </c>
      <c r="M261" s="12">
        <f t="shared" si="40"/>
        <v>15</v>
      </c>
      <c r="N261" s="18">
        <f t="shared" si="41"/>
        <v>10</v>
      </c>
      <c r="O261" s="5">
        <f t="shared" si="42"/>
        <v>3.0395169667590021</v>
      </c>
      <c r="P261" s="5">
        <f t="shared" si="43"/>
        <v>60.500753845860544</v>
      </c>
      <c r="Q261" s="18">
        <f t="shared" si="44"/>
        <v>3</v>
      </c>
      <c r="R261" s="17">
        <f t="shared" si="45"/>
        <v>9.1585872576177382E-2</v>
      </c>
      <c r="S261" s="5">
        <f t="shared" si="46"/>
        <v>54.118320565888993</v>
      </c>
      <c r="T261" s="16">
        <f t="shared" si="47"/>
        <v>2</v>
      </c>
      <c r="U261" s="17">
        <f t="shared" si="48"/>
        <v>3.921442174515235</v>
      </c>
      <c r="V261" s="5">
        <f t="shared" si="49"/>
        <v>31.434955993057176</v>
      </c>
      <c r="W261" s="5"/>
      <c r="X261" s="5">
        <f t="shared" si="50"/>
        <v>4.3282548476454418E-3</v>
      </c>
      <c r="Y261" s="16">
        <f t="shared" si="51"/>
        <v>50.29670063819723</v>
      </c>
    </row>
    <row r="262" spans="1:25">
      <c r="A262">
        <v>2701</v>
      </c>
      <c r="B262">
        <v>0</v>
      </c>
      <c r="C262">
        <v>1993</v>
      </c>
      <c r="D262">
        <f t="shared" si="39"/>
        <v>23</v>
      </c>
      <c r="E262" t="s">
        <v>206</v>
      </c>
      <c r="F262">
        <v>2</v>
      </c>
      <c r="G262">
        <v>4</v>
      </c>
      <c r="H262">
        <v>3</v>
      </c>
      <c r="I262">
        <v>1</v>
      </c>
      <c r="J262">
        <v>3</v>
      </c>
      <c r="K262">
        <v>1</v>
      </c>
      <c r="L262">
        <v>2</v>
      </c>
      <c r="M262" s="12">
        <f t="shared" si="40"/>
        <v>14</v>
      </c>
      <c r="N262" s="18">
        <f t="shared" si="41"/>
        <v>9</v>
      </c>
      <c r="O262" s="5">
        <f t="shared" si="42"/>
        <v>0.55267486149584455</v>
      </c>
      <c r="P262" s="5">
        <f t="shared" si="43"/>
        <v>54.47767994181978</v>
      </c>
      <c r="Q262" s="18">
        <f t="shared" si="44"/>
        <v>1</v>
      </c>
      <c r="R262" s="17">
        <f t="shared" si="45"/>
        <v>2.881059556786703</v>
      </c>
      <c r="S262" s="5">
        <f t="shared" si="46"/>
        <v>26.901593347840024</v>
      </c>
      <c r="T262" s="16">
        <f t="shared" si="47"/>
        <v>4</v>
      </c>
      <c r="U262" s="17">
        <f t="shared" si="48"/>
        <v>3.8954293628809327E-4</v>
      </c>
      <c r="V262" s="5">
        <f t="shared" si="49"/>
        <v>50.185033661198766</v>
      </c>
      <c r="W262" s="5"/>
      <c r="X262" s="5">
        <f t="shared" si="50"/>
        <v>0.87274930747922419</v>
      </c>
      <c r="Y262" s="16">
        <f t="shared" si="51"/>
        <v>45.786850937599311</v>
      </c>
    </row>
    <row r="263" spans="1:25">
      <c r="A263">
        <v>2703</v>
      </c>
      <c r="B263">
        <v>0</v>
      </c>
      <c r="C263">
        <v>1981</v>
      </c>
      <c r="D263">
        <f t="shared" si="39"/>
        <v>35</v>
      </c>
      <c r="E263" t="s">
        <v>207</v>
      </c>
      <c r="F263">
        <v>2</v>
      </c>
      <c r="G263">
        <v>3</v>
      </c>
      <c r="H263">
        <v>3</v>
      </c>
      <c r="I263">
        <v>1</v>
      </c>
      <c r="J263">
        <v>2</v>
      </c>
      <c r="K263">
        <v>2</v>
      </c>
      <c r="L263">
        <v>4</v>
      </c>
      <c r="M263" s="12" t="str">
        <f t="shared" si="40"/>
        <v/>
      </c>
      <c r="N263" s="18" t="str">
        <f t="shared" si="41"/>
        <v/>
      </c>
      <c r="O263" s="5" t="str">
        <f t="shared" si="42"/>
        <v/>
      </c>
      <c r="P263" s="5" t="str">
        <f t="shared" si="43"/>
        <v/>
      </c>
      <c r="Q263" s="18" t="str">
        <f t="shared" si="44"/>
        <v/>
      </c>
      <c r="R263" s="17" t="str">
        <f t="shared" si="45"/>
        <v/>
      </c>
      <c r="S263" s="5" t="str">
        <f t="shared" si="46"/>
        <v/>
      </c>
      <c r="T263" s="16" t="str">
        <f t="shared" si="47"/>
        <v/>
      </c>
      <c r="U263" s="17" t="str">
        <f t="shared" si="48"/>
        <v/>
      </c>
      <c r="V263" s="5" t="str">
        <f t="shared" si="49"/>
        <v/>
      </c>
      <c r="W263" s="5"/>
      <c r="X263" s="5" t="str">
        <f t="shared" si="50"/>
        <v/>
      </c>
      <c r="Y263" s="16" t="str">
        <f t="shared" si="51"/>
        <v/>
      </c>
    </row>
    <row r="264" spans="1:25">
      <c r="A264">
        <v>2724</v>
      </c>
      <c r="B264">
        <v>0</v>
      </c>
      <c r="C264">
        <v>1986</v>
      </c>
      <c r="D264">
        <f t="shared" si="39"/>
        <v>30</v>
      </c>
      <c r="E264" t="s">
        <v>208</v>
      </c>
      <c r="F264">
        <v>3</v>
      </c>
      <c r="G264">
        <v>2</v>
      </c>
      <c r="H264">
        <v>1</v>
      </c>
      <c r="I264">
        <v>3</v>
      </c>
      <c r="J264">
        <v>3</v>
      </c>
      <c r="K264">
        <v>2</v>
      </c>
      <c r="L264">
        <v>1</v>
      </c>
      <c r="M264" s="12" t="str">
        <f t="shared" si="40"/>
        <v/>
      </c>
      <c r="N264" s="18" t="str">
        <f t="shared" si="41"/>
        <v/>
      </c>
      <c r="O264" s="5" t="str">
        <f t="shared" si="42"/>
        <v/>
      </c>
      <c r="P264" s="5" t="str">
        <f t="shared" si="43"/>
        <v/>
      </c>
      <c r="Q264" s="18" t="str">
        <f t="shared" si="44"/>
        <v/>
      </c>
      <c r="R264" s="17" t="str">
        <f t="shared" si="45"/>
        <v/>
      </c>
      <c r="S264" s="5" t="str">
        <f t="shared" si="46"/>
        <v/>
      </c>
      <c r="T264" s="16" t="str">
        <f t="shared" si="47"/>
        <v/>
      </c>
      <c r="U264" s="17" t="str">
        <f t="shared" si="48"/>
        <v/>
      </c>
      <c r="V264" s="5" t="str">
        <f t="shared" si="49"/>
        <v/>
      </c>
      <c r="W264" s="5"/>
      <c r="X264" s="5" t="str">
        <f t="shared" si="50"/>
        <v/>
      </c>
      <c r="Y264" s="16" t="str">
        <f t="shared" si="51"/>
        <v/>
      </c>
    </row>
    <row r="265" spans="1:25">
      <c r="A265">
        <v>2736</v>
      </c>
      <c r="B265">
        <v>0</v>
      </c>
      <c r="C265">
        <v>1995</v>
      </c>
      <c r="D265">
        <f t="shared" si="39"/>
        <v>21</v>
      </c>
      <c r="E265" t="s">
        <v>46</v>
      </c>
      <c r="G265">
        <v>2</v>
      </c>
      <c r="H265">
        <v>4</v>
      </c>
      <c r="I265">
        <v>3</v>
      </c>
      <c r="J265">
        <v>2</v>
      </c>
      <c r="K265">
        <v>2</v>
      </c>
      <c r="L265">
        <v>2</v>
      </c>
      <c r="M265" s="12">
        <f t="shared" si="40"/>
        <v>15</v>
      </c>
      <c r="N265" s="18">
        <f t="shared" si="41"/>
        <v>8</v>
      </c>
      <c r="O265" s="5">
        <f t="shared" si="42"/>
        <v>6.583275623268707E-2</v>
      </c>
      <c r="P265" s="5">
        <f t="shared" si="43"/>
        <v>48.454606037779016</v>
      </c>
      <c r="Q265" s="18">
        <f t="shared" si="44"/>
        <v>3</v>
      </c>
      <c r="R265" s="17">
        <f t="shared" si="45"/>
        <v>9.1585872576177382E-2</v>
      </c>
      <c r="S265" s="5">
        <f t="shared" si="46"/>
        <v>54.118320565888993</v>
      </c>
      <c r="T265" s="16">
        <f t="shared" si="47"/>
        <v>4</v>
      </c>
      <c r="U265" s="17">
        <f t="shared" si="48"/>
        <v>3.8954293628809327E-4</v>
      </c>
      <c r="V265" s="5">
        <f t="shared" si="49"/>
        <v>50.185033661198766</v>
      </c>
      <c r="W265" s="5"/>
      <c r="X265" s="5">
        <f t="shared" si="50"/>
        <v>4.3282548476454418E-3</v>
      </c>
      <c r="Y265" s="16">
        <f t="shared" si="51"/>
        <v>50.29670063819723</v>
      </c>
    </row>
    <row r="266" spans="1:25">
      <c r="A266">
        <v>2760</v>
      </c>
      <c r="B266">
        <v>0</v>
      </c>
      <c r="C266">
        <v>1995</v>
      </c>
      <c r="D266">
        <f t="shared" si="39"/>
        <v>21</v>
      </c>
      <c r="E266" t="s">
        <v>46</v>
      </c>
      <c r="G266">
        <v>1</v>
      </c>
      <c r="H266">
        <v>3</v>
      </c>
      <c r="I266">
        <v>1</v>
      </c>
      <c r="J266">
        <v>2</v>
      </c>
      <c r="K266">
        <v>1</v>
      </c>
      <c r="L266">
        <v>2</v>
      </c>
      <c r="M266" s="12">
        <f t="shared" si="40"/>
        <v>10</v>
      </c>
      <c r="N266" s="18">
        <f t="shared" si="41"/>
        <v>6</v>
      </c>
      <c r="O266" s="5">
        <f t="shared" si="42"/>
        <v>5.0921485457063724</v>
      </c>
      <c r="P266" s="5">
        <f t="shared" si="43"/>
        <v>36.408458229697487</v>
      </c>
      <c r="Q266" s="18">
        <f t="shared" si="44"/>
        <v>1</v>
      </c>
      <c r="R266" s="17">
        <f t="shared" si="45"/>
        <v>2.881059556786703</v>
      </c>
      <c r="S266" s="5">
        <f t="shared" si="46"/>
        <v>26.901593347840024</v>
      </c>
      <c r="T266" s="16">
        <f t="shared" si="47"/>
        <v>3</v>
      </c>
      <c r="U266" s="17">
        <f t="shared" si="48"/>
        <v>0.96091585872576157</v>
      </c>
      <c r="V266" s="5">
        <f t="shared" si="49"/>
        <v>40.809994827127973</v>
      </c>
      <c r="W266" s="5"/>
      <c r="X266" s="5">
        <f t="shared" si="50"/>
        <v>24.34643351800554</v>
      </c>
      <c r="Y266" s="16">
        <f t="shared" si="51"/>
        <v>27.747452135207631</v>
      </c>
    </row>
    <row r="267" spans="1:25">
      <c r="A267">
        <v>2771</v>
      </c>
      <c r="B267">
        <v>0</v>
      </c>
      <c r="C267">
        <v>1997</v>
      </c>
      <c r="D267">
        <f t="shared" si="39"/>
        <v>19</v>
      </c>
      <c r="E267" t="s">
        <v>209</v>
      </c>
      <c r="F267">
        <v>4</v>
      </c>
      <c r="G267">
        <v>3</v>
      </c>
      <c r="H267">
        <v>2</v>
      </c>
      <c r="I267">
        <v>2</v>
      </c>
      <c r="J267">
        <v>2</v>
      </c>
      <c r="K267">
        <v>2</v>
      </c>
      <c r="L267">
        <v>3</v>
      </c>
      <c r="M267" s="12">
        <f t="shared" si="40"/>
        <v>14</v>
      </c>
      <c r="N267" s="18">
        <f t="shared" si="41"/>
        <v>8</v>
      </c>
      <c r="O267" s="5">
        <f t="shared" si="42"/>
        <v>6.583275623268707E-2</v>
      </c>
      <c r="P267" s="5">
        <f t="shared" si="43"/>
        <v>48.454606037779016</v>
      </c>
      <c r="Q267" s="18">
        <f t="shared" si="44"/>
        <v>2</v>
      </c>
      <c r="R267" s="17">
        <f t="shared" si="45"/>
        <v>0.48632271468144023</v>
      </c>
      <c r="S267" s="5">
        <f t="shared" si="46"/>
        <v>40.509956956864507</v>
      </c>
      <c r="T267" s="16">
        <f t="shared" si="47"/>
        <v>4</v>
      </c>
      <c r="U267" s="17">
        <f t="shared" si="48"/>
        <v>3.8954293628809327E-4</v>
      </c>
      <c r="V267" s="5">
        <f t="shared" si="49"/>
        <v>50.185033661198766</v>
      </c>
      <c r="W267" s="5"/>
      <c r="X267" s="5">
        <f t="shared" si="50"/>
        <v>0.87274930747922419</v>
      </c>
      <c r="Y267" s="16">
        <f t="shared" si="51"/>
        <v>45.786850937599311</v>
      </c>
    </row>
    <row r="268" spans="1:25">
      <c r="A268">
        <v>2788</v>
      </c>
      <c r="B268">
        <v>0</v>
      </c>
      <c r="C268">
        <v>1993</v>
      </c>
      <c r="D268">
        <f t="shared" si="39"/>
        <v>23</v>
      </c>
      <c r="E268" t="s">
        <v>210</v>
      </c>
      <c r="F268">
        <v>3</v>
      </c>
      <c r="G268">
        <v>4</v>
      </c>
      <c r="H268">
        <v>2</v>
      </c>
      <c r="I268">
        <v>2</v>
      </c>
      <c r="J268">
        <v>1</v>
      </c>
      <c r="K268">
        <v>1</v>
      </c>
      <c r="L268">
        <v>3</v>
      </c>
      <c r="M268" s="12">
        <f t="shared" si="40"/>
        <v>13</v>
      </c>
      <c r="N268" s="18">
        <f t="shared" si="41"/>
        <v>9</v>
      </c>
      <c r="O268" s="5">
        <f t="shared" si="42"/>
        <v>0.55267486149584455</v>
      </c>
      <c r="P268" s="5">
        <f t="shared" si="43"/>
        <v>54.47767994181978</v>
      </c>
      <c r="Q268" s="18">
        <f t="shared" si="44"/>
        <v>2</v>
      </c>
      <c r="R268" s="17">
        <f t="shared" si="45"/>
        <v>0.48632271468144023</v>
      </c>
      <c r="S268" s="5">
        <f t="shared" si="46"/>
        <v>40.509956956864507</v>
      </c>
      <c r="T268" s="16">
        <f t="shared" si="47"/>
        <v>2</v>
      </c>
      <c r="U268" s="17">
        <f t="shared" si="48"/>
        <v>3.921442174515235</v>
      </c>
      <c r="V268" s="5">
        <f t="shared" si="49"/>
        <v>31.434955993057176</v>
      </c>
      <c r="W268" s="5"/>
      <c r="X268" s="5">
        <f t="shared" si="50"/>
        <v>3.7411703601108028</v>
      </c>
      <c r="Y268" s="16">
        <f t="shared" si="51"/>
        <v>41.277001237001393</v>
      </c>
    </row>
    <row r="269" spans="1:25">
      <c r="A269">
        <v>2782</v>
      </c>
      <c r="B269">
        <v>0</v>
      </c>
      <c r="C269">
        <v>1960</v>
      </c>
      <c r="D269">
        <f t="shared" si="39"/>
        <v>56</v>
      </c>
      <c r="E269" t="s">
        <v>211</v>
      </c>
      <c r="F269">
        <v>1</v>
      </c>
      <c r="G269">
        <v>2</v>
      </c>
      <c r="H269">
        <v>2</v>
      </c>
      <c r="I269">
        <v>2</v>
      </c>
      <c r="J269">
        <v>4</v>
      </c>
      <c r="K269">
        <v>2</v>
      </c>
      <c r="L269">
        <v>2</v>
      </c>
      <c r="M269" s="12" t="str">
        <f t="shared" si="40"/>
        <v/>
      </c>
      <c r="N269" s="18" t="str">
        <f t="shared" si="41"/>
        <v/>
      </c>
      <c r="O269" s="5" t="str">
        <f t="shared" si="42"/>
        <v/>
      </c>
      <c r="P269" s="5" t="str">
        <f t="shared" si="43"/>
        <v/>
      </c>
      <c r="Q269" s="18" t="str">
        <f t="shared" si="44"/>
        <v/>
      </c>
      <c r="R269" s="17" t="str">
        <f t="shared" si="45"/>
        <v/>
      </c>
      <c r="S269" s="5" t="str">
        <f t="shared" si="46"/>
        <v/>
      </c>
      <c r="T269" s="16" t="str">
        <f t="shared" si="47"/>
        <v/>
      </c>
      <c r="U269" s="17" t="str">
        <f t="shared" si="48"/>
        <v/>
      </c>
      <c r="V269" s="5" t="str">
        <f t="shared" si="49"/>
        <v/>
      </c>
      <c r="W269" s="5"/>
      <c r="X269" s="5" t="str">
        <f t="shared" si="50"/>
        <v/>
      </c>
      <c r="Y269" s="16" t="str">
        <f t="shared" si="51"/>
        <v/>
      </c>
    </row>
    <row r="270" spans="1:25">
      <c r="A270">
        <v>2735</v>
      </c>
      <c r="B270">
        <v>1</v>
      </c>
      <c r="C270">
        <v>1985</v>
      </c>
      <c r="D270">
        <f t="shared" ref="D270:D299" si="52">2016-C270</f>
        <v>31</v>
      </c>
      <c r="E270" t="s">
        <v>212</v>
      </c>
      <c r="F270">
        <v>1</v>
      </c>
      <c r="G270">
        <v>3</v>
      </c>
      <c r="H270">
        <v>3</v>
      </c>
      <c r="I270">
        <v>3</v>
      </c>
      <c r="J270">
        <v>2</v>
      </c>
      <c r="K270">
        <v>2</v>
      </c>
      <c r="L270">
        <v>3</v>
      </c>
      <c r="M270" s="12" t="str">
        <f t="shared" si="40"/>
        <v/>
      </c>
      <c r="N270" s="18" t="str">
        <f t="shared" si="41"/>
        <v/>
      </c>
      <c r="O270" s="5" t="str">
        <f t="shared" si="42"/>
        <v/>
      </c>
      <c r="P270" s="5" t="str">
        <f t="shared" si="43"/>
        <v/>
      </c>
      <c r="Q270" s="18" t="str">
        <f t="shared" si="44"/>
        <v/>
      </c>
      <c r="R270" s="17" t="str">
        <f t="shared" si="45"/>
        <v/>
      </c>
      <c r="S270" s="5" t="str">
        <f t="shared" si="46"/>
        <v/>
      </c>
      <c r="T270" s="16" t="str">
        <f t="shared" si="47"/>
        <v/>
      </c>
      <c r="U270" s="17" t="str">
        <f t="shared" si="48"/>
        <v/>
      </c>
      <c r="V270" s="5" t="str">
        <f t="shared" si="49"/>
        <v/>
      </c>
      <c r="W270" s="5"/>
      <c r="X270" s="5" t="str">
        <f t="shared" si="50"/>
        <v/>
      </c>
      <c r="Y270" s="16" t="str">
        <f t="shared" si="51"/>
        <v/>
      </c>
    </row>
    <row r="271" spans="1:25">
      <c r="A271">
        <v>2809</v>
      </c>
      <c r="B271">
        <v>0</v>
      </c>
      <c r="C271">
        <v>1996</v>
      </c>
      <c r="D271">
        <f t="shared" si="52"/>
        <v>20</v>
      </c>
      <c r="E271" t="s">
        <v>46</v>
      </c>
      <c r="G271">
        <v>3</v>
      </c>
      <c r="H271">
        <v>4</v>
      </c>
      <c r="I271">
        <v>2</v>
      </c>
      <c r="J271">
        <v>3</v>
      </c>
      <c r="K271">
        <v>2</v>
      </c>
      <c r="L271">
        <v>3</v>
      </c>
      <c r="M271" s="12">
        <f t="shared" ref="M271:M299" si="53">IF(AND(B271=0,D271&gt;18,D271&lt;30),SUM(G271:L271),"")</f>
        <v>17</v>
      </c>
      <c r="N271" s="18">
        <f t="shared" ref="N271:N299" si="54">IF(AND(B271=0,D271&gt;18,D271&lt;30),G271++H271+L271,"")</f>
        <v>10</v>
      </c>
      <c r="O271" s="5">
        <f t="shared" ref="O271:O299" si="55">IF(AND(B271=0,D271&gt;18,D271&lt;30),POWER(N271-T$4,2),"")</f>
        <v>3.0395169667590021</v>
      </c>
      <c r="P271" s="5">
        <f t="shared" ref="P271:P299" si="56">IF(AND(B271=0,D271&gt;18,D271&lt;30),(((N271-T$4)/T$5)*10+50),"")</f>
        <v>60.500753845860544</v>
      </c>
      <c r="Q271" s="18">
        <f t="shared" ref="Q271:Q299" si="57">IF(AND(B271=0,D271&gt;18,D271&lt;30),I271,"")</f>
        <v>2</v>
      </c>
      <c r="R271" s="17">
        <f t="shared" ref="R271:R299" si="58">IF(AND(B271=0,D271&gt;18,D271&lt;30),POWER(Q271-T$7,2),"")</f>
        <v>0.48632271468144023</v>
      </c>
      <c r="S271" s="5">
        <f t="shared" ref="S271:S299" si="59">IF(AND(B271=0,D271&gt;18,D271&lt;30),((Q271-T$7)/T$8)*10+50,"")</f>
        <v>40.509956956864507</v>
      </c>
      <c r="T271" s="16">
        <f t="shared" ref="T271:T299" si="60">IF(AND(B271=0,D271&gt;18,D271&lt;30),J271+K271,"")</f>
        <v>5</v>
      </c>
      <c r="U271" s="17">
        <f t="shared" ref="U271:U299" si="61">IF(AND(B271=0,D271&gt;18,D271&lt;30),POWER(T271-T$10,2),"")</f>
        <v>1.0398632271468147</v>
      </c>
      <c r="V271" s="5">
        <f t="shared" ref="V271:V299" si="62">IF(AND(B271=0,D271&gt;18,D271&lt;30),((T271-T$10)/T$11)*10+50,"")</f>
        <v>59.560072495269566</v>
      </c>
      <c r="W271" s="5"/>
      <c r="X271" s="5">
        <f t="shared" ref="X271:X300" si="63">IF(AND(B271=0,D271&gt;18,D271&lt;30),POWER((M271-W$4),2),"")</f>
        <v>4.2674861495844878</v>
      </c>
      <c r="Y271" s="16">
        <f t="shared" ref="Y271:Y300" si="64">IF(AND(B271=0,D271&gt;18,D271&lt;30),((M271-W$4)/W$5)*10+50,"")</f>
        <v>59.316400039393073</v>
      </c>
    </row>
    <row r="272" spans="1:25">
      <c r="A272">
        <v>2812</v>
      </c>
      <c r="B272">
        <v>0</v>
      </c>
      <c r="C272">
        <v>1979</v>
      </c>
      <c r="D272">
        <f t="shared" si="52"/>
        <v>37</v>
      </c>
      <c r="E272" t="s">
        <v>213</v>
      </c>
      <c r="F272">
        <v>1</v>
      </c>
      <c r="G272">
        <v>3</v>
      </c>
      <c r="H272">
        <v>1</v>
      </c>
      <c r="I272">
        <v>3</v>
      </c>
      <c r="J272">
        <v>2</v>
      </c>
      <c r="K272">
        <v>1</v>
      </c>
      <c r="L272">
        <v>2</v>
      </c>
      <c r="M272" s="12" t="str">
        <f t="shared" si="53"/>
        <v/>
      </c>
      <c r="N272" s="18" t="str">
        <f t="shared" si="54"/>
        <v/>
      </c>
      <c r="O272" s="5" t="str">
        <f t="shared" si="55"/>
        <v/>
      </c>
      <c r="P272" s="5" t="str">
        <f t="shared" si="56"/>
        <v/>
      </c>
      <c r="Q272" s="18" t="str">
        <f t="shared" si="57"/>
        <v/>
      </c>
      <c r="R272" s="17" t="str">
        <f t="shared" si="58"/>
        <v/>
      </c>
      <c r="S272" s="5" t="str">
        <f t="shared" si="59"/>
        <v/>
      </c>
      <c r="T272" s="16" t="str">
        <f t="shared" si="60"/>
        <v/>
      </c>
      <c r="U272" s="17" t="str">
        <f t="shared" si="61"/>
        <v/>
      </c>
      <c r="V272" s="5" t="str">
        <f t="shared" si="62"/>
        <v/>
      </c>
      <c r="W272" s="5"/>
      <c r="X272" s="5" t="str">
        <f t="shared" si="63"/>
        <v/>
      </c>
      <c r="Y272" s="16" t="str">
        <f t="shared" si="64"/>
        <v/>
      </c>
    </row>
    <row r="273" spans="1:25">
      <c r="A273">
        <v>2818</v>
      </c>
      <c r="B273">
        <v>0</v>
      </c>
      <c r="C273">
        <v>1991</v>
      </c>
      <c r="D273">
        <f t="shared" si="52"/>
        <v>25</v>
      </c>
      <c r="E273" t="s">
        <v>214</v>
      </c>
      <c r="F273">
        <v>3</v>
      </c>
      <c r="G273">
        <v>3</v>
      </c>
      <c r="H273">
        <v>2</v>
      </c>
      <c r="I273">
        <v>3</v>
      </c>
      <c r="J273">
        <v>2</v>
      </c>
      <c r="K273">
        <v>2</v>
      </c>
      <c r="L273">
        <v>3</v>
      </c>
      <c r="M273" s="12">
        <f t="shared" si="53"/>
        <v>15</v>
      </c>
      <c r="N273" s="18">
        <f t="shared" si="54"/>
        <v>8</v>
      </c>
      <c r="O273" s="5">
        <f t="shared" si="55"/>
        <v>6.583275623268707E-2</v>
      </c>
      <c r="P273" s="5">
        <f t="shared" si="56"/>
        <v>48.454606037779016</v>
      </c>
      <c r="Q273" s="18">
        <f t="shared" si="57"/>
        <v>3</v>
      </c>
      <c r="R273" s="17">
        <f t="shared" si="58"/>
        <v>9.1585872576177382E-2</v>
      </c>
      <c r="S273" s="5">
        <f t="shared" si="59"/>
        <v>54.118320565888993</v>
      </c>
      <c r="T273" s="16">
        <f t="shared" si="60"/>
        <v>4</v>
      </c>
      <c r="U273" s="17">
        <f t="shared" si="61"/>
        <v>3.8954293628809327E-4</v>
      </c>
      <c r="V273" s="5">
        <f t="shared" si="62"/>
        <v>50.185033661198766</v>
      </c>
      <c r="W273" s="5"/>
      <c r="X273" s="5">
        <f t="shared" si="63"/>
        <v>4.3282548476454418E-3</v>
      </c>
      <c r="Y273" s="16">
        <f t="shared" si="64"/>
        <v>50.29670063819723</v>
      </c>
    </row>
    <row r="274" spans="1:25">
      <c r="A274">
        <v>2859</v>
      </c>
      <c r="B274">
        <v>1</v>
      </c>
      <c r="C274">
        <v>1965</v>
      </c>
      <c r="D274">
        <f t="shared" si="52"/>
        <v>51</v>
      </c>
      <c r="E274" t="s">
        <v>215</v>
      </c>
      <c r="F274">
        <v>2</v>
      </c>
      <c r="G274">
        <v>3</v>
      </c>
      <c r="H274">
        <v>4</v>
      </c>
      <c r="I274">
        <v>1</v>
      </c>
      <c r="J274">
        <v>3</v>
      </c>
      <c r="K274">
        <v>1</v>
      </c>
      <c r="L274">
        <v>2</v>
      </c>
      <c r="M274" s="12" t="str">
        <f t="shared" si="53"/>
        <v/>
      </c>
      <c r="N274" s="18" t="str">
        <f t="shared" si="54"/>
        <v/>
      </c>
      <c r="O274" s="5" t="str">
        <f t="shared" si="55"/>
        <v/>
      </c>
      <c r="P274" s="5" t="str">
        <f t="shared" si="56"/>
        <v/>
      </c>
      <c r="Q274" s="18" t="str">
        <f t="shared" si="57"/>
        <v/>
      </c>
      <c r="R274" s="17" t="str">
        <f t="shared" si="58"/>
        <v/>
      </c>
      <c r="S274" s="5" t="str">
        <f t="shared" si="59"/>
        <v/>
      </c>
      <c r="T274" s="16" t="str">
        <f t="shared" si="60"/>
        <v/>
      </c>
      <c r="U274" s="17" t="str">
        <f t="shared" si="61"/>
        <v/>
      </c>
      <c r="V274" s="5" t="str">
        <f t="shared" si="62"/>
        <v/>
      </c>
      <c r="W274" s="5"/>
      <c r="X274" s="5" t="str">
        <f t="shared" si="63"/>
        <v/>
      </c>
      <c r="Y274" s="16" t="str">
        <f t="shared" si="64"/>
        <v/>
      </c>
    </row>
    <row r="275" spans="1:25">
      <c r="A275">
        <v>2867</v>
      </c>
      <c r="B275">
        <v>0</v>
      </c>
      <c r="C275">
        <v>1990</v>
      </c>
      <c r="D275">
        <f t="shared" si="52"/>
        <v>26</v>
      </c>
      <c r="E275" t="s">
        <v>46</v>
      </c>
      <c r="G275">
        <v>4</v>
      </c>
      <c r="H275">
        <v>4</v>
      </c>
      <c r="I275">
        <v>2</v>
      </c>
      <c r="J275">
        <v>2</v>
      </c>
      <c r="K275">
        <v>3</v>
      </c>
      <c r="L275">
        <v>4</v>
      </c>
      <c r="M275" s="12">
        <f t="shared" si="53"/>
        <v>19</v>
      </c>
      <c r="N275" s="18">
        <f t="shared" si="54"/>
        <v>12</v>
      </c>
      <c r="O275" s="5">
        <f t="shared" si="55"/>
        <v>14.013201177285318</v>
      </c>
      <c r="P275" s="5">
        <f t="shared" si="56"/>
        <v>72.546901653942072</v>
      </c>
      <c r="Q275" s="18">
        <f t="shared" si="57"/>
        <v>2</v>
      </c>
      <c r="R275" s="17">
        <f t="shared" si="58"/>
        <v>0.48632271468144023</v>
      </c>
      <c r="S275" s="5">
        <f t="shared" si="59"/>
        <v>40.509956956864507</v>
      </c>
      <c r="T275" s="16">
        <f t="shared" si="60"/>
        <v>5</v>
      </c>
      <c r="U275" s="17">
        <f t="shared" si="61"/>
        <v>1.0398632271468147</v>
      </c>
      <c r="V275" s="5">
        <f t="shared" si="62"/>
        <v>59.560072495269566</v>
      </c>
      <c r="W275" s="5"/>
      <c r="X275" s="5">
        <f t="shared" si="63"/>
        <v>16.530644044321331</v>
      </c>
      <c r="Y275" s="16">
        <f t="shared" si="64"/>
        <v>68.33609944058891</v>
      </c>
    </row>
    <row r="276" spans="1:25">
      <c r="A276">
        <v>2903</v>
      </c>
      <c r="B276">
        <v>0</v>
      </c>
      <c r="C276">
        <v>1997</v>
      </c>
      <c r="D276">
        <f t="shared" si="52"/>
        <v>19</v>
      </c>
      <c r="E276" t="s">
        <v>216</v>
      </c>
      <c r="F276">
        <v>4</v>
      </c>
      <c r="G276">
        <v>3</v>
      </c>
      <c r="H276">
        <v>3</v>
      </c>
      <c r="I276">
        <v>3</v>
      </c>
      <c r="J276">
        <v>1</v>
      </c>
      <c r="K276">
        <v>1</v>
      </c>
      <c r="L276">
        <v>4</v>
      </c>
      <c r="M276" s="12">
        <f t="shared" si="53"/>
        <v>15</v>
      </c>
      <c r="N276" s="18">
        <f t="shared" si="54"/>
        <v>10</v>
      </c>
      <c r="O276" s="5">
        <f t="shared" si="55"/>
        <v>3.0395169667590021</v>
      </c>
      <c r="P276" s="5">
        <f t="shared" si="56"/>
        <v>60.500753845860544</v>
      </c>
      <c r="Q276" s="18">
        <f t="shared" si="57"/>
        <v>3</v>
      </c>
      <c r="R276" s="17">
        <f t="shared" si="58"/>
        <v>9.1585872576177382E-2</v>
      </c>
      <c r="S276" s="5">
        <f t="shared" si="59"/>
        <v>54.118320565888993</v>
      </c>
      <c r="T276" s="16">
        <f t="shared" si="60"/>
        <v>2</v>
      </c>
      <c r="U276" s="17">
        <f t="shared" si="61"/>
        <v>3.921442174515235</v>
      </c>
      <c r="V276" s="5">
        <f t="shared" si="62"/>
        <v>31.434955993057176</v>
      </c>
      <c r="W276" s="5"/>
      <c r="X276" s="5">
        <f t="shared" si="63"/>
        <v>4.3282548476454418E-3</v>
      </c>
      <c r="Y276" s="16">
        <f t="shared" si="64"/>
        <v>50.29670063819723</v>
      </c>
    </row>
    <row r="277" spans="1:25">
      <c r="A277">
        <v>2906</v>
      </c>
      <c r="B277">
        <v>0</v>
      </c>
      <c r="C277">
        <v>1974</v>
      </c>
      <c r="D277">
        <f t="shared" si="52"/>
        <v>42</v>
      </c>
      <c r="E277" t="s">
        <v>217</v>
      </c>
      <c r="F277">
        <v>4</v>
      </c>
      <c r="G277">
        <v>2</v>
      </c>
      <c r="H277">
        <v>2</v>
      </c>
      <c r="I277">
        <v>2</v>
      </c>
      <c r="J277">
        <v>3</v>
      </c>
      <c r="K277">
        <v>2</v>
      </c>
      <c r="L277">
        <v>3</v>
      </c>
      <c r="M277" s="12" t="str">
        <f t="shared" si="53"/>
        <v/>
      </c>
      <c r="N277" s="18" t="str">
        <f t="shared" si="54"/>
        <v/>
      </c>
      <c r="O277" s="5" t="str">
        <f t="shared" si="55"/>
        <v/>
      </c>
      <c r="P277" s="5" t="str">
        <f t="shared" si="56"/>
        <v/>
      </c>
      <c r="Q277" s="18" t="str">
        <f t="shared" si="57"/>
        <v/>
      </c>
      <c r="R277" s="17" t="str">
        <f t="shared" si="58"/>
        <v/>
      </c>
      <c r="S277" s="5" t="str">
        <f t="shared" si="59"/>
        <v/>
      </c>
      <c r="T277" s="16" t="str">
        <f t="shared" si="60"/>
        <v/>
      </c>
      <c r="U277" s="17" t="str">
        <f t="shared" si="61"/>
        <v/>
      </c>
      <c r="V277" s="5" t="str">
        <f t="shared" si="62"/>
        <v/>
      </c>
      <c r="W277" s="5"/>
      <c r="X277" s="5" t="str">
        <f t="shared" si="63"/>
        <v/>
      </c>
      <c r="Y277" s="16" t="str">
        <f t="shared" si="64"/>
        <v/>
      </c>
    </row>
    <row r="278" spans="1:25">
      <c r="A278">
        <v>2911</v>
      </c>
      <c r="B278">
        <v>0</v>
      </c>
      <c r="C278">
        <v>1994</v>
      </c>
      <c r="D278">
        <f t="shared" si="52"/>
        <v>22</v>
      </c>
      <c r="E278" t="s">
        <v>46</v>
      </c>
      <c r="G278">
        <v>3</v>
      </c>
      <c r="H278">
        <v>1</v>
      </c>
      <c r="I278">
        <v>3</v>
      </c>
      <c r="J278">
        <v>3</v>
      </c>
      <c r="K278">
        <v>2</v>
      </c>
      <c r="L278">
        <v>2</v>
      </c>
      <c r="M278" s="12">
        <f t="shared" si="53"/>
        <v>14</v>
      </c>
      <c r="N278" s="18">
        <f t="shared" si="54"/>
        <v>6</v>
      </c>
      <c r="O278" s="5">
        <f t="shared" si="55"/>
        <v>5.0921485457063724</v>
      </c>
      <c r="P278" s="5">
        <f t="shared" si="56"/>
        <v>36.408458229697487</v>
      </c>
      <c r="Q278" s="18">
        <f t="shared" si="57"/>
        <v>3</v>
      </c>
      <c r="R278" s="17">
        <f t="shared" si="58"/>
        <v>9.1585872576177382E-2</v>
      </c>
      <c r="S278" s="5">
        <f t="shared" si="59"/>
        <v>54.118320565888993</v>
      </c>
      <c r="T278" s="16">
        <f t="shared" si="60"/>
        <v>5</v>
      </c>
      <c r="U278" s="17">
        <f t="shared" si="61"/>
        <v>1.0398632271468147</v>
      </c>
      <c r="V278" s="5">
        <f t="shared" si="62"/>
        <v>59.560072495269566</v>
      </c>
      <c r="W278" s="5"/>
      <c r="X278" s="5">
        <f t="shared" si="63"/>
        <v>0.87274930747922419</v>
      </c>
      <c r="Y278" s="16">
        <f t="shared" si="64"/>
        <v>45.786850937599311</v>
      </c>
    </row>
    <row r="279" spans="1:25">
      <c r="A279">
        <v>2937</v>
      </c>
      <c r="B279">
        <v>0</v>
      </c>
      <c r="C279">
        <v>1997</v>
      </c>
      <c r="D279">
        <f t="shared" si="52"/>
        <v>19</v>
      </c>
      <c r="E279" t="s">
        <v>218</v>
      </c>
      <c r="F279">
        <v>3</v>
      </c>
      <c r="G279">
        <v>3</v>
      </c>
      <c r="H279">
        <v>3</v>
      </c>
      <c r="I279">
        <v>3</v>
      </c>
      <c r="J279">
        <v>3</v>
      </c>
      <c r="K279">
        <v>1</v>
      </c>
      <c r="L279">
        <v>4</v>
      </c>
      <c r="M279" s="12">
        <f t="shared" si="53"/>
        <v>17</v>
      </c>
      <c r="N279" s="18">
        <f t="shared" si="54"/>
        <v>10</v>
      </c>
      <c r="O279" s="5">
        <f t="shared" si="55"/>
        <v>3.0395169667590021</v>
      </c>
      <c r="P279" s="5">
        <f t="shared" si="56"/>
        <v>60.500753845860544</v>
      </c>
      <c r="Q279" s="18">
        <f t="shared" si="57"/>
        <v>3</v>
      </c>
      <c r="R279" s="17">
        <f t="shared" si="58"/>
        <v>9.1585872576177382E-2</v>
      </c>
      <c r="S279" s="5">
        <f t="shared" si="59"/>
        <v>54.118320565888993</v>
      </c>
      <c r="T279" s="16">
        <f t="shared" si="60"/>
        <v>4</v>
      </c>
      <c r="U279" s="17">
        <f t="shared" si="61"/>
        <v>3.8954293628809327E-4</v>
      </c>
      <c r="V279" s="5">
        <f t="shared" si="62"/>
        <v>50.185033661198766</v>
      </c>
      <c r="W279" s="5"/>
      <c r="X279" s="5">
        <f t="shared" si="63"/>
        <v>4.2674861495844878</v>
      </c>
      <c r="Y279" s="16">
        <f t="shared" si="64"/>
        <v>59.316400039393073</v>
      </c>
    </row>
    <row r="280" spans="1:25">
      <c r="A280">
        <v>2940</v>
      </c>
      <c r="B280">
        <v>1</v>
      </c>
      <c r="C280">
        <v>1982</v>
      </c>
      <c r="D280">
        <f t="shared" si="52"/>
        <v>34</v>
      </c>
      <c r="E280" t="s">
        <v>219</v>
      </c>
      <c r="F280">
        <v>4</v>
      </c>
      <c r="G280">
        <v>3</v>
      </c>
      <c r="H280">
        <v>3</v>
      </c>
      <c r="I280">
        <v>3</v>
      </c>
      <c r="J280">
        <v>4</v>
      </c>
      <c r="K280">
        <v>3</v>
      </c>
      <c r="L280">
        <v>2</v>
      </c>
      <c r="M280" s="12" t="str">
        <f t="shared" si="53"/>
        <v/>
      </c>
      <c r="N280" s="18" t="str">
        <f t="shared" si="54"/>
        <v/>
      </c>
      <c r="O280" s="5" t="str">
        <f t="shared" si="55"/>
        <v/>
      </c>
      <c r="P280" s="5" t="str">
        <f t="shared" si="56"/>
        <v/>
      </c>
      <c r="Q280" s="18" t="str">
        <f t="shared" si="57"/>
        <v/>
      </c>
      <c r="R280" s="17" t="str">
        <f t="shared" si="58"/>
        <v/>
      </c>
      <c r="S280" s="5" t="str">
        <f t="shared" si="59"/>
        <v/>
      </c>
      <c r="T280" s="16" t="str">
        <f t="shared" si="60"/>
        <v/>
      </c>
      <c r="U280" s="17" t="str">
        <f t="shared" si="61"/>
        <v/>
      </c>
      <c r="V280" s="5" t="str">
        <f t="shared" si="62"/>
        <v/>
      </c>
      <c r="W280" s="5"/>
      <c r="X280" s="5" t="str">
        <f t="shared" si="63"/>
        <v/>
      </c>
      <c r="Y280" s="16" t="str">
        <f t="shared" si="64"/>
        <v/>
      </c>
    </row>
    <row r="281" spans="1:25">
      <c r="A281">
        <v>2945</v>
      </c>
      <c r="B281">
        <v>0</v>
      </c>
      <c r="C281">
        <v>1989</v>
      </c>
      <c r="D281">
        <f t="shared" si="52"/>
        <v>27</v>
      </c>
      <c r="E281" t="s">
        <v>46</v>
      </c>
      <c r="G281">
        <v>3</v>
      </c>
      <c r="H281">
        <v>2</v>
      </c>
      <c r="I281">
        <v>2</v>
      </c>
      <c r="J281">
        <v>2</v>
      </c>
      <c r="K281">
        <v>2</v>
      </c>
      <c r="L281">
        <v>3</v>
      </c>
      <c r="M281" s="12">
        <f t="shared" si="53"/>
        <v>14</v>
      </c>
      <c r="N281" s="18">
        <f t="shared" si="54"/>
        <v>8</v>
      </c>
      <c r="O281" s="5">
        <f t="shared" si="55"/>
        <v>6.583275623268707E-2</v>
      </c>
      <c r="P281" s="5">
        <f t="shared" si="56"/>
        <v>48.454606037779016</v>
      </c>
      <c r="Q281" s="18">
        <f t="shared" si="57"/>
        <v>2</v>
      </c>
      <c r="R281" s="17">
        <f t="shared" si="58"/>
        <v>0.48632271468144023</v>
      </c>
      <c r="S281" s="5">
        <f t="shared" si="59"/>
        <v>40.509956956864507</v>
      </c>
      <c r="T281" s="16">
        <f t="shared" si="60"/>
        <v>4</v>
      </c>
      <c r="U281" s="17">
        <f t="shared" si="61"/>
        <v>3.8954293628809327E-4</v>
      </c>
      <c r="V281" s="5">
        <f t="shared" si="62"/>
        <v>50.185033661198766</v>
      </c>
      <c r="W281" s="5"/>
      <c r="X281" s="5">
        <f t="shared" si="63"/>
        <v>0.87274930747922419</v>
      </c>
      <c r="Y281" s="16">
        <f t="shared" si="64"/>
        <v>45.786850937599311</v>
      </c>
    </row>
    <row r="282" spans="1:25">
      <c r="A282">
        <v>2948</v>
      </c>
      <c r="B282">
        <v>1</v>
      </c>
      <c r="C282">
        <v>1978</v>
      </c>
      <c r="D282">
        <f t="shared" si="52"/>
        <v>38</v>
      </c>
      <c r="E282" t="s">
        <v>46</v>
      </c>
      <c r="G282">
        <v>3</v>
      </c>
      <c r="H282">
        <v>3</v>
      </c>
      <c r="I282">
        <v>2</v>
      </c>
      <c r="J282">
        <v>3</v>
      </c>
      <c r="K282">
        <v>2</v>
      </c>
      <c r="L282">
        <v>2</v>
      </c>
      <c r="M282" s="12" t="str">
        <f t="shared" si="53"/>
        <v/>
      </c>
      <c r="N282" s="18" t="str">
        <f t="shared" si="54"/>
        <v/>
      </c>
      <c r="O282" s="5" t="str">
        <f t="shared" si="55"/>
        <v/>
      </c>
      <c r="P282" s="5" t="str">
        <f t="shared" si="56"/>
        <v/>
      </c>
      <c r="Q282" s="18" t="str">
        <f t="shared" si="57"/>
        <v/>
      </c>
      <c r="R282" s="17" t="str">
        <f t="shared" si="58"/>
        <v/>
      </c>
      <c r="S282" s="5" t="str">
        <f t="shared" si="59"/>
        <v/>
      </c>
      <c r="T282" s="16" t="str">
        <f t="shared" si="60"/>
        <v/>
      </c>
      <c r="U282" s="17" t="str">
        <f t="shared" si="61"/>
        <v/>
      </c>
      <c r="V282" s="5" t="str">
        <f t="shared" si="62"/>
        <v/>
      </c>
      <c r="W282" s="5"/>
      <c r="X282" s="5" t="str">
        <f t="shared" si="63"/>
        <v/>
      </c>
      <c r="Y282" s="16" t="str">
        <f t="shared" si="64"/>
        <v/>
      </c>
    </row>
    <row r="283" spans="1:25">
      <c r="A283">
        <v>2964</v>
      </c>
      <c r="B283">
        <v>1</v>
      </c>
      <c r="C283">
        <v>1985</v>
      </c>
      <c r="D283">
        <f t="shared" si="52"/>
        <v>31</v>
      </c>
      <c r="E283" t="s">
        <v>220</v>
      </c>
      <c r="F283">
        <v>4</v>
      </c>
      <c r="G283">
        <v>4</v>
      </c>
      <c r="H283">
        <v>4</v>
      </c>
      <c r="I283">
        <v>1</v>
      </c>
      <c r="J283">
        <v>2</v>
      </c>
      <c r="K283">
        <v>2</v>
      </c>
      <c r="L283">
        <v>4</v>
      </c>
      <c r="M283" s="12" t="str">
        <f t="shared" si="53"/>
        <v/>
      </c>
      <c r="N283" s="18" t="str">
        <f t="shared" si="54"/>
        <v/>
      </c>
      <c r="O283" s="5" t="str">
        <f t="shared" si="55"/>
        <v/>
      </c>
      <c r="P283" s="5" t="str">
        <f t="shared" si="56"/>
        <v/>
      </c>
      <c r="Q283" s="18" t="str">
        <f t="shared" si="57"/>
        <v/>
      </c>
      <c r="R283" s="17" t="str">
        <f t="shared" si="58"/>
        <v/>
      </c>
      <c r="S283" s="5" t="str">
        <f t="shared" si="59"/>
        <v/>
      </c>
      <c r="T283" s="16" t="str">
        <f t="shared" si="60"/>
        <v/>
      </c>
      <c r="U283" s="17" t="str">
        <f t="shared" si="61"/>
        <v/>
      </c>
      <c r="V283" s="5" t="str">
        <f t="shared" si="62"/>
        <v/>
      </c>
      <c r="W283" s="5"/>
      <c r="X283" s="5" t="str">
        <f t="shared" si="63"/>
        <v/>
      </c>
      <c r="Y283" s="16" t="str">
        <f t="shared" si="64"/>
        <v/>
      </c>
    </row>
    <row r="284" spans="1:25">
      <c r="A284">
        <v>2970</v>
      </c>
      <c r="B284">
        <v>0</v>
      </c>
      <c r="C284">
        <v>1980</v>
      </c>
      <c r="D284">
        <f t="shared" si="52"/>
        <v>36</v>
      </c>
      <c r="E284" t="s">
        <v>221</v>
      </c>
      <c r="F284">
        <v>2</v>
      </c>
      <c r="G284">
        <v>3</v>
      </c>
      <c r="H284">
        <v>1</v>
      </c>
      <c r="I284">
        <v>2</v>
      </c>
      <c r="J284">
        <v>3</v>
      </c>
      <c r="K284">
        <v>2</v>
      </c>
      <c r="L284">
        <v>2</v>
      </c>
      <c r="M284" s="12" t="str">
        <f t="shared" si="53"/>
        <v/>
      </c>
      <c r="N284" s="18" t="str">
        <f t="shared" si="54"/>
        <v/>
      </c>
      <c r="O284" s="5" t="str">
        <f t="shared" si="55"/>
        <v/>
      </c>
      <c r="P284" s="5" t="str">
        <f t="shared" si="56"/>
        <v/>
      </c>
      <c r="Q284" s="18" t="str">
        <f t="shared" si="57"/>
        <v/>
      </c>
      <c r="R284" s="17" t="str">
        <f t="shared" si="58"/>
        <v/>
      </c>
      <c r="S284" s="5" t="str">
        <f t="shared" si="59"/>
        <v/>
      </c>
      <c r="T284" s="16" t="str">
        <f t="shared" si="60"/>
        <v/>
      </c>
      <c r="U284" s="17" t="str">
        <f t="shared" si="61"/>
        <v/>
      </c>
      <c r="V284" s="5" t="str">
        <f t="shared" si="62"/>
        <v/>
      </c>
      <c r="W284" s="5"/>
      <c r="X284" s="5" t="str">
        <f t="shared" si="63"/>
        <v/>
      </c>
      <c r="Y284" s="16" t="str">
        <f t="shared" si="64"/>
        <v/>
      </c>
    </row>
    <row r="285" spans="1:25">
      <c r="A285">
        <v>2977</v>
      </c>
      <c r="B285">
        <v>0</v>
      </c>
      <c r="C285">
        <v>1959</v>
      </c>
      <c r="D285">
        <f t="shared" si="52"/>
        <v>57</v>
      </c>
      <c r="E285" t="s">
        <v>222</v>
      </c>
      <c r="F285">
        <v>3</v>
      </c>
      <c r="G285">
        <v>3</v>
      </c>
      <c r="H285">
        <v>4</v>
      </c>
      <c r="I285">
        <v>4</v>
      </c>
      <c r="J285">
        <v>4</v>
      </c>
      <c r="K285">
        <v>2</v>
      </c>
      <c r="L285">
        <v>3</v>
      </c>
      <c r="M285" s="12" t="str">
        <f t="shared" si="53"/>
        <v/>
      </c>
      <c r="N285" s="18" t="str">
        <f t="shared" si="54"/>
        <v/>
      </c>
      <c r="O285" s="5" t="str">
        <f t="shared" si="55"/>
        <v/>
      </c>
      <c r="P285" s="5" t="str">
        <f t="shared" si="56"/>
        <v/>
      </c>
      <c r="Q285" s="18" t="str">
        <f t="shared" si="57"/>
        <v/>
      </c>
      <c r="R285" s="17" t="str">
        <f t="shared" si="58"/>
        <v/>
      </c>
      <c r="S285" s="5" t="str">
        <f t="shared" si="59"/>
        <v/>
      </c>
      <c r="T285" s="16" t="str">
        <f t="shared" si="60"/>
        <v/>
      </c>
      <c r="U285" s="17" t="str">
        <f t="shared" si="61"/>
        <v/>
      </c>
      <c r="V285" s="5" t="str">
        <f t="shared" si="62"/>
        <v/>
      </c>
      <c r="W285" s="5"/>
      <c r="X285" s="5" t="str">
        <f t="shared" si="63"/>
        <v/>
      </c>
      <c r="Y285" s="16" t="str">
        <f t="shared" si="64"/>
        <v/>
      </c>
    </row>
    <row r="286" spans="1:25">
      <c r="A286">
        <v>2993</v>
      </c>
      <c r="B286">
        <v>1</v>
      </c>
      <c r="C286">
        <v>1973</v>
      </c>
      <c r="D286">
        <f t="shared" si="52"/>
        <v>43</v>
      </c>
      <c r="E286" t="s">
        <v>223</v>
      </c>
      <c r="F286">
        <v>3</v>
      </c>
      <c r="G286">
        <v>2</v>
      </c>
      <c r="H286">
        <v>2</v>
      </c>
      <c r="I286">
        <v>3</v>
      </c>
      <c r="J286">
        <v>3</v>
      </c>
      <c r="K286">
        <v>2</v>
      </c>
      <c r="L286">
        <v>3</v>
      </c>
      <c r="M286" s="12" t="str">
        <f t="shared" si="53"/>
        <v/>
      </c>
      <c r="N286" s="18" t="str">
        <f t="shared" si="54"/>
        <v/>
      </c>
      <c r="O286" s="5" t="str">
        <f t="shared" si="55"/>
        <v/>
      </c>
      <c r="P286" s="5" t="str">
        <f t="shared" si="56"/>
        <v/>
      </c>
      <c r="Q286" s="18" t="str">
        <f t="shared" si="57"/>
        <v/>
      </c>
      <c r="R286" s="17" t="str">
        <f t="shared" si="58"/>
        <v/>
      </c>
      <c r="S286" s="5" t="str">
        <f t="shared" si="59"/>
        <v/>
      </c>
      <c r="T286" s="16" t="str">
        <f t="shared" si="60"/>
        <v/>
      </c>
      <c r="U286" s="17" t="str">
        <f t="shared" si="61"/>
        <v/>
      </c>
      <c r="V286" s="5" t="str">
        <f t="shared" si="62"/>
        <v/>
      </c>
      <c r="W286" s="5"/>
      <c r="X286" s="5" t="str">
        <f t="shared" si="63"/>
        <v/>
      </c>
      <c r="Y286" s="16" t="str">
        <f t="shared" si="64"/>
        <v/>
      </c>
    </row>
    <row r="287" spans="1:25">
      <c r="A287">
        <v>2999</v>
      </c>
      <c r="B287">
        <v>1</v>
      </c>
      <c r="C287">
        <v>1982</v>
      </c>
      <c r="D287">
        <f t="shared" si="52"/>
        <v>34</v>
      </c>
      <c r="E287" t="s">
        <v>224</v>
      </c>
      <c r="F287">
        <v>1</v>
      </c>
      <c r="G287">
        <v>2</v>
      </c>
      <c r="H287">
        <v>2</v>
      </c>
      <c r="I287">
        <v>3</v>
      </c>
      <c r="J287">
        <v>3</v>
      </c>
      <c r="K287">
        <v>2</v>
      </c>
      <c r="L287">
        <v>2</v>
      </c>
      <c r="M287" s="12" t="str">
        <f t="shared" si="53"/>
        <v/>
      </c>
      <c r="N287" s="18" t="str">
        <f t="shared" si="54"/>
        <v/>
      </c>
      <c r="O287" s="5" t="str">
        <f t="shared" si="55"/>
        <v/>
      </c>
      <c r="P287" s="5" t="str">
        <f t="shared" si="56"/>
        <v/>
      </c>
      <c r="Q287" s="18" t="str">
        <f t="shared" si="57"/>
        <v/>
      </c>
      <c r="R287" s="17" t="str">
        <f t="shared" si="58"/>
        <v/>
      </c>
      <c r="S287" s="5" t="str">
        <f t="shared" si="59"/>
        <v/>
      </c>
      <c r="T287" s="16" t="str">
        <f t="shared" si="60"/>
        <v/>
      </c>
      <c r="U287" s="17" t="str">
        <f t="shared" si="61"/>
        <v/>
      </c>
      <c r="V287" s="5" t="str">
        <f t="shared" si="62"/>
        <v/>
      </c>
      <c r="W287" s="5"/>
      <c r="X287" s="5" t="str">
        <f t="shared" si="63"/>
        <v/>
      </c>
      <c r="Y287" s="16" t="str">
        <f t="shared" si="64"/>
        <v/>
      </c>
    </row>
    <row r="288" spans="1:25">
      <c r="A288">
        <v>3002</v>
      </c>
      <c r="B288">
        <v>0</v>
      </c>
      <c r="C288">
        <v>1995</v>
      </c>
      <c r="D288">
        <f t="shared" si="52"/>
        <v>21</v>
      </c>
      <c r="E288" t="s">
        <v>46</v>
      </c>
      <c r="G288">
        <v>3</v>
      </c>
      <c r="H288">
        <v>2</v>
      </c>
      <c r="I288">
        <v>2</v>
      </c>
      <c r="J288">
        <v>3</v>
      </c>
      <c r="K288">
        <v>1</v>
      </c>
      <c r="L288">
        <v>2</v>
      </c>
      <c r="M288" s="12">
        <f t="shared" si="53"/>
        <v>13</v>
      </c>
      <c r="N288" s="18">
        <f t="shared" si="54"/>
        <v>7</v>
      </c>
      <c r="O288" s="5">
        <f t="shared" si="55"/>
        <v>1.5789906509695295</v>
      </c>
      <c r="P288" s="5">
        <f t="shared" si="56"/>
        <v>42.431532133738251</v>
      </c>
      <c r="Q288" s="18">
        <f t="shared" si="57"/>
        <v>2</v>
      </c>
      <c r="R288" s="17">
        <f t="shared" si="58"/>
        <v>0.48632271468144023</v>
      </c>
      <c r="S288" s="5">
        <f t="shared" si="59"/>
        <v>40.509956956864507</v>
      </c>
      <c r="T288" s="16">
        <f t="shared" si="60"/>
        <v>4</v>
      </c>
      <c r="U288" s="17">
        <f t="shared" si="61"/>
        <v>3.8954293628809327E-4</v>
      </c>
      <c r="V288" s="5">
        <f t="shared" si="62"/>
        <v>50.185033661198766</v>
      </c>
      <c r="W288" s="5"/>
      <c r="X288" s="5">
        <f t="shared" si="63"/>
        <v>3.7411703601108028</v>
      </c>
      <c r="Y288" s="16">
        <f t="shared" si="64"/>
        <v>41.277001237001393</v>
      </c>
    </row>
    <row r="289" spans="1:25">
      <c r="A289">
        <v>3006</v>
      </c>
      <c r="B289">
        <v>0</v>
      </c>
      <c r="C289">
        <v>1973</v>
      </c>
      <c r="D289">
        <f t="shared" si="52"/>
        <v>43</v>
      </c>
      <c r="E289" t="s">
        <v>225</v>
      </c>
      <c r="F289">
        <v>2</v>
      </c>
      <c r="G289">
        <v>3</v>
      </c>
      <c r="H289">
        <v>2</v>
      </c>
      <c r="I289">
        <v>4</v>
      </c>
      <c r="J289">
        <v>4</v>
      </c>
      <c r="K289">
        <v>1</v>
      </c>
      <c r="L289">
        <v>3</v>
      </c>
      <c r="M289" s="12" t="str">
        <f t="shared" si="53"/>
        <v/>
      </c>
      <c r="N289" s="18" t="str">
        <f t="shared" si="54"/>
        <v/>
      </c>
      <c r="O289" s="5" t="str">
        <f t="shared" si="55"/>
        <v/>
      </c>
      <c r="P289" s="5" t="str">
        <f t="shared" si="56"/>
        <v/>
      </c>
      <c r="Q289" s="18" t="str">
        <f t="shared" si="57"/>
        <v/>
      </c>
      <c r="R289" s="17" t="str">
        <f t="shared" si="58"/>
        <v/>
      </c>
      <c r="S289" s="5" t="str">
        <f t="shared" si="59"/>
        <v/>
      </c>
      <c r="T289" s="16" t="str">
        <f t="shared" si="60"/>
        <v/>
      </c>
      <c r="U289" s="17" t="str">
        <f t="shared" si="61"/>
        <v/>
      </c>
      <c r="V289" s="5" t="str">
        <f t="shared" si="62"/>
        <v/>
      </c>
      <c r="W289" s="5"/>
      <c r="X289" s="5" t="str">
        <f t="shared" si="63"/>
        <v/>
      </c>
      <c r="Y289" s="16" t="str">
        <f t="shared" si="64"/>
        <v/>
      </c>
    </row>
    <row r="290" spans="1:25">
      <c r="A290">
        <v>3014</v>
      </c>
      <c r="B290">
        <v>1</v>
      </c>
      <c r="C290">
        <v>1986</v>
      </c>
      <c r="D290">
        <f t="shared" si="52"/>
        <v>30</v>
      </c>
      <c r="E290" t="s">
        <v>46</v>
      </c>
      <c r="G290">
        <v>3</v>
      </c>
      <c r="H290">
        <v>2</v>
      </c>
      <c r="I290">
        <v>2</v>
      </c>
      <c r="J290">
        <v>3</v>
      </c>
      <c r="K290">
        <v>2</v>
      </c>
      <c r="L290">
        <v>2</v>
      </c>
      <c r="M290" s="12" t="str">
        <f t="shared" si="53"/>
        <v/>
      </c>
      <c r="N290" s="18" t="str">
        <f t="shared" si="54"/>
        <v/>
      </c>
      <c r="O290" s="5" t="str">
        <f t="shared" si="55"/>
        <v/>
      </c>
      <c r="P290" s="5" t="str">
        <f t="shared" si="56"/>
        <v/>
      </c>
      <c r="Q290" s="18" t="str">
        <f t="shared" si="57"/>
        <v/>
      </c>
      <c r="R290" s="17" t="str">
        <f t="shared" si="58"/>
        <v/>
      </c>
      <c r="S290" s="5" t="str">
        <f t="shared" si="59"/>
        <v/>
      </c>
      <c r="T290" s="16" t="str">
        <f t="shared" si="60"/>
        <v/>
      </c>
      <c r="U290" s="17" t="str">
        <f t="shared" si="61"/>
        <v/>
      </c>
      <c r="V290" s="5" t="str">
        <f t="shared" si="62"/>
        <v/>
      </c>
      <c r="W290" s="5"/>
      <c r="X290" s="5" t="str">
        <f t="shared" si="63"/>
        <v/>
      </c>
      <c r="Y290" s="16" t="str">
        <f t="shared" si="64"/>
        <v/>
      </c>
    </row>
    <row r="291" spans="1:25">
      <c r="A291">
        <v>2857</v>
      </c>
      <c r="B291">
        <v>0</v>
      </c>
      <c r="C291">
        <v>1988</v>
      </c>
      <c r="D291">
        <f t="shared" si="52"/>
        <v>28</v>
      </c>
      <c r="E291" t="s">
        <v>226</v>
      </c>
      <c r="F291">
        <v>3</v>
      </c>
      <c r="G291">
        <v>2</v>
      </c>
      <c r="H291">
        <v>1</v>
      </c>
      <c r="I291">
        <v>3</v>
      </c>
      <c r="J291">
        <v>2</v>
      </c>
      <c r="K291">
        <v>1</v>
      </c>
      <c r="L291">
        <v>3</v>
      </c>
      <c r="M291" s="12">
        <f t="shared" si="53"/>
        <v>12</v>
      </c>
      <c r="N291" s="18">
        <f t="shared" si="54"/>
        <v>6</v>
      </c>
      <c r="O291" s="5">
        <f t="shared" si="55"/>
        <v>5.0921485457063724</v>
      </c>
      <c r="P291" s="5">
        <f t="shared" si="56"/>
        <v>36.408458229697487</v>
      </c>
      <c r="Q291" s="18">
        <f t="shared" si="57"/>
        <v>3</v>
      </c>
      <c r="R291" s="17">
        <f t="shared" si="58"/>
        <v>9.1585872576177382E-2</v>
      </c>
      <c r="S291" s="5">
        <f t="shared" si="59"/>
        <v>54.118320565888993</v>
      </c>
      <c r="T291" s="16">
        <f t="shared" si="60"/>
        <v>3</v>
      </c>
      <c r="U291" s="17">
        <f t="shared" si="61"/>
        <v>0.96091585872576157</v>
      </c>
      <c r="V291" s="5">
        <f t="shared" si="62"/>
        <v>40.809994827127973</v>
      </c>
      <c r="W291" s="5"/>
      <c r="X291" s="5">
        <f t="shared" si="63"/>
        <v>8.6095914127423825</v>
      </c>
      <c r="Y291" s="16">
        <f t="shared" si="64"/>
        <v>36.767151536403475</v>
      </c>
    </row>
    <row r="292" spans="1:25">
      <c r="A292">
        <v>3061</v>
      </c>
      <c r="B292">
        <v>0</v>
      </c>
      <c r="C292">
        <v>1980</v>
      </c>
      <c r="D292">
        <f t="shared" si="52"/>
        <v>36</v>
      </c>
      <c r="E292" t="s">
        <v>227</v>
      </c>
      <c r="F292">
        <v>2</v>
      </c>
      <c r="G292">
        <v>3</v>
      </c>
      <c r="H292">
        <v>3</v>
      </c>
      <c r="I292">
        <v>3</v>
      </c>
      <c r="J292">
        <v>2</v>
      </c>
      <c r="K292">
        <v>2</v>
      </c>
      <c r="L292">
        <v>2</v>
      </c>
      <c r="M292" s="12" t="str">
        <f t="shared" si="53"/>
        <v/>
      </c>
      <c r="N292" s="18" t="str">
        <f t="shared" si="54"/>
        <v/>
      </c>
      <c r="O292" s="5" t="str">
        <f t="shared" si="55"/>
        <v/>
      </c>
      <c r="P292" s="5" t="str">
        <f t="shared" si="56"/>
        <v/>
      </c>
      <c r="Q292" s="18" t="str">
        <f t="shared" si="57"/>
        <v/>
      </c>
      <c r="R292" s="17" t="str">
        <f t="shared" si="58"/>
        <v/>
      </c>
      <c r="S292" s="5" t="str">
        <f t="shared" si="59"/>
        <v/>
      </c>
      <c r="T292" s="16" t="str">
        <f t="shared" si="60"/>
        <v/>
      </c>
      <c r="U292" s="17" t="str">
        <f t="shared" si="61"/>
        <v/>
      </c>
      <c r="V292" s="5" t="str">
        <f t="shared" si="62"/>
        <v/>
      </c>
      <c r="W292" s="5"/>
      <c r="X292" s="5" t="str">
        <f t="shared" si="63"/>
        <v/>
      </c>
      <c r="Y292" s="16" t="str">
        <f t="shared" si="64"/>
        <v/>
      </c>
    </row>
    <row r="293" spans="1:25">
      <c r="A293">
        <v>3063</v>
      </c>
      <c r="B293">
        <v>0</v>
      </c>
      <c r="C293">
        <v>1991</v>
      </c>
      <c r="D293">
        <f t="shared" si="52"/>
        <v>25</v>
      </c>
      <c r="E293" t="s">
        <v>228</v>
      </c>
      <c r="F293">
        <v>3</v>
      </c>
      <c r="G293">
        <v>4</v>
      </c>
      <c r="H293">
        <v>2</v>
      </c>
      <c r="I293">
        <v>3</v>
      </c>
      <c r="J293">
        <v>3</v>
      </c>
      <c r="K293">
        <v>1</v>
      </c>
      <c r="L293">
        <v>3</v>
      </c>
      <c r="M293" s="12">
        <f t="shared" si="53"/>
        <v>16</v>
      </c>
      <c r="N293" s="18">
        <f t="shared" si="54"/>
        <v>9</v>
      </c>
      <c r="O293" s="5">
        <f t="shared" si="55"/>
        <v>0.55267486149584455</v>
      </c>
      <c r="P293" s="5">
        <f t="shared" si="56"/>
        <v>54.47767994181978</v>
      </c>
      <c r="Q293" s="18">
        <f t="shared" si="57"/>
        <v>3</v>
      </c>
      <c r="R293" s="17">
        <f t="shared" si="58"/>
        <v>9.1585872576177382E-2</v>
      </c>
      <c r="S293" s="5">
        <f t="shared" si="59"/>
        <v>54.118320565888993</v>
      </c>
      <c r="T293" s="16">
        <f t="shared" si="60"/>
        <v>4</v>
      </c>
      <c r="U293" s="17">
        <f t="shared" si="61"/>
        <v>3.8954293628809327E-4</v>
      </c>
      <c r="V293" s="5">
        <f t="shared" si="62"/>
        <v>50.185033661198766</v>
      </c>
      <c r="W293" s="5"/>
      <c r="X293" s="5">
        <f t="shared" si="63"/>
        <v>1.1359072022160668</v>
      </c>
      <c r="Y293" s="16">
        <f t="shared" si="64"/>
        <v>54.806550338795148</v>
      </c>
    </row>
    <row r="294" spans="1:25">
      <c r="A294">
        <v>3065</v>
      </c>
      <c r="B294">
        <v>0</v>
      </c>
      <c r="C294">
        <v>1984</v>
      </c>
      <c r="D294">
        <f t="shared" si="52"/>
        <v>32</v>
      </c>
      <c r="E294" t="s">
        <v>229</v>
      </c>
      <c r="F294">
        <v>1</v>
      </c>
      <c r="G294">
        <v>2</v>
      </c>
      <c r="H294">
        <v>2</v>
      </c>
      <c r="I294">
        <v>2</v>
      </c>
      <c r="J294">
        <v>3</v>
      </c>
      <c r="K294">
        <v>2</v>
      </c>
      <c r="L294">
        <v>3</v>
      </c>
      <c r="M294" s="12" t="str">
        <f t="shared" si="53"/>
        <v/>
      </c>
      <c r="N294" s="18" t="str">
        <f t="shared" si="54"/>
        <v/>
      </c>
      <c r="O294" s="5" t="str">
        <f t="shared" si="55"/>
        <v/>
      </c>
      <c r="P294" s="5" t="str">
        <f t="shared" si="56"/>
        <v/>
      </c>
      <c r="Q294" s="18" t="str">
        <f t="shared" si="57"/>
        <v/>
      </c>
      <c r="R294" s="17" t="str">
        <f t="shared" si="58"/>
        <v/>
      </c>
      <c r="S294" s="5" t="str">
        <f t="shared" si="59"/>
        <v/>
      </c>
      <c r="T294" s="16" t="str">
        <f t="shared" si="60"/>
        <v/>
      </c>
      <c r="U294" s="17" t="str">
        <f t="shared" si="61"/>
        <v/>
      </c>
      <c r="V294" s="5" t="str">
        <f t="shared" si="62"/>
        <v/>
      </c>
      <c r="W294" s="5"/>
      <c r="X294" s="5" t="str">
        <f t="shared" si="63"/>
        <v/>
      </c>
      <c r="Y294" s="16" t="str">
        <f t="shared" si="64"/>
        <v/>
      </c>
    </row>
    <row r="295" spans="1:25">
      <c r="A295">
        <v>3116</v>
      </c>
      <c r="B295">
        <v>1</v>
      </c>
      <c r="C295">
        <v>1983</v>
      </c>
      <c r="D295">
        <f t="shared" si="52"/>
        <v>33</v>
      </c>
      <c r="E295" t="s">
        <v>46</v>
      </c>
      <c r="G295">
        <v>3</v>
      </c>
      <c r="H295">
        <v>2</v>
      </c>
      <c r="I295">
        <v>3</v>
      </c>
      <c r="J295">
        <v>2</v>
      </c>
      <c r="K295">
        <v>2</v>
      </c>
      <c r="L295">
        <v>3</v>
      </c>
      <c r="M295" s="12" t="str">
        <f t="shared" si="53"/>
        <v/>
      </c>
      <c r="N295" s="18" t="str">
        <f t="shared" si="54"/>
        <v/>
      </c>
      <c r="O295" s="5" t="str">
        <f t="shared" si="55"/>
        <v/>
      </c>
      <c r="P295" s="5" t="str">
        <f t="shared" si="56"/>
        <v/>
      </c>
      <c r="Q295" s="18" t="str">
        <f t="shared" si="57"/>
        <v/>
      </c>
      <c r="R295" s="17" t="str">
        <f t="shared" si="58"/>
        <v/>
      </c>
      <c r="S295" s="5" t="str">
        <f t="shared" si="59"/>
        <v/>
      </c>
      <c r="T295" s="16" t="str">
        <f t="shared" si="60"/>
        <v/>
      </c>
      <c r="U295" s="17" t="str">
        <f t="shared" si="61"/>
        <v/>
      </c>
      <c r="V295" s="5" t="str">
        <f t="shared" si="62"/>
        <v/>
      </c>
      <c r="W295" s="5"/>
      <c r="X295" s="5" t="str">
        <f t="shared" si="63"/>
        <v/>
      </c>
      <c r="Y295" s="16" t="str">
        <f t="shared" si="64"/>
        <v/>
      </c>
    </row>
    <row r="296" spans="1:25">
      <c r="A296">
        <v>3126</v>
      </c>
      <c r="B296">
        <v>1</v>
      </c>
      <c r="C296">
        <v>1969</v>
      </c>
      <c r="D296">
        <f t="shared" si="52"/>
        <v>47</v>
      </c>
      <c r="E296" t="s">
        <v>230</v>
      </c>
      <c r="F296">
        <v>1</v>
      </c>
      <c r="G296">
        <v>2</v>
      </c>
      <c r="H296">
        <v>2</v>
      </c>
      <c r="I296">
        <v>3</v>
      </c>
      <c r="J296">
        <v>2</v>
      </c>
      <c r="K296">
        <v>2</v>
      </c>
      <c r="L296">
        <v>2</v>
      </c>
      <c r="M296" s="12" t="str">
        <f t="shared" si="53"/>
        <v/>
      </c>
      <c r="N296" s="18" t="str">
        <f t="shared" si="54"/>
        <v/>
      </c>
      <c r="O296" s="5" t="str">
        <f t="shared" si="55"/>
        <v/>
      </c>
      <c r="P296" s="5" t="str">
        <f t="shared" si="56"/>
        <v/>
      </c>
      <c r="Q296" s="18" t="str">
        <f t="shared" si="57"/>
        <v/>
      </c>
      <c r="R296" s="17" t="str">
        <f t="shared" si="58"/>
        <v/>
      </c>
      <c r="S296" s="5" t="str">
        <f t="shared" si="59"/>
        <v/>
      </c>
      <c r="T296" s="16" t="str">
        <f t="shared" si="60"/>
        <v/>
      </c>
      <c r="U296" s="17" t="str">
        <f t="shared" si="61"/>
        <v/>
      </c>
      <c r="V296" s="5" t="str">
        <f t="shared" si="62"/>
        <v/>
      </c>
      <c r="W296" s="5"/>
      <c r="X296" s="5" t="str">
        <f t="shared" si="63"/>
        <v/>
      </c>
      <c r="Y296" s="16" t="str">
        <f t="shared" si="64"/>
        <v/>
      </c>
    </row>
    <row r="297" spans="1:25">
      <c r="A297">
        <v>3137</v>
      </c>
      <c r="B297">
        <v>0</v>
      </c>
      <c r="C297">
        <v>1995</v>
      </c>
      <c r="D297">
        <f t="shared" si="52"/>
        <v>21</v>
      </c>
      <c r="E297" t="s">
        <v>231</v>
      </c>
      <c r="F297">
        <v>3</v>
      </c>
      <c r="G297">
        <v>3</v>
      </c>
      <c r="H297">
        <v>1</v>
      </c>
      <c r="I297">
        <v>3</v>
      </c>
      <c r="J297">
        <v>3</v>
      </c>
      <c r="K297">
        <v>2</v>
      </c>
      <c r="L297">
        <v>2</v>
      </c>
      <c r="M297" s="12">
        <f t="shared" si="53"/>
        <v>14</v>
      </c>
      <c r="N297" s="18">
        <f t="shared" si="54"/>
        <v>6</v>
      </c>
      <c r="O297" s="5">
        <f t="shared" si="55"/>
        <v>5.0921485457063724</v>
      </c>
      <c r="P297" s="5">
        <f t="shared" si="56"/>
        <v>36.408458229697487</v>
      </c>
      <c r="Q297" s="18">
        <f t="shared" si="57"/>
        <v>3</v>
      </c>
      <c r="R297" s="17">
        <f t="shared" si="58"/>
        <v>9.1585872576177382E-2</v>
      </c>
      <c r="S297" s="5">
        <f t="shared" si="59"/>
        <v>54.118320565888993</v>
      </c>
      <c r="T297" s="16">
        <f t="shared" si="60"/>
        <v>5</v>
      </c>
      <c r="U297" s="17">
        <f t="shared" si="61"/>
        <v>1.0398632271468147</v>
      </c>
      <c r="V297" s="5">
        <f t="shared" si="62"/>
        <v>59.560072495269566</v>
      </c>
      <c r="W297" s="5"/>
      <c r="X297" s="5">
        <f t="shared" si="63"/>
        <v>0.87274930747922419</v>
      </c>
      <c r="Y297" s="16">
        <f t="shared" si="64"/>
        <v>45.786850937599311</v>
      </c>
    </row>
    <row r="298" spans="1:25">
      <c r="A298">
        <v>3144</v>
      </c>
      <c r="B298">
        <v>1</v>
      </c>
      <c r="C298">
        <v>1993</v>
      </c>
      <c r="D298">
        <f t="shared" si="52"/>
        <v>23</v>
      </c>
      <c r="E298" t="s">
        <v>232</v>
      </c>
      <c r="F298">
        <v>3</v>
      </c>
      <c r="G298">
        <v>2</v>
      </c>
      <c r="H298">
        <v>2</v>
      </c>
      <c r="I298">
        <v>2</v>
      </c>
      <c r="J298">
        <v>3</v>
      </c>
      <c r="K298">
        <v>2</v>
      </c>
      <c r="L298">
        <v>2</v>
      </c>
      <c r="M298" s="12" t="str">
        <f t="shared" si="53"/>
        <v/>
      </c>
      <c r="N298" s="18" t="str">
        <f t="shared" si="54"/>
        <v/>
      </c>
      <c r="O298" s="5" t="str">
        <f t="shared" si="55"/>
        <v/>
      </c>
      <c r="P298" s="5" t="str">
        <f t="shared" si="56"/>
        <v/>
      </c>
      <c r="Q298" s="18" t="str">
        <f t="shared" si="57"/>
        <v/>
      </c>
      <c r="R298" s="17" t="str">
        <f t="shared" si="58"/>
        <v/>
      </c>
      <c r="S298" s="5" t="str">
        <f t="shared" si="59"/>
        <v/>
      </c>
      <c r="T298" s="16" t="str">
        <f t="shared" si="60"/>
        <v/>
      </c>
      <c r="U298" s="17" t="str">
        <f t="shared" si="61"/>
        <v/>
      </c>
      <c r="V298" s="5" t="str">
        <f t="shared" si="62"/>
        <v/>
      </c>
      <c r="W298" s="5"/>
      <c r="X298" s="5" t="str">
        <f t="shared" si="63"/>
        <v/>
      </c>
      <c r="Y298" s="16" t="str">
        <f t="shared" si="64"/>
        <v/>
      </c>
    </row>
    <row r="299" spans="1:25">
      <c r="A299">
        <v>16</v>
      </c>
      <c r="B299">
        <v>0</v>
      </c>
      <c r="C299">
        <v>1987</v>
      </c>
      <c r="D299">
        <f t="shared" si="52"/>
        <v>29</v>
      </c>
      <c r="E299" t="s">
        <v>233</v>
      </c>
      <c r="F299">
        <v>1</v>
      </c>
      <c r="G299">
        <v>2</v>
      </c>
      <c r="H299">
        <v>3</v>
      </c>
      <c r="I299">
        <v>3</v>
      </c>
      <c r="J299">
        <v>2</v>
      </c>
      <c r="K299">
        <v>1</v>
      </c>
      <c r="L299">
        <v>2</v>
      </c>
      <c r="M299" s="12">
        <f t="shared" si="53"/>
        <v>13</v>
      </c>
      <c r="N299" s="18">
        <f t="shared" si="54"/>
        <v>7</v>
      </c>
      <c r="O299" s="5">
        <f t="shared" si="55"/>
        <v>1.5789906509695295</v>
      </c>
      <c r="P299" s="5">
        <f t="shared" si="56"/>
        <v>42.431532133738251</v>
      </c>
      <c r="Q299" s="18">
        <f t="shared" si="57"/>
        <v>3</v>
      </c>
      <c r="R299" s="17">
        <f t="shared" si="58"/>
        <v>9.1585872576177382E-2</v>
      </c>
      <c r="S299" s="5">
        <f t="shared" si="59"/>
        <v>54.118320565888993</v>
      </c>
      <c r="T299" s="16">
        <f t="shared" si="60"/>
        <v>3</v>
      </c>
      <c r="U299" s="17">
        <f t="shared" si="61"/>
        <v>0.96091585872576157</v>
      </c>
      <c r="V299" s="5">
        <f t="shared" si="62"/>
        <v>40.809994827127973</v>
      </c>
      <c r="W299" s="5"/>
      <c r="X299" s="5">
        <f t="shared" si="63"/>
        <v>3.7411703601108028</v>
      </c>
      <c r="Y299" s="16">
        <f t="shared" si="64"/>
        <v>41.277001237001393</v>
      </c>
    </row>
    <row r="300" spans="1:25">
      <c r="M300" s="19"/>
      <c r="X300" s="5" t="str">
        <f t="shared" si="63"/>
        <v/>
      </c>
      <c r="Y300" s="16" t="str">
        <f t="shared" si="64"/>
        <v/>
      </c>
    </row>
  </sheetData>
  <conditionalFormatting sqref="G14:L299">
    <cfRule type="cellIs" dxfId="17" priority="14" operator="notBetween">
      <formula>1</formula>
      <formula>6</formula>
    </cfRule>
  </conditionalFormatting>
  <conditionalFormatting sqref="D14:D299">
    <cfRule type="cellIs" dxfId="16" priority="10" operator="between">
      <formula>50</formula>
      <formula>100</formula>
    </cfRule>
    <cfRule type="cellIs" dxfId="15" priority="11" operator="between">
      <formula>50</formula>
      <formula>100</formula>
    </cfRule>
    <cfRule type="cellIs" dxfId="14" priority="12" operator="between">
      <formula>30</formula>
      <formula>50</formula>
    </cfRule>
    <cfRule type="cellIs" dxfId="13" priority="13" operator="between">
      <formula>15</formula>
      <formula>18</formula>
    </cfRule>
  </conditionalFormatting>
  <conditionalFormatting sqref="D14:D299">
    <cfRule type="cellIs" dxfId="12" priority="8" operator="between">
      <formula>19</formula>
      <formula>30</formula>
    </cfRule>
    <cfRule type="cellIs" dxfId="11" priority="9" operator="between">
      <formula>15</formula>
      <formula>18</formula>
    </cfRule>
  </conditionalFormatting>
  <conditionalFormatting sqref="B14:B299">
    <cfRule type="cellIs" dxfId="10" priority="6" operator="equal">
      <formula>0</formula>
    </cfRule>
    <cfRule type="cellIs" dxfId="9" priority="7" operator="equal">
      <formula>1</formula>
    </cfRule>
  </conditionalFormatting>
  <conditionalFormatting sqref="F14:F299">
    <cfRule type="colorScale" priority="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4:S299">
    <cfRule type="colorScale" priority="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V14:W299">
    <cfRule type="colorScale" priority="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P14:P299">
    <cfRule type="colorScale" priority="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Y14:Y300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Y300"/>
  <sheetViews>
    <sheetView zoomScale="80" zoomScaleNormal="80" workbookViewId="0">
      <selection activeCell="W4" sqref="W4:W5"/>
    </sheetView>
  </sheetViews>
  <sheetFormatPr defaultRowHeight="15"/>
  <cols>
    <col min="15" max="16" width="12.42578125" bestFit="1" customWidth="1"/>
    <col min="18" max="18" width="14" customWidth="1"/>
    <col min="20" max="20" width="12.42578125" bestFit="1" customWidth="1"/>
    <col min="21" max="21" width="12.42578125" customWidth="1"/>
    <col min="22" max="22" width="11" customWidth="1"/>
    <col min="23" max="23" width="12.42578125" bestFit="1" customWidth="1"/>
  </cols>
  <sheetData>
    <row r="2" spans="1:25">
      <c r="B2" s="12" t="s">
        <v>307</v>
      </c>
      <c r="R2" t="s">
        <v>296</v>
      </c>
      <c r="V2" t="s">
        <v>304</v>
      </c>
    </row>
    <row r="3" spans="1:25">
      <c r="B3">
        <f>SUM(M14:M299)/W4</f>
        <v>65</v>
      </c>
    </row>
    <row r="4" spans="1:25">
      <c r="N4" s="12"/>
      <c r="O4" s="12"/>
      <c r="P4" s="12"/>
      <c r="R4" s="12" t="s">
        <v>294</v>
      </c>
      <c r="S4" t="s">
        <v>297</v>
      </c>
      <c r="T4" s="5">
        <f>AVERAGE(N14:N299)</f>
        <v>7.4461538461538463</v>
      </c>
      <c r="U4" s="5"/>
      <c r="V4" s="5" t="s">
        <v>305</v>
      </c>
      <c r="W4" s="5">
        <f>AVERAGE(M14:M299)</f>
        <v>14.676923076923076</v>
      </c>
    </row>
    <row r="5" spans="1:25">
      <c r="S5" t="s">
        <v>298</v>
      </c>
      <c r="T5" s="5">
        <f>SQRT(SUM(O14:O299)/B3)</f>
        <v>1.5593960293432072</v>
      </c>
      <c r="V5" t="s">
        <v>298</v>
      </c>
      <c r="W5" s="5">
        <f>SQRT(SUM(X14:X299)/B3)</f>
        <v>2.1491156843809196</v>
      </c>
    </row>
    <row r="7" spans="1:25">
      <c r="N7" s="12"/>
      <c r="O7" s="12"/>
      <c r="P7" s="12"/>
      <c r="R7" s="12" t="s">
        <v>295</v>
      </c>
      <c r="S7" t="s">
        <v>297</v>
      </c>
      <c r="T7" s="5">
        <f>AVERAGE(Q14:Q299)</f>
        <v>2.6461538461538461</v>
      </c>
      <c r="U7" s="5"/>
      <c r="V7" s="5"/>
      <c r="W7" s="5"/>
    </row>
    <row r="8" spans="1:25">
      <c r="S8" t="s">
        <v>298</v>
      </c>
      <c r="T8" s="5">
        <f>SQRT(SUM(R14:R299)/B3)</f>
        <v>0.8307692307692307</v>
      </c>
    </row>
    <row r="10" spans="1:25">
      <c r="N10" s="12"/>
      <c r="O10" s="12"/>
      <c r="P10" s="12"/>
      <c r="R10" s="12" t="s">
        <v>299</v>
      </c>
      <c r="S10" t="s">
        <v>297</v>
      </c>
      <c r="T10" s="5">
        <f>AVERAGE(T14:T299)</f>
        <v>4.5846153846153843</v>
      </c>
      <c r="U10" s="5"/>
      <c r="V10" s="5"/>
      <c r="W10" s="5"/>
    </row>
    <row r="11" spans="1:25">
      <c r="S11" t="s">
        <v>298</v>
      </c>
      <c r="T11" s="5">
        <f>SQRT(SUM(U14:U299)/B3)</f>
        <v>1.079776439714867</v>
      </c>
    </row>
    <row r="12" spans="1:25">
      <c r="G12" t="s">
        <v>290</v>
      </c>
      <c r="I12" t="s">
        <v>291</v>
      </c>
      <c r="J12" t="s">
        <v>292</v>
      </c>
      <c r="L12" t="s">
        <v>293</v>
      </c>
    </row>
    <row r="13" spans="1:25">
      <c r="A13" t="s">
        <v>21</v>
      </c>
      <c r="B13" t="s">
        <v>22</v>
      </c>
      <c r="C13" t="s">
        <v>23</v>
      </c>
      <c r="D13" t="s">
        <v>303</v>
      </c>
      <c r="E13" t="s">
        <v>25</v>
      </c>
      <c r="F13" t="s">
        <v>306</v>
      </c>
      <c r="G13" s="14" t="s">
        <v>26</v>
      </c>
      <c r="H13" s="14" t="s">
        <v>27</v>
      </c>
      <c r="I13" s="13" t="s">
        <v>28</v>
      </c>
      <c r="J13" s="15" t="s">
        <v>29</v>
      </c>
      <c r="K13" s="15" t="s">
        <v>30</v>
      </c>
      <c r="L13" s="14" t="s">
        <v>31</v>
      </c>
      <c r="M13" s="12" t="s">
        <v>283</v>
      </c>
      <c r="N13" s="14" t="s">
        <v>294</v>
      </c>
      <c r="O13" s="12" t="s">
        <v>286</v>
      </c>
      <c r="P13" s="12" t="s">
        <v>301</v>
      </c>
      <c r="Q13" s="13" t="s">
        <v>295</v>
      </c>
      <c r="R13" s="12" t="s">
        <v>286</v>
      </c>
      <c r="S13" s="12" t="s">
        <v>300</v>
      </c>
      <c r="T13" s="15" t="s">
        <v>299</v>
      </c>
      <c r="U13" s="12" t="s">
        <v>286</v>
      </c>
      <c r="V13" s="12" t="s">
        <v>302</v>
      </c>
      <c r="W13" s="12"/>
      <c r="X13" s="12" t="s">
        <v>286</v>
      </c>
      <c r="Y13" s="12" t="s">
        <v>289</v>
      </c>
    </row>
    <row r="14" spans="1:25">
      <c r="A14">
        <v>1</v>
      </c>
      <c r="B14">
        <v>1</v>
      </c>
      <c r="C14">
        <v>1984</v>
      </c>
      <c r="D14">
        <f t="shared" ref="D14:D77" si="0">2016-C14</f>
        <v>32</v>
      </c>
      <c r="E14" t="s">
        <v>45</v>
      </c>
      <c r="F14">
        <v>3</v>
      </c>
      <c r="G14">
        <v>4</v>
      </c>
      <c r="H14">
        <v>3</v>
      </c>
      <c r="I14">
        <v>2</v>
      </c>
      <c r="J14">
        <v>2</v>
      </c>
      <c r="K14">
        <v>2</v>
      </c>
      <c r="L14">
        <v>3</v>
      </c>
      <c r="M14" s="12" t="str">
        <f>IF(AND(B14=0,D14&gt;30),SUM(G14:L14),"")</f>
        <v/>
      </c>
      <c r="N14" s="18" t="str">
        <f>IF(AND(B14=0,D14&gt;30),G14++H14+L14,"")</f>
        <v/>
      </c>
      <c r="O14" s="5" t="str">
        <f>IF(AND(B14=0,D14&gt;30),POWER(N14-T$4,2),"")</f>
        <v/>
      </c>
      <c r="P14" s="5" t="str">
        <f>IF(AND(B14=0,D14&gt;30),(((N14-T$4)/T$5)*10+50),"")</f>
        <v/>
      </c>
      <c r="Q14" s="18" t="str">
        <f>IF(AND(B14=0,D14&gt;30),I14,"")</f>
        <v/>
      </c>
      <c r="R14" s="17" t="str">
        <f>IF(AND(B14=0,D14&gt;30),POWER(Q14-T$7,2),"")</f>
        <v/>
      </c>
      <c r="S14" s="5" t="str">
        <f>IF(AND(B14=0,D14&gt;30),((Q14-T$7)/T$8)*10+50,"")</f>
        <v/>
      </c>
      <c r="T14" s="16" t="str">
        <f>IF(AND(B14=0,D14&gt;30),J14+K14,"")</f>
        <v/>
      </c>
      <c r="U14" s="17" t="str">
        <f>IF(AND(B14=0,D14&gt;30),POWER(T14-T$10,2),"")</f>
        <v/>
      </c>
      <c r="V14" s="5" t="str">
        <f>IF(AND(B14=0,D14&gt;30),((T14-T$10)/T$11)*10+50,"")</f>
        <v/>
      </c>
      <c r="W14" s="5"/>
      <c r="X14" s="5" t="str">
        <f>IF(AND(B14=0,D14&gt;30),POWER((M14-W$4),2),"")</f>
        <v/>
      </c>
      <c r="Y14" s="16" t="str">
        <f>IF(AND(B14=0,D14&gt;30),((M14-W$4)/W$5)*10+50,"")</f>
        <v/>
      </c>
    </row>
    <row r="15" spans="1:25">
      <c r="A15">
        <v>34</v>
      </c>
      <c r="B15">
        <v>0</v>
      </c>
      <c r="C15">
        <v>1986</v>
      </c>
      <c r="D15">
        <f t="shared" si="0"/>
        <v>30</v>
      </c>
      <c r="E15" t="s">
        <v>46</v>
      </c>
      <c r="G15">
        <v>2</v>
      </c>
      <c r="H15">
        <v>2</v>
      </c>
      <c r="I15">
        <v>2</v>
      </c>
      <c r="J15">
        <v>3</v>
      </c>
      <c r="K15">
        <v>2</v>
      </c>
      <c r="L15">
        <v>2</v>
      </c>
      <c r="M15" s="12" t="str">
        <f t="shared" ref="M15:M78" si="1">IF(AND(B15=0,D15&gt;30),SUM(G15:L15),"")</f>
        <v/>
      </c>
      <c r="N15" s="18" t="str">
        <f t="shared" ref="N15:N78" si="2">IF(AND(B15=0,D15&gt;30),G15++H15+L15,"")</f>
        <v/>
      </c>
      <c r="O15" s="5" t="str">
        <f t="shared" ref="O15:O78" si="3">IF(AND(B15=0,D15&gt;30),POWER(N15-T$4,2),"")</f>
        <v/>
      </c>
      <c r="P15" s="5" t="str">
        <f t="shared" ref="P15:P78" si="4">IF(AND(B15=0,D15&gt;30),(((N15-T$4)/T$5)*10+50),"")</f>
        <v/>
      </c>
      <c r="Q15" s="18" t="str">
        <f t="shared" ref="Q15:Q78" si="5">IF(AND(B15=0,D15&gt;30),I15,"")</f>
        <v/>
      </c>
      <c r="R15" s="17" t="str">
        <f t="shared" ref="R15:R78" si="6">IF(AND(B15=0,D15&gt;30),POWER(Q15-T$7,2),"")</f>
        <v/>
      </c>
      <c r="S15" s="5" t="str">
        <f t="shared" ref="S15:S78" si="7">IF(AND(B15=0,D15&gt;30),((Q15-T$7)/T$8)*10+50,"")</f>
        <v/>
      </c>
      <c r="T15" s="16" t="str">
        <f t="shared" ref="T15:T78" si="8">IF(AND(B15=0,D15&gt;30),J15+K15,"")</f>
        <v/>
      </c>
      <c r="U15" s="17" t="str">
        <f t="shared" ref="U15:U78" si="9">IF(AND(B15=0,D15&gt;30),POWER(T15-T$10,2),"")</f>
        <v/>
      </c>
      <c r="V15" s="5" t="str">
        <f t="shared" ref="V15:V78" si="10">IF(AND(B15=0,D15&gt;30),((T15-T$10)/T$11)*10+50,"")</f>
        <v/>
      </c>
      <c r="W15" s="5"/>
      <c r="X15" s="5" t="str">
        <f t="shared" ref="X15:X78" si="11">IF(AND(B15=0,D15&gt;30),POWER((M15-W$4),2),"")</f>
        <v/>
      </c>
      <c r="Y15" s="16" t="str">
        <f t="shared" ref="Y15:Y78" si="12">IF(AND(B15=0,D15&gt;30),((M15-W$4)/W$5)*10+50,"")</f>
        <v/>
      </c>
    </row>
    <row r="16" spans="1:25">
      <c r="A16">
        <v>59</v>
      </c>
      <c r="B16">
        <v>0</v>
      </c>
      <c r="C16">
        <v>1995</v>
      </c>
      <c r="D16">
        <f t="shared" si="0"/>
        <v>21</v>
      </c>
      <c r="E16" t="s">
        <v>47</v>
      </c>
      <c r="F16">
        <v>3</v>
      </c>
      <c r="G16">
        <v>3</v>
      </c>
      <c r="H16">
        <v>3</v>
      </c>
      <c r="I16">
        <v>3</v>
      </c>
      <c r="J16">
        <v>2</v>
      </c>
      <c r="K16">
        <v>2</v>
      </c>
      <c r="L16">
        <v>2</v>
      </c>
      <c r="M16" s="12" t="str">
        <f t="shared" si="1"/>
        <v/>
      </c>
      <c r="N16" s="18" t="str">
        <f t="shared" si="2"/>
        <v/>
      </c>
      <c r="O16" s="5" t="str">
        <f t="shared" si="3"/>
        <v/>
      </c>
      <c r="P16" s="5" t="str">
        <f t="shared" si="4"/>
        <v/>
      </c>
      <c r="Q16" s="18" t="str">
        <f t="shared" si="5"/>
        <v/>
      </c>
      <c r="R16" s="17" t="str">
        <f t="shared" si="6"/>
        <v/>
      </c>
      <c r="S16" s="5" t="str">
        <f t="shared" si="7"/>
        <v/>
      </c>
      <c r="T16" s="16" t="str">
        <f t="shared" si="8"/>
        <v/>
      </c>
      <c r="U16" s="17" t="str">
        <f t="shared" si="9"/>
        <v/>
      </c>
      <c r="V16" s="5" t="str">
        <f t="shared" si="10"/>
        <v/>
      </c>
      <c r="W16" s="5"/>
      <c r="X16" s="5" t="str">
        <f t="shared" si="11"/>
        <v/>
      </c>
      <c r="Y16" s="16" t="str">
        <f t="shared" si="12"/>
        <v/>
      </c>
    </row>
    <row r="17" spans="1:25">
      <c r="A17">
        <v>56</v>
      </c>
      <c r="B17">
        <v>0</v>
      </c>
      <c r="C17">
        <v>1993</v>
      </c>
      <c r="D17">
        <f t="shared" si="0"/>
        <v>23</v>
      </c>
      <c r="E17" t="s">
        <v>48</v>
      </c>
      <c r="F17">
        <v>1</v>
      </c>
      <c r="G17">
        <v>2</v>
      </c>
      <c r="H17">
        <v>2</v>
      </c>
      <c r="I17">
        <v>4</v>
      </c>
      <c r="J17">
        <v>3</v>
      </c>
      <c r="K17">
        <v>2</v>
      </c>
      <c r="L17">
        <v>3</v>
      </c>
      <c r="M17" s="12" t="str">
        <f t="shared" si="1"/>
        <v/>
      </c>
      <c r="N17" s="18" t="str">
        <f t="shared" si="2"/>
        <v/>
      </c>
      <c r="O17" s="5" t="str">
        <f t="shared" si="3"/>
        <v/>
      </c>
      <c r="P17" s="5" t="str">
        <f t="shared" si="4"/>
        <v/>
      </c>
      <c r="Q17" s="18" t="str">
        <f t="shared" si="5"/>
        <v/>
      </c>
      <c r="R17" s="17" t="str">
        <f t="shared" si="6"/>
        <v/>
      </c>
      <c r="S17" s="5" t="str">
        <f t="shared" si="7"/>
        <v/>
      </c>
      <c r="T17" s="16" t="str">
        <f t="shared" si="8"/>
        <v/>
      </c>
      <c r="U17" s="17" t="str">
        <f t="shared" si="9"/>
        <v/>
      </c>
      <c r="V17" s="5" t="str">
        <f t="shared" si="10"/>
        <v/>
      </c>
      <c r="W17" s="5"/>
      <c r="X17" s="5" t="str">
        <f t="shared" si="11"/>
        <v/>
      </c>
      <c r="Y17" s="16" t="str">
        <f t="shared" si="12"/>
        <v/>
      </c>
    </row>
    <row r="18" spans="1:25">
      <c r="A18">
        <v>67</v>
      </c>
      <c r="B18">
        <v>0</v>
      </c>
      <c r="C18">
        <v>1995</v>
      </c>
      <c r="D18">
        <f t="shared" si="0"/>
        <v>21</v>
      </c>
      <c r="E18" t="s">
        <v>49</v>
      </c>
      <c r="F18">
        <v>1</v>
      </c>
      <c r="G18">
        <v>3</v>
      </c>
      <c r="H18">
        <v>3</v>
      </c>
      <c r="I18">
        <v>3</v>
      </c>
      <c r="J18">
        <v>2</v>
      </c>
      <c r="K18">
        <v>2</v>
      </c>
      <c r="L18">
        <v>3</v>
      </c>
      <c r="M18" s="12" t="str">
        <f t="shared" si="1"/>
        <v/>
      </c>
      <c r="N18" s="18" t="str">
        <f t="shared" si="2"/>
        <v/>
      </c>
      <c r="O18" s="5" t="str">
        <f t="shared" si="3"/>
        <v/>
      </c>
      <c r="P18" s="5" t="str">
        <f t="shared" si="4"/>
        <v/>
      </c>
      <c r="Q18" s="18" t="str">
        <f t="shared" si="5"/>
        <v/>
      </c>
      <c r="R18" s="17" t="str">
        <f t="shared" si="6"/>
        <v/>
      </c>
      <c r="S18" s="5" t="str">
        <f t="shared" si="7"/>
        <v/>
      </c>
      <c r="T18" s="16" t="str">
        <f t="shared" si="8"/>
        <v/>
      </c>
      <c r="U18" s="17" t="str">
        <f t="shared" si="9"/>
        <v/>
      </c>
      <c r="V18" s="5" t="str">
        <f t="shared" si="10"/>
        <v/>
      </c>
      <c r="W18" s="5"/>
      <c r="X18" s="5" t="str">
        <f t="shared" si="11"/>
        <v/>
      </c>
      <c r="Y18" s="16" t="str">
        <f t="shared" si="12"/>
        <v/>
      </c>
    </row>
    <row r="19" spans="1:25">
      <c r="A19">
        <v>61</v>
      </c>
      <c r="B19">
        <v>0</v>
      </c>
      <c r="C19">
        <v>1994</v>
      </c>
      <c r="D19">
        <f t="shared" si="0"/>
        <v>22</v>
      </c>
      <c r="E19" t="s">
        <v>50</v>
      </c>
      <c r="F19">
        <v>3</v>
      </c>
      <c r="G19">
        <v>4</v>
      </c>
      <c r="H19">
        <v>4</v>
      </c>
      <c r="I19">
        <v>3</v>
      </c>
      <c r="J19">
        <v>3</v>
      </c>
      <c r="K19">
        <v>2</v>
      </c>
      <c r="L19">
        <v>3</v>
      </c>
      <c r="M19" s="12" t="str">
        <f t="shared" si="1"/>
        <v/>
      </c>
      <c r="N19" s="18" t="str">
        <f t="shared" si="2"/>
        <v/>
      </c>
      <c r="O19" s="5" t="str">
        <f t="shared" si="3"/>
        <v/>
      </c>
      <c r="P19" s="5" t="str">
        <f t="shared" si="4"/>
        <v/>
      </c>
      <c r="Q19" s="18" t="str">
        <f t="shared" si="5"/>
        <v/>
      </c>
      <c r="R19" s="17" t="str">
        <f t="shared" si="6"/>
        <v/>
      </c>
      <c r="S19" s="5" t="str">
        <f t="shared" si="7"/>
        <v/>
      </c>
      <c r="T19" s="16" t="str">
        <f t="shared" si="8"/>
        <v/>
      </c>
      <c r="U19" s="17" t="str">
        <f t="shared" si="9"/>
        <v/>
      </c>
      <c r="V19" s="5" t="str">
        <f t="shared" si="10"/>
        <v/>
      </c>
      <c r="W19" s="5"/>
      <c r="X19" s="5" t="str">
        <f t="shared" si="11"/>
        <v/>
      </c>
      <c r="Y19" s="16" t="str">
        <f t="shared" si="12"/>
        <v/>
      </c>
    </row>
    <row r="20" spans="1:25">
      <c r="A20">
        <v>74</v>
      </c>
      <c r="B20">
        <v>0</v>
      </c>
      <c r="C20">
        <v>1994</v>
      </c>
      <c r="D20">
        <f t="shared" si="0"/>
        <v>22</v>
      </c>
      <c r="E20" t="s">
        <v>46</v>
      </c>
      <c r="G20">
        <v>4</v>
      </c>
      <c r="H20">
        <v>3</v>
      </c>
      <c r="I20">
        <v>3</v>
      </c>
      <c r="J20">
        <v>3</v>
      </c>
      <c r="K20">
        <v>1</v>
      </c>
      <c r="L20">
        <v>2</v>
      </c>
      <c r="M20" s="12" t="str">
        <f t="shared" si="1"/>
        <v/>
      </c>
      <c r="N20" s="18" t="str">
        <f t="shared" si="2"/>
        <v/>
      </c>
      <c r="O20" s="5" t="str">
        <f t="shared" si="3"/>
        <v/>
      </c>
      <c r="P20" s="5" t="str">
        <f t="shared" si="4"/>
        <v/>
      </c>
      <c r="Q20" s="18" t="str">
        <f t="shared" si="5"/>
        <v/>
      </c>
      <c r="R20" s="17" t="str">
        <f t="shared" si="6"/>
        <v/>
      </c>
      <c r="S20" s="5" t="str">
        <f t="shared" si="7"/>
        <v/>
      </c>
      <c r="T20" s="16" t="str">
        <f t="shared" si="8"/>
        <v/>
      </c>
      <c r="U20" s="17" t="str">
        <f t="shared" si="9"/>
        <v/>
      </c>
      <c r="V20" s="5" t="str">
        <f t="shared" si="10"/>
        <v/>
      </c>
      <c r="W20" s="5"/>
      <c r="X20" s="5" t="str">
        <f t="shared" si="11"/>
        <v/>
      </c>
      <c r="Y20" s="16" t="str">
        <f t="shared" si="12"/>
        <v/>
      </c>
    </row>
    <row r="21" spans="1:25">
      <c r="A21">
        <v>71</v>
      </c>
      <c r="B21">
        <v>0</v>
      </c>
      <c r="C21">
        <v>1989</v>
      </c>
      <c r="D21">
        <f t="shared" si="0"/>
        <v>27</v>
      </c>
      <c r="E21" t="s">
        <v>46</v>
      </c>
      <c r="G21">
        <v>3</v>
      </c>
      <c r="H21">
        <v>3</v>
      </c>
      <c r="I21">
        <v>4</v>
      </c>
      <c r="J21">
        <v>3</v>
      </c>
      <c r="K21">
        <v>2</v>
      </c>
      <c r="L21">
        <v>3</v>
      </c>
      <c r="M21" s="12" t="str">
        <f t="shared" si="1"/>
        <v/>
      </c>
      <c r="N21" s="18" t="str">
        <f t="shared" si="2"/>
        <v/>
      </c>
      <c r="O21" s="5" t="str">
        <f t="shared" si="3"/>
        <v/>
      </c>
      <c r="P21" s="5" t="str">
        <f t="shared" si="4"/>
        <v/>
      </c>
      <c r="Q21" s="18" t="str">
        <f t="shared" si="5"/>
        <v/>
      </c>
      <c r="R21" s="17" t="str">
        <f t="shared" si="6"/>
        <v/>
      </c>
      <c r="S21" s="5" t="str">
        <f t="shared" si="7"/>
        <v/>
      </c>
      <c r="T21" s="16" t="str">
        <f t="shared" si="8"/>
        <v/>
      </c>
      <c r="U21" s="17" t="str">
        <f t="shared" si="9"/>
        <v/>
      </c>
      <c r="V21" s="5" t="str">
        <f t="shared" si="10"/>
        <v/>
      </c>
      <c r="W21" s="5"/>
      <c r="X21" s="5" t="str">
        <f t="shared" si="11"/>
        <v/>
      </c>
      <c r="Y21" s="16" t="str">
        <f t="shared" si="12"/>
        <v/>
      </c>
    </row>
    <row r="22" spans="1:25">
      <c r="A22">
        <v>141</v>
      </c>
      <c r="B22">
        <v>1</v>
      </c>
      <c r="C22">
        <v>1994</v>
      </c>
      <c r="D22">
        <f t="shared" si="0"/>
        <v>22</v>
      </c>
      <c r="E22" t="s">
        <v>46</v>
      </c>
      <c r="G22">
        <v>2</v>
      </c>
      <c r="H22">
        <v>2</v>
      </c>
      <c r="I22">
        <v>2</v>
      </c>
      <c r="J22">
        <v>3</v>
      </c>
      <c r="K22">
        <v>4</v>
      </c>
      <c r="L22">
        <v>2</v>
      </c>
      <c r="M22" s="12" t="str">
        <f t="shared" si="1"/>
        <v/>
      </c>
      <c r="N22" s="18" t="str">
        <f t="shared" si="2"/>
        <v/>
      </c>
      <c r="O22" s="5" t="str">
        <f t="shared" si="3"/>
        <v/>
      </c>
      <c r="P22" s="5" t="str">
        <f t="shared" si="4"/>
        <v/>
      </c>
      <c r="Q22" s="18" t="str">
        <f t="shared" si="5"/>
        <v/>
      </c>
      <c r="R22" s="17" t="str">
        <f t="shared" si="6"/>
        <v/>
      </c>
      <c r="S22" s="5" t="str">
        <f t="shared" si="7"/>
        <v/>
      </c>
      <c r="T22" s="16" t="str">
        <f t="shared" si="8"/>
        <v/>
      </c>
      <c r="U22" s="17" t="str">
        <f t="shared" si="9"/>
        <v/>
      </c>
      <c r="V22" s="5" t="str">
        <f t="shared" si="10"/>
        <v/>
      </c>
      <c r="W22" s="5"/>
      <c r="X22" s="5" t="str">
        <f t="shared" si="11"/>
        <v/>
      </c>
      <c r="Y22" s="16" t="str">
        <f t="shared" si="12"/>
        <v/>
      </c>
    </row>
    <row r="23" spans="1:25">
      <c r="A23">
        <v>154</v>
      </c>
      <c r="B23">
        <v>0</v>
      </c>
      <c r="C23">
        <v>1991</v>
      </c>
      <c r="D23">
        <f t="shared" si="0"/>
        <v>25</v>
      </c>
      <c r="E23" t="s">
        <v>46</v>
      </c>
      <c r="G23">
        <v>4</v>
      </c>
      <c r="H23">
        <v>4</v>
      </c>
      <c r="I23">
        <v>3</v>
      </c>
      <c r="J23">
        <v>2</v>
      </c>
      <c r="K23">
        <v>2</v>
      </c>
      <c r="L23">
        <v>3</v>
      </c>
      <c r="M23" s="12" t="str">
        <f t="shared" si="1"/>
        <v/>
      </c>
      <c r="N23" s="18" t="str">
        <f t="shared" si="2"/>
        <v/>
      </c>
      <c r="O23" s="5" t="str">
        <f t="shared" si="3"/>
        <v/>
      </c>
      <c r="P23" s="5" t="str">
        <f t="shared" si="4"/>
        <v/>
      </c>
      <c r="Q23" s="18" t="str">
        <f t="shared" si="5"/>
        <v/>
      </c>
      <c r="R23" s="17" t="str">
        <f t="shared" si="6"/>
        <v/>
      </c>
      <c r="S23" s="5" t="str">
        <f t="shared" si="7"/>
        <v/>
      </c>
      <c r="T23" s="16" t="str">
        <f t="shared" si="8"/>
        <v/>
      </c>
      <c r="U23" s="17" t="str">
        <f t="shared" si="9"/>
        <v/>
      </c>
      <c r="V23" s="5" t="str">
        <f t="shared" si="10"/>
        <v/>
      </c>
      <c r="W23" s="5"/>
      <c r="X23" s="5" t="str">
        <f t="shared" si="11"/>
        <v/>
      </c>
      <c r="Y23" s="16" t="str">
        <f t="shared" si="12"/>
        <v/>
      </c>
    </row>
    <row r="24" spans="1:25">
      <c r="A24">
        <v>148</v>
      </c>
      <c r="B24">
        <v>0</v>
      </c>
      <c r="C24">
        <v>1952</v>
      </c>
      <c r="D24">
        <f t="shared" si="0"/>
        <v>64</v>
      </c>
      <c r="E24" t="s">
        <v>46</v>
      </c>
      <c r="G24">
        <v>3</v>
      </c>
      <c r="H24">
        <v>3</v>
      </c>
      <c r="I24">
        <v>4</v>
      </c>
      <c r="J24">
        <v>3</v>
      </c>
      <c r="K24">
        <v>2</v>
      </c>
      <c r="L24">
        <v>3</v>
      </c>
      <c r="M24" s="12">
        <f t="shared" si="1"/>
        <v>18</v>
      </c>
      <c r="N24" s="18">
        <f t="shared" si="2"/>
        <v>9</v>
      </c>
      <c r="O24" s="5">
        <f t="shared" si="3"/>
        <v>2.4144378698224847</v>
      </c>
      <c r="P24" s="5">
        <f t="shared" si="4"/>
        <v>59.964410096007548</v>
      </c>
      <c r="Q24" s="18">
        <f t="shared" si="5"/>
        <v>4</v>
      </c>
      <c r="R24" s="17">
        <f t="shared" si="6"/>
        <v>1.832899408284024</v>
      </c>
      <c r="S24" s="5">
        <f t="shared" si="7"/>
        <v>66.296296296296305</v>
      </c>
      <c r="T24" s="16">
        <f t="shared" si="8"/>
        <v>5</v>
      </c>
      <c r="U24" s="17">
        <f t="shared" si="9"/>
        <v>0.17254437869822511</v>
      </c>
      <c r="V24" s="5">
        <f t="shared" si="10"/>
        <v>53.846950165853819</v>
      </c>
      <c r="W24" s="5"/>
      <c r="X24" s="5">
        <f t="shared" si="11"/>
        <v>11.042840236686395</v>
      </c>
      <c r="Y24" s="16">
        <f t="shared" si="12"/>
        <v>65.462531622787807</v>
      </c>
    </row>
    <row r="25" spans="1:25">
      <c r="A25">
        <v>171</v>
      </c>
      <c r="B25">
        <v>0</v>
      </c>
      <c r="C25">
        <v>1995</v>
      </c>
      <c r="D25">
        <f t="shared" si="0"/>
        <v>21</v>
      </c>
      <c r="E25" t="s">
        <v>51</v>
      </c>
      <c r="F25">
        <v>3</v>
      </c>
      <c r="G25">
        <v>4</v>
      </c>
      <c r="H25">
        <v>4</v>
      </c>
      <c r="I25">
        <v>1</v>
      </c>
      <c r="J25">
        <v>3</v>
      </c>
      <c r="K25">
        <v>2</v>
      </c>
      <c r="L25">
        <v>2</v>
      </c>
      <c r="M25" s="12" t="str">
        <f t="shared" si="1"/>
        <v/>
      </c>
      <c r="N25" s="18" t="str">
        <f t="shared" si="2"/>
        <v/>
      </c>
      <c r="O25" s="5" t="str">
        <f t="shared" si="3"/>
        <v/>
      </c>
      <c r="P25" s="5" t="str">
        <f t="shared" si="4"/>
        <v/>
      </c>
      <c r="Q25" s="18" t="str">
        <f t="shared" si="5"/>
        <v/>
      </c>
      <c r="R25" s="17" t="str">
        <f t="shared" si="6"/>
        <v/>
      </c>
      <c r="S25" s="5" t="str">
        <f t="shared" si="7"/>
        <v/>
      </c>
      <c r="T25" s="16" t="str">
        <f t="shared" si="8"/>
        <v/>
      </c>
      <c r="U25" s="17" t="str">
        <f t="shared" si="9"/>
        <v/>
      </c>
      <c r="V25" s="5" t="str">
        <f t="shared" si="10"/>
        <v/>
      </c>
      <c r="W25" s="5"/>
      <c r="X25" s="5" t="str">
        <f t="shared" si="11"/>
        <v/>
      </c>
      <c r="Y25" s="16" t="str">
        <f t="shared" si="12"/>
        <v/>
      </c>
    </row>
    <row r="26" spans="1:25">
      <c r="A26">
        <v>175</v>
      </c>
      <c r="B26">
        <v>0</v>
      </c>
      <c r="C26">
        <v>1990</v>
      </c>
      <c r="D26">
        <f t="shared" si="0"/>
        <v>26</v>
      </c>
      <c r="E26" t="s">
        <v>52</v>
      </c>
      <c r="F26">
        <v>1</v>
      </c>
      <c r="G26">
        <v>2</v>
      </c>
      <c r="H26">
        <v>3</v>
      </c>
      <c r="I26">
        <v>3</v>
      </c>
      <c r="J26">
        <v>1</v>
      </c>
      <c r="K26">
        <v>2</v>
      </c>
      <c r="L26">
        <v>3</v>
      </c>
      <c r="M26" s="12" t="str">
        <f t="shared" si="1"/>
        <v/>
      </c>
      <c r="N26" s="18" t="str">
        <f t="shared" si="2"/>
        <v/>
      </c>
      <c r="O26" s="5" t="str">
        <f t="shared" si="3"/>
        <v/>
      </c>
      <c r="P26" s="5" t="str">
        <f t="shared" si="4"/>
        <v/>
      </c>
      <c r="Q26" s="18" t="str">
        <f t="shared" si="5"/>
        <v/>
      </c>
      <c r="R26" s="17" t="str">
        <f t="shared" si="6"/>
        <v/>
      </c>
      <c r="S26" s="5" t="str">
        <f t="shared" si="7"/>
        <v/>
      </c>
      <c r="T26" s="16" t="str">
        <f t="shared" si="8"/>
        <v/>
      </c>
      <c r="U26" s="17" t="str">
        <f t="shared" si="9"/>
        <v/>
      </c>
      <c r="V26" s="5" t="str">
        <f t="shared" si="10"/>
        <v/>
      </c>
      <c r="W26" s="5"/>
      <c r="X26" s="5" t="str">
        <f t="shared" si="11"/>
        <v/>
      </c>
      <c r="Y26" s="16" t="str">
        <f t="shared" si="12"/>
        <v/>
      </c>
    </row>
    <row r="27" spans="1:25">
      <c r="A27">
        <v>165</v>
      </c>
      <c r="B27">
        <v>0</v>
      </c>
      <c r="C27">
        <v>1994</v>
      </c>
      <c r="D27">
        <f t="shared" si="0"/>
        <v>22</v>
      </c>
      <c r="E27" t="s">
        <v>53</v>
      </c>
      <c r="F27">
        <v>4</v>
      </c>
      <c r="G27">
        <v>2</v>
      </c>
      <c r="H27">
        <v>2</v>
      </c>
      <c r="I27">
        <v>3</v>
      </c>
      <c r="J27">
        <v>2</v>
      </c>
      <c r="K27">
        <v>2</v>
      </c>
      <c r="L27">
        <v>2</v>
      </c>
      <c r="M27" s="12" t="str">
        <f t="shared" si="1"/>
        <v/>
      </c>
      <c r="N27" s="18" t="str">
        <f t="shared" si="2"/>
        <v/>
      </c>
      <c r="O27" s="5" t="str">
        <f t="shared" si="3"/>
        <v/>
      </c>
      <c r="P27" s="5" t="str">
        <f t="shared" si="4"/>
        <v/>
      </c>
      <c r="Q27" s="18" t="str">
        <f t="shared" si="5"/>
        <v/>
      </c>
      <c r="R27" s="17" t="str">
        <f t="shared" si="6"/>
        <v/>
      </c>
      <c r="S27" s="5" t="str">
        <f t="shared" si="7"/>
        <v/>
      </c>
      <c r="T27" s="16" t="str">
        <f t="shared" si="8"/>
        <v/>
      </c>
      <c r="U27" s="17" t="str">
        <f t="shared" si="9"/>
        <v/>
      </c>
      <c r="V27" s="5" t="str">
        <f t="shared" si="10"/>
        <v/>
      </c>
      <c r="W27" s="5"/>
      <c r="X27" s="5" t="str">
        <f t="shared" si="11"/>
        <v/>
      </c>
      <c r="Y27" s="16" t="str">
        <f t="shared" si="12"/>
        <v/>
      </c>
    </row>
    <row r="28" spans="1:25">
      <c r="A28">
        <v>151</v>
      </c>
      <c r="B28">
        <v>0</v>
      </c>
      <c r="C28">
        <v>1996</v>
      </c>
      <c r="D28">
        <f t="shared" si="0"/>
        <v>20</v>
      </c>
      <c r="E28" t="s">
        <v>46</v>
      </c>
      <c r="G28">
        <v>4</v>
      </c>
      <c r="H28">
        <v>3</v>
      </c>
      <c r="I28">
        <v>2</v>
      </c>
      <c r="J28">
        <v>3</v>
      </c>
      <c r="K28">
        <v>1</v>
      </c>
      <c r="L28">
        <v>3</v>
      </c>
      <c r="M28" s="12" t="str">
        <f t="shared" si="1"/>
        <v/>
      </c>
      <c r="N28" s="18" t="str">
        <f t="shared" si="2"/>
        <v/>
      </c>
      <c r="O28" s="5" t="str">
        <f t="shared" si="3"/>
        <v/>
      </c>
      <c r="P28" s="5" t="str">
        <f t="shared" si="4"/>
        <v/>
      </c>
      <c r="Q28" s="18" t="str">
        <f t="shared" si="5"/>
        <v/>
      </c>
      <c r="R28" s="17" t="str">
        <f t="shared" si="6"/>
        <v/>
      </c>
      <c r="S28" s="5" t="str">
        <f t="shared" si="7"/>
        <v/>
      </c>
      <c r="T28" s="16" t="str">
        <f t="shared" si="8"/>
        <v/>
      </c>
      <c r="U28" s="17" t="str">
        <f t="shared" si="9"/>
        <v/>
      </c>
      <c r="V28" s="5" t="str">
        <f t="shared" si="10"/>
        <v/>
      </c>
      <c r="W28" s="5"/>
      <c r="X28" s="5" t="str">
        <f t="shared" si="11"/>
        <v/>
      </c>
      <c r="Y28" s="16" t="str">
        <f t="shared" si="12"/>
        <v/>
      </c>
    </row>
    <row r="29" spans="1:25">
      <c r="A29">
        <v>181</v>
      </c>
      <c r="B29">
        <v>0</v>
      </c>
      <c r="C29">
        <v>1993</v>
      </c>
      <c r="D29">
        <f t="shared" si="0"/>
        <v>23</v>
      </c>
      <c r="E29" t="s">
        <v>54</v>
      </c>
      <c r="F29">
        <v>3</v>
      </c>
      <c r="G29">
        <v>2</v>
      </c>
      <c r="H29">
        <v>3</v>
      </c>
      <c r="I29">
        <v>2</v>
      </c>
      <c r="J29">
        <v>2</v>
      </c>
      <c r="K29">
        <v>2</v>
      </c>
      <c r="L29">
        <v>2</v>
      </c>
      <c r="M29" s="12" t="str">
        <f t="shared" si="1"/>
        <v/>
      </c>
      <c r="N29" s="18" t="str">
        <f t="shared" si="2"/>
        <v/>
      </c>
      <c r="O29" s="5" t="str">
        <f t="shared" si="3"/>
        <v/>
      </c>
      <c r="P29" s="5" t="str">
        <f t="shared" si="4"/>
        <v/>
      </c>
      <c r="Q29" s="18" t="str">
        <f t="shared" si="5"/>
        <v/>
      </c>
      <c r="R29" s="17" t="str">
        <f t="shared" si="6"/>
        <v/>
      </c>
      <c r="S29" s="5" t="str">
        <f t="shared" si="7"/>
        <v/>
      </c>
      <c r="T29" s="16" t="str">
        <f t="shared" si="8"/>
        <v/>
      </c>
      <c r="U29" s="17" t="str">
        <f t="shared" si="9"/>
        <v/>
      </c>
      <c r="V29" s="5" t="str">
        <f t="shared" si="10"/>
        <v/>
      </c>
      <c r="W29" s="5"/>
      <c r="X29" s="5" t="str">
        <f t="shared" si="11"/>
        <v/>
      </c>
      <c r="Y29" s="16" t="str">
        <f t="shared" si="12"/>
        <v/>
      </c>
    </row>
    <row r="30" spans="1:25">
      <c r="A30">
        <v>182</v>
      </c>
      <c r="B30">
        <v>0</v>
      </c>
      <c r="C30">
        <v>1992</v>
      </c>
      <c r="D30">
        <f t="shared" si="0"/>
        <v>24</v>
      </c>
      <c r="E30" t="s">
        <v>55</v>
      </c>
      <c r="F30">
        <v>3</v>
      </c>
      <c r="G30">
        <v>3</v>
      </c>
      <c r="H30">
        <v>3</v>
      </c>
      <c r="I30">
        <v>2</v>
      </c>
      <c r="J30">
        <v>2</v>
      </c>
      <c r="K30">
        <v>2</v>
      </c>
      <c r="L30">
        <v>3</v>
      </c>
      <c r="M30" s="12" t="str">
        <f t="shared" si="1"/>
        <v/>
      </c>
      <c r="N30" s="18" t="str">
        <f t="shared" si="2"/>
        <v/>
      </c>
      <c r="O30" s="5" t="str">
        <f t="shared" si="3"/>
        <v/>
      </c>
      <c r="P30" s="5" t="str">
        <f t="shared" si="4"/>
        <v/>
      </c>
      <c r="Q30" s="18" t="str">
        <f t="shared" si="5"/>
        <v/>
      </c>
      <c r="R30" s="17" t="str">
        <f t="shared" si="6"/>
        <v/>
      </c>
      <c r="S30" s="5" t="str">
        <f t="shared" si="7"/>
        <v/>
      </c>
      <c r="T30" s="16" t="str">
        <f t="shared" si="8"/>
        <v/>
      </c>
      <c r="U30" s="17" t="str">
        <f t="shared" si="9"/>
        <v/>
      </c>
      <c r="V30" s="5" t="str">
        <f t="shared" si="10"/>
        <v/>
      </c>
      <c r="W30" s="5"/>
      <c r="X30" s="5" t="str">
        <f t="shared" si="11"/>
        <v/>
      </c>
      <c r="Y30" s="16" t="str">
        <f t="shared" si="12"/>
        <v/>
      </c>
    </row>
    <row r="31" spans="1:25">
      <c r="A31">
        <v>204</v>
      </c>
      <c r="B31">
        <v>0</v>
      </c>
      <c r="C31">
        <v>1995</v>
      </c>
      <c r="D31">
        <f t="shared" si="0"/>
        <v>21</v>
      </c>
      <c r="E31" t="s">
        <v>56</v>
      </c>
      <c r="F31">
        <v>4</v>
      </c>
      <c r="G31">
        <v>3</v>
      </c>
      <c r="H31">
        <v>3</v>
      </c>
      <c r="I31">
        <v>2</v>
      </c>
      <c r="J31">
        <v>2</v>
      </c>
      <c r="K31">
        <v>2</v>
      </c>
      <c r="L31">
        <v>3</v>
      </c>
      <c r="M31" s="12" t="str">
        <f t="shared" si="1"/>
        <v/>
      </c>
      <c r="N31" s="18" t="str">
        <f t="shared" si="2"/>
        <v/>
      </c>
      <c r="O31" s="5" t="str">
        <f t="shared" si="3"/>
        <v/>
      </c>
      <c r="P31" s="5" t="str">
        <f t="shared" si="4"/>
        <v/>
      </c>
      <c r="Q31" s="18" t="str">
        <f t="shared" si="5"/>
        <v/>
      </c>
      <c r="R31" s="17" t="str">
        <f t="shared" si="6"/>
        <v/>
      </c>
      <c r="S31" s="5" t="str">
        <f t="shared" si="7"/>
        <v/>
      </c>
      <c r="T31" s="16" t="str">
        <f t="shared" si="8"/>
        <v/>
      </c>
      <c r="U31" s="17" t="str">
        <f t="shared" si="9"/>
        <v/>
      </c>
      <c r="V31" s="5" t="str">
        <f t="shared" si="10"/>
        <v/>
      </c>
      <c r="W31" s="5"/>
      <c r="X31" s="5" t="str">
        <f t="shared" si="11"/>
        <v/>
      </c>
      <c r="Y31" s="16" t="str">
        <f t="shared" si="12"/>
        <v/>
      </c>
    </row>
    <row r="32" spans="1:25">
      <c r="A32">
        <v>206</v>
      </c>
      <c r="B32">
        <v>0</v>
      </c>
      <c r="C32">
        <v>1994</v>
      </c>
      <c r="D32">
        <f t="shared" si="0"/>
        <v>22</v>
      </c>
      <c r="E32" t="s">
        <v>57</v>
      </c>
      <c r="F32">
        <v>4</v>
      </c>
      <c r="G32">
        <v>4</v>
      </c>
      <c r="H32">
        <v>3</v>
      </c>
      <c r="I32">
        <v>3</v>
      </c>
      <c r="J32">
        <v>2</v>
      </c>
      <c r="K32">
        <v>2</v>
      </c>
      <c r="L32">
        <v>4</v>
      </c>
      <c r="M32" s="12" t="str">
        <f t="shared" si="1"/>
        <v/>
      </c>
      <c r="N32" s="18" t="str">
        <f t="shared" si="2"/>
        <v/>
      </c>
      <c r="O32" s="5" t="str">
        <f t="shared" si="3"/>
        <v/>
      </c>
      <c r="P32" s="5" t="str">
        <f t="shared" si="4"/>
        <v/>
      </c>
      <c r="Q32" s="18" t="str">
        <f t="shared" si="5"/>
        <v/>
      </c>
      <c r="R32" s="17" t="str">
        <f t="shared" si="6"/>
        <v/>
      </c>
      <c r="S32" s="5" t="str">
        <f t="shared" si="7"/>
        <v/>
      </c>
      <c r="T32" s="16" t="str">
        <f t="shared" si="8"/>
        <v/>
      </c>
      <c r="U32" s="17" t="str">
        <f t="shared" si="9"/>
        <v/>
      </c>
      <c r="V32" s="5" t="str">
        <f t="shared" si="10"/>
        <v/>
      </c>
      <c r="W32" s="5"/>
      <c r="X32" s="5" t="str">
        <f t="shared" si="11"/>
        <v/>
      </c>
      <c r="Y32" s="16" t="str">
        <f t="shared" si="12"/>
        <v/>
      </c>
    </row>
    <row r="33" spans="1:25">
      <c r="A33">
        <v>79</v>
      </c>
      <c r="B33">
        <v>0</v>
      </c>
      <c r="C33">
        <v>1986</v>
      </c>
      <c r="D33">
        <f t="shared" si="0"/>
        <v>30</v>
      </c>
      <c r="E33" t="s">
        <v>58</v>
      </c>
      <c r="F33">
        <v>4</v>
      </c>
      <c r="G33">
        <v>3</v>
      </c>
      <c r="H33">
        <v>4</v>
      </c>
      <c r="I33">
        <v>1</v>
      </c>
      <c r="J33">
        <v>3</v>
      </c>
      <c r="K33">
        <v>1</v>
      </c>
      <c r="L33">
        <v>3</v>
      </c>
      <c r="M33" s="12" t="str">
        <f t="shared" si="1"/>
        <v/>
      </c>
      <c r="N33" s="18" t="str">
        <f t="shared" si="2"/>
        <v/>
      </c>
      <c r="O33" s="5" t="str">
        <f t="shared" si="3"/>
        <v/>
      </c>
      <c r="P33" s="5" t="str">
        <f t="shared" si="4"/>
        <v/>
      </c>
      <c r="Q33" s="18" t="str">
        <f t="shared" si="5"/>
        <v/>
      </c>
      <c r="R33" s="17" t="str">
        <f t="shared" si="6"/>
        <v/>
      </c>
      <c r="S33" s="5" t="str">
        <f t="shared" si="7"/>
        <v/>
      </c>
      <c r="T33" s="16" t="str">
        <f t="shared" si="8"/>
        <v/>
      </c>
      <c r="U33" s="17" t="str">
        <f t="shared" si="9"/>
        <v/>
      </c>
      <c r="V33" s="5" t="str">
        <f t="shared" si="10"/>
        <v/>
      </c>
      <c r="W33" s="5"/>
      <c r="X33" s="5" t="str">
        <f t="shared" si="11"/>
        <v/>
      </c>
      <c r="Y33" s="16" t="str">
        <f t="shared" si="12"/>
        <v/>
      </c>
    </row>
    <row r="34" spans="1:25">
      <c r="A34">
        <v>221</v>
      </c>
      <c r="B34">
        <v>0</v>
      </c>
      <c r="C34">
        <v>1991</v>
      </c>
      <c r="D34">
        <f t="shared" si="0"/>
        <v>25</v>
      </c>
      <c r="E34" t="s">
        <v>46</v>
      </c>
      <c r="G34">
        <v>2</v>
      </c>
      <c r="H34">
        <v>4</v>
      </c>
      <c r="I34">
        <v>4</v>
      </c>
      <c r="J34">
        <v>2</v>
      </c>
      <c r="K34">
        <v>1</v>
      </c>
      <c r="L34">
        <v>2</v>
      </c>
      <c r="M34" s="12" t="str">
        <f t="shared" si="1"/>
        <v/>
      </c>
      <c r="N34" s="18" t="str">
        <f t="shared" si="2"/>
        <v/>
      </c>
      <c r="O34" s="5" t="str">
        <f t="shared" si="3"/>
        <v/>
      </c>
      <c r="P34" s="5" t="str">
        <f t="shared" si="4"/>
        <v/>
      </c>
      <c r="Q34" s="18" t="str">
        <f t="shared" si="5"/>
        <v/>
      </c>
      <c r="R34" s="17" t="str">
        <f t="shared" si="6"/>
        <v/>
      </c>
      <c r="S34" s="5" t="str">
        <f t="shared" si="7"/>
        <v/>
      </c>
      <c r="T34" s="16" t="str">
        <f t="shared" si="8"/>
        <v/>
      </c>
      <c r="U34" s="17" t="str">
        <f t="shared" si="9"/>
        <v/>
      </c>
      <c r="V34" s="5" t="str">
        <f t="shared" si="10"/>
        <v/>
      </c>
      <c r="W34" s="5"/>
      <c r="X34" s="5" t="str">
        <f t="shared" si="11"/>
        <v/>
      </c>
      <c r="Y34" s="16" t="str">
        <f t="shared" si="12"/>
        <v/>
      </c>
    </row>
    <row r="35" spans="1:25">
      <c r="A35">
        <v>145</v>
      </c>
      <c r="B35">
        <v>0</v>
      </c>
      <c r="C35">
        <v>1994</v>
      </c>
      <c r="D35">
        <f t="shared" si="0"/>
        <v>22</v>
      </c>
      <c r="E35" t="s">
        <v>59</v>
      </c>
      <c r="F35">
        <v>3</v>
      </c>
      <c r="G35">
        <v>3</v>
      </c>
      <c r="H35">
        <v>3</v>
      </c>
      <c r="I35">
        <v>2</v>
      </c>
      <c r="J35">
        <v>3</v>
      </c>
      <c r="K35">
        <v>2</v>
      </c>
      <c r="L35">
        <v>3</v>
      </c>
      <c r="M35" s="12" t="str">
        <f t="shared" si="1"/>
        <v/>
      </c>
      <c r="N35" s="18" t="str">
        <f t="shared" si="2"/>
        <v/>
      </c>
      <c r="O35" s="5" t="str">
        <f t="shared" si="3"/>
        <v/>
      </c>
      <c r="P35" s="5" t="str">
        <f t="shared" si="4"/>
        <v/>
      </c>
      <c r="Q35" s="18" t="str">
        <f t="shared" si="5"/>
        <v/>
      </c>
      <c r="R35" s="17" t="str">
        <f t="shared" si="6"/>
        <v/>
      </c>
      <c r="S35" s="5" t="str">
        <f t="shared" si="7"/>
        <v/>
      </c>
      <c r="T35" s="16" t="str">
        <f t="shared" si="8"/>
        <v/>
      </c>
      <c r="U35" s="17" t="str">
        <f t="shared" si="9"/>
        <v/>
      </c>
      <c r="V35" s="5" t="str">
        <f t="shared" si="10"/>
        <v/>
      </c>
      <c r="W35" s="5"/>
      <c r="X35" s="5" t="str">
        <f t="shared" si="11"/>
        <v/>
      </c>
      <c r="Y35" s="16" t="str">
        <f t="shared" si="12"/>
        <v/>
      </c>
    </row>
    <row r="36" spans="1:25">
      <c r="A36">
        <v>120</v>
      </c>
      <c r="B36">
        <v>0</v>
      </c>
      <c r="C36">
        <v>1994</v>
      </c>
      <c r="D36">
        <f t="shared" si="0"/>
        <v>22</v>
      </c>
      <c r="E36" t="s">
        <v>46</v>
      </c>
      <c r="G36">
        <v>2</v>
      </c>
      <c r="H36">
        <v>3</v>
      </c>
      <c r="I36">
        <v>3</v>
      </c>
      <c r="J36">
        <v>3</v>
      </c>
      <c r="K36">
        <v>2</v>
      </c>
      <c r="L36">
        <v>2</v>
      </c>
      <c r="M36" s="12" t="str">
        <f t="shared" si="1"/>
        <v/>
      </c>
      <c r="N36" s="18" t="str">
        <f t="shared" si="2"/>
        <v/>
      </c>
      <c r="O36" s="5" t="str">
        <f t="shared" si="3"/>
        <v/>
      </c>
      <c r="P36" s="5" t="str">
        <f t="shared" si="4"/>
        <v/>
      </c>
      <c r="Q36" s="18" t="str">
        <f t="shared" si="5"/>
        <v/>
      </c>
      <c r="R36" s="17" t="str">
        <f t="shared" si="6"/>
        <v/>
      </c>
      <c r="S36" s="5" t="str">
        <f t="shared" si="7"/>
        <v/>
      </c>
      <c r="T36" s="16" t="str">
        <f t="shared" si="8"/>
        <v/>
      </c>
      <c r="U36" s="17" t="str">
        <f t="shared" si="9"/>
        <v/>
      </c>
      <c r="V36" s="5" t="str">
        <f t="shared" si="10"/>
        <v/>
      </c>
      <c r="W36" s="5"/>
      <c r="X36" s="5" t="str">
        <f t="shared" si="11"/>
        <v/>
      </c>
      <c r="Y36" s="16" t="str">
        <f t="shared" si="12"/>
        <v/>
      </c>
    </row>
    <row r="37" spans="1:25">
      <c r="A37">
        <v>235</v>
      </c>
      <c r="B37">
        <v>0</v>
      </c>
      <c r="C37">
        <v>1996</v>
      </c>
      <c r="D37">
        <f t="shared" si="0"/>
        <v>20</v>
      </c>
      <c r="E37" t="s">
        <v>60</v>
      </c>
      <c r="F37">
        <v>3</v>
      </c>
      <c r="G37">
        <v>1</v>
      </c>
      <c r="H37">
        <v>1</v>
      </c>
      <c r="I37">
        <v>2</v>
      </c>
      <c r="J37">
        <v>1</v>
      </c>
      <c r="K37">
        <v>1</v>
      </c>
      <c r="L37">
        <v>3</v>
      </c>
      <c r="M37" s="12" t="str">
        <f t="shared" si="1"/>
        <v/>
      </c>
      <c r="N37" s="18" t="str">
        <f t="shared" si="2"/>
        <v/>
      </c>
      <c r="O37" s="5" t="str">
        <f t="shared" si="3"/>
        <v/>
      </c>
      <c r="P37" s="5" t="str">
        <f t="shared" si="4"/>
        <v/>
      </c>
      <c r="Q37" s="18" t="str">
        <f t="shared" si="5"/>
        <v/>
      </c>
      <c r="R37" s="17" t="str">
        <f t="shared" si="6"/>
        <v/>
      </c>
      <c r="S37" s="5" t="str">
        <f t="shared" si="7"/>
        <v/>
      </c>
      <c r="T37" s="16" t="str">
        <f t="shared" si="8"/>
        <v/>
      </c>
      <c r="U37" s="17" t="str">
        <f t="shared" si="9"/>
        <v/>
      </c>
      <c r="V37" s="5" t="str">
        <f t="shared" si="10"/>
        <v/>
      </c>
      <c r="W37" s="5"/>
      <c r="X37" s="5" t="str">
        <f t="shared" si="11"/>
        <v/>
      </c>
      <c r="Y37" s="16" t="str">
        <f t="shared" si="12"/>
        <v/>
      </c>
    </row>
    <row r="38" spans="1:25">
      <c r="A38">
        <v>248</v>
      </c>
      <c r="B38">
        <v>1</v>
      </c>
      <c r="C38">
        <v>1995</v>
      </c>
      <c r="D38">
        <f t="shared" si="0"/>
        <v>21</v>
      </c>
      <c r="E38" t="s">
        <v>61</v>
      </c>
      <c r="G38">
        <v>3</v>
      </c>
      <c r="H38">
        <v>3</v>
      </c>
      <c r="I38">
        <v>3</v>
      </c>
      <c r="J38">
        <v>3</v>
      </c>
      <c r="K38">
        <v>2</v>
      </c>
      <c r="L38">
        <v>3</v>
      </c>
      <c r="M38" s="12" t="str">
        <f t="shared" si="1"/>
        <v/>
      </c>
      <c r="N38" s="18" t="str">
        <f t="shared" si="2"/>
        <v/>
      </c>
      <c r="O38" s="5" t="str">
        <f t="shared" si="3"/>
        <v/>
      </c>
      <c r="P38" s="5" t="str">
        <f t="shared" si="4"/>
        <v/>
      </c>
      <c r="Q38" s="18" t="str">
        <f t="shared" si="5"/>
        <v/>
      </c>
      <c r="R38" s="17" t="str">
        <f t="shared" si="6"/>
        <v/>
      </c>
      <c r="S38" s="5" t="str">
        <f t="shared" si="7"/>
        <v/>
      </c>
      <c r="T38" s="16" t="str">
        <f t="shared" si="8"/>
        <v/>
      </c>
      <c r="U38" s="17" t="str">
        <f t="shared" si="9"/>
        <v/>
      </c>
      <c r="V38" s="5" t="str">
        <f t="shared" si="10"/>
        <v/>
      </c>
      <c r="W38" s="5"/>
      <c r="X38" s="5" t="str">
        <f t="shared" si="11"/>
        <v/>
      </c>
      <c r="Y38" s="16" t="str">
        <f t="shared" si="12"/>
        <v/>
      </c>
    </row>
    <row r="39" spans="1:25">
      <c r="A39">
        <v>262</v>
      </c>
      <c r="B39">
        <v>0</v>
      </c>
      <c r="C39">
        <v>1994</v>
      </c>
      <c r="D39">
        <f t="shared" si="0"/>
        <v>22</v>
      </c>
      <c r="E39" t="s">
        <v>62</v>
      </c>
      <c r="F39">
        <v>1</v>
      </c>
      <c r="G39">
        <v>4</v>
      </c>
      <c r="H39">
        <v>1</v>
      </c>
      <c r="I39">
        <v>1</v>
      </c>
      <c r="J39">
        <v>1</v>
      </c>
      <c r="K39">
        <v>2</v>
      </c>
      <c r="L39">
        <v>3</v>
      </c>
      <c r="M39" s="12" t="str">
        <f t="shared" si="1"/>
        <v/>
      </c>
      <c r="N39" s="18" t="str">
        <f t="shared" si="2"/>
        <v/>
      </c>
      <c r="O39" s="5" t="str">
        <f t="shared" si="3"/>
        <v/>
      </c>
      <c r="P39" s="5" t="str">
        <f t="shared" si="4"/>
        <v/>
      </c>
      <c r="Q39" s="18" t="str">
        <f t="shared" si="5"/>
        <v/>
      </c>
      <c r="R39" s="17" t="str">
        <f t="shared" si="6"/>
        <v/>
      </c>
      <c r="S39" s="5" t="str">
        <f t="shared" si="7"/>
        <v/>
      </c>
      <c r="T39" s="16" t="str">
        <f t="shared" si="8"/>
        <v/>
      </c>
      <c r="U39" s="17" t="str">
        <f t="shared" si="9"/>
        <v/>
      </c>
      <c r="V39" s="5" t="str">
        <f t="shared" si="10"/>
        <v/>
      </c>
      <c r="W39" s="5"/>
      <c r="X39" s="5" t="str">
        <f t="shared" si="11"/>
        <v/>
      </c>
      <c r="Y39" s="16" t="str">
        <f t="shared" si="12"/>
        <v/>
      </c>
    </row>
    <row r="40" spans="1:25">
      <c r="A40">
        <v>264</v>
      </c>
      <c r="B40">
        <v>0</v>
      </c>
      <c r="C40">
        <v>1991</v>
      </c>
      <c r="D40">
        <f t="shared" si="0"/>
        <v>25</v>
      </c>
      <c r="E40" t="s">
        <v>46</v>
      </c>
      <c r="G40">
        <v>4</v>
      </c>
      <c r="H40">
        <v>3</v>
      </c>
      <c r="I40">
        <v>4</v>
      </c>
      <c r="J40">
        <v>2</v>
      </c>
      <c r="K40">
        <v>1</v>
      </c>
      <c r="L40">
        <v>2</v>
      </c>
      <c r="M40" s="12" t="str">
        <f t="shared" si="1"/>
        <v/>
      </c>
      <c r="N40" s="18" t="str">
        <f t="shared" si="2"/>
        <v/>
      </c>
      <c r="O40" s="5" t="str">
        <f t="shared" si="3"/>
        <v/>
      </c>
      <c r="P40" s="5" t="str">
        <f t="shared" si="4"/>
        <v/>
      </c>
      <c r="Q40" s="18" t="str">
        <f t="shared" si="5"/>
        <v/>
      </c>
      <c r="R40" s="17" t="str">
        <f t="shared" si="6"/>
        <v/>
      </c>
      <c r="S40" s="5" t="str">
        <f t="shared" si="7"/>
        <v/>
      </c>
      <c r="T40" s="16" t="str">
        <f t="shared" si="8"/>
        <v/>
      </c>
      <c r="U40" s="17" t="str">
        <f t="shared" si="9"/>
        <v/>
      </c>
      <c r="V40" s="5" t="str">
        <f t="shared" si="10"/>
        <v/>
      </c>
      <c r="W40" s="5"/>
      <c r="X40" s="5" t="str">
        <f t="shared" si="11"/>
        <v/>
      </c>
      <c r="Y40" s="16" t="str">
        <f t="shared" si="12"/>
        <v/>
      </c>
    </row>
    <row r="41" spans="1:25">
      <c r="A41">
        <v>274</v>
      </c>
      <c r="B41">
        <v>0</v>
      </c>
      <c r="C41">
        <v>1994</v>
      </c>
      <c r="D41">
        <f t="shared" si="0"/>
        <v>22</v>
      </c>
      <c r="E41" t="s">
        <v>63</v>
      </c>
      <c r="F41">
        <v>3</v>
      </c>
      <c r="G41">
        <v>3</v>
      </c>
      <c r="H41">
        <v>3</v>
      </c>
      <c r="I41">
        <v>3</v>
      </c>
      <c r="J41">
        <v>2</v>
      </c>
      <c r="K41">
        <v>2</v>
      </c>
      <c r="L41">
        <v>2</v>
      </c>
      <c r="M41" s="12" t="str">
        <f t="shared" si="1"/>
        <v/>
      </c>
      <c r="N41" s="18" t="str">
        <f t="shared" si="2"/>
        <v/>
      </c>
      <c r="O41" s="5" t="str">
        <f t="shared" si="3"/>
        <v/>
      </c>
      <c r="P41" s="5" t="str">
        <f t="shared" si="4"/>
        <v/>
      </c>
      <c r="Q41" s="18" t="str">
        <f t="shared" si="5"/>
        <v/>
      </c>
      <c r="R41" s="17" t="str">
        <f t="shared" si="6"/>
        <v/>
      </c>
      <c r="S41" s="5" t="str">
        <f t="shared" si="7"/>
        <v/>
      </c>
      <c r="T41" s="16" t="str">
        <f t="shared" si="8"/>
        <v/>
      </c>
      <c r="U41" s="17" t="str">
        <f t="shared" si="9"/>
        <v/>
      </c>
      <c r="V41" s="5" t="str">
        <f t="shared" si="10"/>
        <v/>
      </c>
      <c r="W41" s="5"/>
      <c r="X41" s="5" t="str">
        <f t="shared" si="11"/>
        <v/>
      </c>
      <c r="Y41" s="16" t="str">
        <f t="shared" si="12"/>
        <v/>
      </c>
    </row>
    <row r="42" spans="1:25">
      <c r="A42">
        <v>281</v>
      </c>
      <c r="B42">
        <v>0</v>
      </c>
      <c r="C42">
        <v>1986</v>
      </c>
      <c r="D42">
        <f t="shared" si="0"/>
        <v>30</v>
      </c>
      <c r="E42" t="s">
        <v>64</v>
      </c>
      <c r="F42">
        <v>3</v>
      </c>
      <c r="G42">
        <v>3</v>
      </c>
      <c r="H42">
        <v>4</v>
      </c>
      <c r="I42">
        <v>1</v>
      </c>
      <c r="J42">
        <v>2</v>
      </c>
      <c r="K42">
        <v>1</v>
      </c>
      <c r="L42">
        <v>4</v>
      </c>
      <c r="M42" s="12" t="str">
        <f t="shared" si="1"/>
        <v/>
      </c>
      <c r="N42" s="18" t="str">
        <f t="shared" si="2"/>
        <v/>
      </c>
      <c r="O42" s="5" t="str">
        <f t="shared" si="3"/>
        <v/>
      </c>
      <c r="P42" s="5" t="str">
        <f t="shared" si="4"/>
        <v/>
      </c>
      <c r="Q42" s="18" t="str">
        <f t="shared" si="5"/>
        <v/>
      </c>
      <c r="R42" s="17" t="str">
        <f t="shared" si="6"/>
        <v/>
      </c>
      <c r="S42" s="5" t="str">
        <f t="shared" si="7"/>
        <v/>
      </c>
      <c r="T42" s="16" t="str">
        <f t="shared" si="8"/>
        <v/>
      </c>
      <c r="U42" s="17" t="str">
        <f t="shared" si="9"/>
        <v/>
      </c>
      <c r="V42" s="5" t="str">
        <f t="shared" si="10"/>
        <v/>
      </c>
      <c r="W42" s="5"/>
      <c r="X42" s="5" t="str">
        <f t="shared" si="11"/>
        <v/>
      </c>
      <c r="Y42" s="16" t="str">
        <f t="shared" si="12"/>
        <v/>
      </c>
    </row>
    <row r="43" spans="1:25">
      <c r="A43">
        <v>279</v>
      </c>
      <c r="B43">
        <v>0</v>
      </c>
      <c r="C43">
        <v>1994</v>
      </c>
      <c r="D43">
        <f t="shared" si="0"/>
        <v>22</v>
      </c>
      <c r="E43" t="s">
        <v>65</v>
      </c>
      <c r="F43">
        <v>3</v>
      </c>
      <c r="G43">
        <v>3</v>
      </c>
      <c r="H43">
        <v>2</v>
      </c>
      <c r="I43">
        <v>3</v>
      </c>
      <c r="J43">
        <v>1</v>
      </c>
      <c r="K43">
        <v>1</v>
      </c>
      <c r="L43">
        <v>3</v>
      </c>
      <c r="M43" s="12" t="str">
        <f t="shared" si="1"/>
        <v/>
      </c>
      <c r="N43" s="18" t="str">
        <f t="shared" si="2"/>
        <v/>
      </c>
      <c r="O43" s="5" t="str">
        <f t="shared" si="3"/>
        <v/>
      </c>
      <c r="P43" s="5" t="str">
        <f t="shared" si="4"/>
        <v/>
      </c>
      <c r="Q43" s="18" t="str">
        <f t="shared" si="5"/>
        <v/>
      </c>
      <c r="R43" s="17" t="str">
        <f t="shared" si="6"/>
        <v/>
      </c>
      <c r="S43" s="5" t="str">
        <f t="shared" si="7"/>
        <v/>
      </c>
      <c r="T43" s="16" t="str">
        <f t="shared" si="8"/>
        <v/>
      </c>
      <c r="U43" s="17" t="str">
        <f t="shared" si="9"/>
        <v/>
      </c>
      <c r="V43" s="5" t="str">
        <f t="shared" si="10"/>
        <v/>
      </c>
      <c r="W43" s="5"/>
      <c r="X43" s="5" t="str">
        <f t="shared" si="11"/>
        <v/>
      </c>
      <c r="Y43" s="16" t="str">
        <f t="shared" si="12"/>
        <v/>
      </c>
    </row>
    <row r="44" spans="1:25">
      <c r="A44">
        <v>286</v>
      </c>
      <c r="B44">
        <v>0</v>
      </c>
      <c r="C44">
        <v>1984</v>
      </c>
      <c r="D44">
        <f t="shared" si="0"/>
        <v>32</v>
      </c>
      <c r="E44" t="s">
        <v>66</v>
      </c>
      <c r="F44">
        <v>2</v>
      </c>
      <c r="G44">
        <v>3</v>
      </c>
      <c r="H44">
        <v>3</v>
      </c>
      <c r="I44">
        <v>4</v>
      </c>
      <c r="J44">
        <v>3</v>
      </c>
      <c r="K44">
        <v>2</v>
      </c>
      <c r="L44">
        <v>2</v>
      </c>
      <c r="M44" s="12">
        <f t="shared" si="1"/>
        <v>17</v>
      </c>
      <c r="N44" s="18">
        <f t="shared" si="2"/>
        <v>8</v>
      </c>
      <c r="O44" s="5">
        <f t="shared" si="3"/>
        <v>0.30674556213017729</v>
      </c>
      <c r="P44" s="5">
        <f t="shared" si="4"/>
        <v>53.551670925309622</v>
      </c>
      <c r="Q44" s="18">
        <f t="shared" si="5"/>
        <v>4</v>
      </c>
      <c r="R44" s="17">
        <f t="shared" si="6"/>
        <v>1.832899408284024</v>
      </c>
      <c r="S44" s="5">
        <f t="shared" si="7"/>
        <v>66.296296296296305</v>
      </c>
      <c r="T44" s="16">
        <f t="shared" si="8"/>
        <v>5</v>
      </c>
      <c r="U44" s="17">
        <f t="shared" si="9"/>
        <v>0.17254437869822511</v>
      </c>
      <c r="V44" s="5">
        <f t="shared" si="10"/>
        <v>53.846950165853819</v>
      </c>
      <c r="W44" s="5"/>
      <c r="X44" s="5">
        <f t="shared" si="11"/>
        <v>5.3966863905325475</v>
      </c>
      <c r="Y44" s="16">
        <f t="shared" si="12"/>
        <v>60.809454977041483</v>
      </c>
    </row>
    <row r="45" spans="1:25">
      <c r="A45">
        <v>278</v>
      </c>
      <c r="B45">
        <v>0</v>
      </c>
      <c r="C45">
        <v>1994</v>
      </c>
      <c r="D45">
        <f t="shared" si="0"/>
        <v>22</v>
      </c>
      <c r="E45" t="s">
        <v>67</v>
      </c>
      <c r="F45">
        <v>1</v>
      </c>
      <c r="G45">
        <v>4</v>
      </c>
      <c r="H45">
        <v>2</v>
      </c>
      <c r="I45">
        <v>2</v>
      </c>
      <c r="J45">
        <v>2</v>
      </c>
      <c r="K45">
        <v>1</v>
      </c>
      <c r="L45">
        <v>3</v>
      </c>
      <c r="M45" s="12" t="str">
        <f t="shared" si="1"/>
        <v/>
      </c>
      <c r="N45" s="18" t="str">
        <f t="shared" si="2"/>
        <v/>
      </c>
      <c r="O45" s="5" t="str">
        <f t="shared" si="3"/>
        <v/>
      </c>
      <c r="P45" s="5" t="str">
        <f t="shared" si="4"/>
        <v/>
      </c>
      <c r="Q45" s="18" t="str">
        <f t="shared" si="5"/>
        <v/>
      </c>
      <c r="R45" s="17" t="str">
        <f t="shared" si="6"/>
        <v/>
      </c>
      <c r="S45" s="5" t="str">
        <f t="shared" si="7"/>
        <v/>
      </c>
      <c r="T45" s="16" t="str">
        <f t="shared" si="8"/>
        <v/>
      </c>
      <c r="U45" s="17" t="str">
        <f t="shared" si="9"/>
        <v/>
      </c>
      <c r="V45" s="5" t="str">
        <f t="shared" si="10"/>
        <v/>
      </c>
      <c r="W45" s="5"/>
      <c r="X45" s="5" t="str">
        <f t="shared" si="11"/>
        <v/>
      </c>
      <c r="Y45" s="16" t="str">
        <f t="shared" si="12"/>
        <v/>
      </c>
    </row>
    <row r="46" spans="1:25">
      <c r="A46">
        <v>273</v>
      </c>
      <c r="B46">
        <v>0</v>
      </c>
      <c r="C46">
        <v>1947</v>
      </c>
      <c r="D46">
        <f t="shared" si="0"/>
        <v>69</v>
      </c>
      <c r="E46" t="s">
        <v>68</v>
      </c>
      <c r="F46">
        <v>3</v>
      </c>
      <c r="G46">
        <v>3</v>
      </c>
      <c r="H46">
        <v>2</v>
      </c>
      <c r="I46">
        <v>2</v>
      </c>
      <c r="J46">
        <v>2</v>
      </c>
      <c r="K46">
        <v>2</v>
      </c>
      <c r="L46">
        <v>3</v>
      </c>
      <c r="M46" s="12">
        <f t="shared" si="1"/>
        <v>14</v>
      </c>
      <c r="N46" s="18">
        <f t="shared" si="2"/>
        <v>8</v>
      </c>
      <c r="O46" s="5">
        <f t="shared" si="3"/>
        <v>0.30674556213017729</v>
      </c>
      <c r="P46" s="5">
        <f t="shared" si="4"/>
        <v>53.551670925309622</v>
      </c>
      <c r="Q46" s="18">
        <f t="shared" si="5"/>
        <v>2</v>
      </c>
      <c r="R46" s="17">
        <f t="shared" si="6"/>
        <v>0.41751479289940818</v>
      </c>
      <c r="S46" s="5">
        <f t="shared" si="7"/>
        <v>42.222222222222221</v>
      </c>
      <c r="T46" s="16">
        <f t="shared" si="8"/>
        <v>4</v>
      </c>
      <c r="U46" s="17">
        <f t="shared" si="9"/>
        <v>0.34177514792899372</v>
      </c>
      <c r="V46" s="5">
        <f t="shared" si="10"/>
        <v>44.585773840650184</v>
      </c>
      <c r="W46" s="5"/>
      <c r="X46" s="5">
        <f t="shared" si="11"/>
        <v>0.45822485207100505</v>
      </c>
      <c r="Y46" s="16">
        <f t="shared" si="12"/>
        <v>46.850225039802488</v>
      </c>
    </row>
    <row r="47" spans="1:25">
      <c r="A47">
        <v>304</v>
      </c>
      <c r="B47">
        <v>0</v>
      </c>
      <c r="C47">
        <v>1995</v>
      </c>
      <c r="D47">
        <f t="shared" si="0"/>
        <v>21</v>
      </c>
      <c r="E47" t="s">
        <v>69</v>
      </c>
      <c r="F47">
        <v>3</v>
      </c>
      <c r="G47">
        <v>3</v>
      </c>
      <c r="H47">
        <v>3</v>
      </c>
      <c r="I47">
        <v>2</v>
      </c>
      <c r="J47">
        <v>1</v>
      </c>
      <c r="K47">
        <v>2</v>
      </c>
      <c r="L47">
        <v>3</v>
      </c>
      <c r="M47" s="12" t="str">
        <f t="shared" si="1"/>
        <v/>
      </c>
      <c r="N47" s="18" t="str">
        <f t="shared" si="2"/>
        <v/>
      </c>
      <c r="O47" s="5" t="str">
        <f t="shared" si="3"/>
        <v/>
      </c>
      <c r="P47" s="5" t="str">
        <f t="shared" si="4"/>
        <v/>
      </c>
      <c r="Q47" s="18" t="str">
        <f t="shared" si="5"/>
        <v/>
      </c>
      <c r="R47" s="17" t="str">
        <f t="shared" si="6"/>
        <v/>
      </c>
      <c r="S47" s="5" t="str">
        <f t="shared" si="7"/>
        <v/>
      </c>
      <c r="T47" s="16" t="str">
        <f t="shared" si="8"/>
        <v/>
      </c>
      <c r="U47" s="17" t="str">
        <f t="shared" si="9"/>
        <v/>
      </c>
      <c r="V47" s="5" t="str">
        <f t="shared" si="10"/>
        <v/>
      </c>
      <c r="W47" s="5"/>
      <c r="X47" s="5" t="str">
        <f t="shared" si="11"/>
        <v/>
      </c>
      <c r="Y47" s="16" t="str">
        <f t="shared" si="12"/>
        <v/>
      </c>
    </row>
    <row r="48" spans="1:25">
      <c r="A48">
        <v>324</v>
      </c>
      <c r="B48">
        <v>0</v>
      </c>
      <c r="C48">
        <v>1993</v>
      </c>
      <c r="D48">
        <f t="shared" si="0"/>
        <v>23</v>
      </c>
      <c r="E48" t="s">
        <v>46</v>
      </c>
      <c r="G48">
        <v>3</v>
      </c>
      <c r="H48">
        <v>3</v>
      </c>
      <c r="I48">
        <v>2</v>
      </c>
      <c r="J48">
        <v>1</v>
      </c>
      <c r="K48">
        <v>2</v>
      </c>
      <c r="L48">
        <v>3</v>
      </c>
      <c r="M48" s="12" t="str">
        <f t="shared" si="1"/>
        <v/>
      </c>
      <c r="N48" s="18" t="str">
        <f t="shared" si="2"/>
        <v/>
      </c>
      <c r="O48" s="5" t="str">
        <f t="shared" si="3"/>
        <v/>
      </c>
      <c r="P48" s="5" t="str">
        <f t="shared" si="4"/>
        <v/>
      </c>
      <c r="Q48" s="18" t="str">
        <f t="shared" si="5"/>
        <v/>
      </c>
      <c r="R48" s="17" t="str">
        <f t="shared" si="6"/>
        <v/>
      </c>
      <c r="S48" s="5" t="str">
        <f t="shared" si="7"/>
        <v/>
      </c>
      <c r="T48" s="16" t="str">
        <f t="shared" si="8"/>
        <v/>
      </c>
      <c r="U48" s="17" t="str">
        <f t="shared" si="9"/>
        <v/>
      </c>
      <c r="V48" s="5" t="str">
        <f t="shared" si="10"/>
        <v/>
      </c>
      <c r="W48" s="5"/>
      <c r="X48" s="5" t="str">
        <f t="shared" si="11"/>
        <v/>
      </c>
      <c r="Y48" s="16" t="str">
        <f t="shared" si="12"/>
        <v/>
      </c>
    </row>
    <row r="49" spans="1:25">
      <c r="A49">
        <v>373</v>
      </c>
      <c r="B49">
        <v>0</v>
      </c>
      <c r="C49">
        <v>1982</v>
      </c>
      <c r="D49">
        <f t="shared" si="0"/>
        <v>34</v>
      </c>
      <c r="E49" t="s">
        <v>70</v>
      </c>
      <c r="F49">
        <v>3</v>
      </c>
      <c r="G49">
        <v>3</v>
      </c>
      <c r="H49">
        <v>2</v>
      </c>
      <c r="I49">
        <v>1</v>
      </c>
      <c r="J49">
        <v>3</v>
      </c>
      <c r="K49">
        <v>4</v>
      </c>
      <c r="L49">
        <v>2</v>
      </c>
      <c r="M49" s="12">
        <f t="shared" si="1"/>
        <v>15</v>
      </c>
      <c r="N49" s="18">
        <f t="shared" si="2"/>
        <v>7</v>
      </c>
      <c r="O49" s="5">
        <f t="shared" si="3"/>
        <v>0.19905325443787</v>
      </c>
      <c r="P49" s="5">
        <f t="shared" si="4"/>
        <v>47.13893175461169</v>
      </c>
      <c r="Q49" s="18">
        <f t="shared" si="5"/>
        <v>1</v>
      </c>
      <c r="R49" s="17">
        <f t="shared" si="6"/>
        <v>2.7098224852071002</v>
      </c>
      <c r="S49" s="5">
        <f t="shared" si="7"/>
        <v>30.185185185185183</v>
      </c>
      <c r="T49" s="16">
        <f t="shared" si="8"/>
        <v>7</v>
      </c>
      <c r="U49" s="17">
        <f t="shared" si="9"/>
        <v>5.8340828402366878</v>
      </c>
      <c r="V49" s="5">
        <f t="shared" si="10"/>
        <v>72.369302816261097</v>
      </c>
      <c r="W49" s="5"/>
      <c r="X49" s="5">
        <f t="shared" si="11"/>
        <v>0.10437869822485248</v>
      </c>
      <c r="Y49" s="16">
        <f t="shared" si="12"/>
        <v>51.50330168554882</v>
      </c>
    </row>
    <row r="50" spans="1:25">
      <c r="A50">
        <v>259</v>
      </c>
      <c r="B50">
        <v>0</v>
      </c>
      <c r="C50">
        <v>1994</v>
      </c>
      <c r="D50">
        <f t="shared" si="0"/>
        <v>22</v>
      </c>
      <c r="E50" t="s">
        <v>71</v>
      </c>
      <c r="F50">
        <v>4</v>
      </c>
      <c r="G50">
        <v>2</v>
      </c>
      <c r="H50">
        <v>3</v>
      </c>
      <c r="I50">
        <v>3</v>
      </c>
      <c r="J50">
        <v>3</v>
      </c>
      <c r="K50">
        <v>2</v>
      </c>
      <c r="L50">
        <v>2</v>
      </c>
      <c r="M50" s="12" t="str">
        <f t="shared" si="1"/>
        <v/>
      </c>
      <c r="N50" s="18" t="str">
        <f t="shared" si="2"/>
        <v/>
      </c>
      <c r="O50" s="5" t="str">
        <f t="shared" si="3"/>
        <v/>
      </c>
      <c r="P50" s="5" t="str">
        <f t="shared" si="4"/>
        <v/>
      </c>
      <c r="Q50" s="18" t="str">
        <f t="shared" si="5"/>
        <v/>
      </c>
      <c r="R50" s="17" t="str">
        <f t="shared" si="6"/>
        <v/>
      </c>
      <c r="S50" s="5" t="str">
        <f t="shared" si="7"/>
        <v/>
      </c>
      <c r="T50" s="16" t="str">
        <f t="shared" si="8"/>
        <v/>
      </c>
      <c r="U50" s="17" t="str">
        <f t="shared" si="9"/>
        <v/>
      </c>
      <c r="V50" s="5" t="str">
        <f t="shared" si="10"/>
        <v/>
      </c>
      <c r="W50" s="5"/>
      <c r="X50" s="5" t="str">
        <f t="shared" si="11"/>
        <v/>
      </c>
      <c r="Y50" s="16" t="str">
        <f t="shared" si="12"/>
        <v/>
      </c>
    </row>
    <row r="51" spans="1:25">
      <c r="A51">
        <v>394</v>
      </c>
      <c r="B51">
        <v>0</v>
      </c>
      <c r="C51">
        <v>1986</v>
      </c>
      <c r="D51">
        <f t="shared" si="0"/>
        <v>30</v>
      </c>
      <c r="E51" t="s">
        <v>46</v>
      </c>
      <c r="G51">
        <v>3</v>
      </c>
      <c r="H51">
        <v>3</v>
      </c>
      <c r="I51">
        <v>3</v>
      </c>
      <c r="J51">
        <v>4</v>
      </c>
      <c r="K51">
        <v>2</v>
      </c>
      <c r="L51">
        <v>3</v>
      </c>
      <c r="M51" s="12" t="str">
        <f t="shared" si="1"/>
        <v/>
      </c>
      <c r="N51" s="18" t="str">
        <f t="shared" si="2"/>
        <v/>
      </c>
      <c r="O51" s="5" t="str">
        <f t="shared" si="3"/>
        <v/>
      </c>
      <c r="P51" s="5" t="str">
        <f t="shared" si="4"/>
        <v/>
      </c>
      <c r="Q51" s="18" t="str">
        <f t="shared" si="5"/>
        <v/>
      </c>
      <c r="R51" s="17" t="str">
        <f t="shared" si="6"/>
        <v/>
      </c>
      <c r="S51" s="5" t="str">
        <f t="shared" si="7"/>
        <v/>
      </c>
      <c r="T51" s="16" t="str">
        <f t="shared" si="8"/>
        <v/>
      </c>
      <c r="U51" s="17" t="str">
        <f t="shared" si="9"/>
        <v/>
      </c>
      <c r="V51" s="5" t="str">
        <f t="shared" si="10"/>
        <v/>
      </c>
      <c r="W51" s="5"/>
      <c r="X51" s="5" t="str">
        <f t="shared" si="11"/>
        <v/>
      </c>
      <c r="Y51" s="16" t="str">
        <f t="shared" si="12"/>
        <v/>
      </c>
    </row>
    <row r="52" spans="1:25">
      <c r="A52">
        <v>397</v>
      </c>
      <c r="B52">
        <v>0</v>
      </c>
      <c r="C52">
        <v>1993</v>
      </c>
      <c r="D52">
        <f t="shared" si="0"/>
        <v>23</v>
      </c>
      <c r="E52" t="s">
        <v>72</v>
      </c>
      <c r="F52">
        <v>4</v>
      </c>
      <c r="G52">
        <v>3</v>
      </c>
      <c r="H52">
        <v>2</v>
      </c>
      <c r="I52">
        <v>3</v>
      </c>
      <c r="J52">
        <v>2</v>
      </c>
      <c r="K52">
        <v>2</v>
      </c>
      <c r="L52">
        <v>3</v>
      </c>
      <c r="M52" s="12" t="str">
        <f t="shared" si="1"/>
        <v/>
      </c>
      <c r="N52" s="18" t="str">
        <f t="shared" si="2"/>
        <v/>
      </c>
      <c r="O52" s="5" t="str">
        <f t="shared" si="3"/>
        <v/>
      </c>
      <c r="P52" s="5" t="str">
        <f t="shared" si="4"/>
        <v/>
      </c>
      <c r="Q52" s="18" t="str">
        <f t="shared" si="5"/>
        <v/>
      </c>
      <c r="R52" s="17" t="str">
        <f t="shared" si="6"/>
        <v/>
      </c>
      <c r="S52" s="5" t="str">
        <f t="shared" si="7"/>
        <v/>
      </c>
      <c r="T52" s="16" t="str">
        <f t="shared" si="8"/>
        <v/>
      </c>
      <c r="U52" s="17" t="str">
        <f t="shared" si="9"/>
        <v/>
      </c>
      <c r="V52" s="5" t="str">
        <f t="shared" si="10"/>
        <v/>
      </c>
      <c r="W52" s="5"/>
      <c r="X52" s="5" t="str">
        <f t="shared" si="11"/>
        <v/>
      </c>
      <c r="Y52" s="16" t="str">
        <f t="shared" si="12"/>
        <v/>
      </c>
    </row>
    <row r="53" spans="1:25">
      <c r="A53">
        <v>398</v>
      </c>
      <c r="B53">
        <v>1</v>
      </c>
      <c r="C53">
        <v>1986</v>
      </c>
      <c r="D53">
        <f t="shared" si="0"/>
        <v>30</v>
      </c>
      <c r="E53" t="s">
        <v>73</v>
      </c>
      <c r="F53">
        <v>1</v>
      </c>
      <c r="G53">
        <v>3</v>
      </c>
      <c r="H53">
        <v>3</v>
      </c>
      <c r="I53">
        <v>2</v>
      </c>
      <c r="J53">
        <v>2</v>
      </c>
      <c r="K53">
        <v>1</v>
      </c>
      <c r="L53">
        <v>2</v>
      </c>
      <c r="M53" s="12" t="str">
        <f t="shared" si="1"/>
        <v/>
      </c>
      <c r="N53" s="18" t="str">
        <f t="shared" si="2"/>
        <v/>
      </c>
      <c r="O53" s="5" t="str">
        <f t="shared" si="3"/>
        <v/>
      </c>
      <c r="P53" s="5" t="str">
        <f t="shared" si="4"/>
        <v/>
      </c>
      <c r="Q53" s="18" t="str">
        <f t="shared" si="5"/>
        <v/>
      </c>
      <c r="R53" s="17" t="str">
        <f t="shared" si="6"/>
        <v/>
      </c>
      <c r="S53" s="5" t="str">
        <f t="shared" si="7"/>
        <v/>
      </c>
      <c r="T53" s="16" t="str">
        <f t="shared" si="8"/>
        <v/>
      </c>
      <c r="U53" s="17" t="str">
        <f t="shared" si="9"/>
        <v/>
      </c>
      <c r="V53" s="5" t="str">
        <f t="shared" si="10"/>
        <v/>
      </c>
      <c r="W53" s="5"/>
      <c r="X53" s="5" t="str">
        <f t="shared" si="11"/>
        <v/>
      </c>
      <c r="Y53" s="16" t="str">
        <f t="shared" si="12"/>
        <v/>
      </c>
    </row>
    <row r="54" spans="1:25">
      <c r="A54">
        <v>415</v>
      </c>
      <c r="B54">
        <v>0</v>
      </c>
      <c r="C54">
        <v>1973</v>
      </c>
      <c r="D54">
        <f t="shared" si="0"/>
        <v>43</v>
      </c>
      <c r="E54" t="s">
        <v>74</v>
      </c>
      <c r="F54">
        <v>4</v>
      </c>
      <c r="G54">
        <v>2</v>
      </c>
      <c r="H54">
        <v>2</v>
      </c>
      <c r="I54">
        <v>2</v>
      </c>
      <c r="J54">
        <v>2</v>
      </c>
      <c r="K54">
        <v>1</v>
      </c>
      <c r="L54">
        <v>2</v>
      </c>
      <c r="M54" s="12">
        <f t="shared" si="1"/>
        <v>11</v>
      </c>
      <c r="N54" s="18">
        <f t="shared" si="2"/>
        <v>6</v>
      </c>
      <c r="O54" s="5">
        <f t="shared" si="3"/>
        <v>2.0913609467455627</v>
      </c>
      <c r="P54" s="5">
        <f t="shared" si="4"/>
        <v>40.726192583913765</v>
      </c>
      <c r="Q54" s="18">
        <f t="shared" si="5"/>
        <v>2</v>
      </c>
      <c r="R54" s="17">
        <f t="shared" si="6"/>
        <v>0.41751479289940818</v>
      </c>
      <c r="S54" s="5">
        <f t="shared" si="7"/>
        <v>42.222222222222221</v>
      </c>
      <c r="T54" s="16">
        <f t="shared" si="8"/>
        <v>3</v>
      </c>
      <c r="U54" s="17">
        <f t="shared" si="9"/>
        <v>2.5110059171597623</v>
      </c>
      <c r="V54" s="5">
        <f t="shared" si="10"/>
        <v>35.324597515446541</v>
      </c>
      <c r="W54" s="5"/>
      <c r="X54" s="5">
        <f t="shared" si="11"/>
        <v>13.519763313609463</v>
      </c>
      <c r="Y54" s="16">
        <f t="shared" si="12"/>
        <v>32.890995102563494</v>
      </c>
    </row>
    <row r="55" spans="1:25">
      <c r="A55">
        <v>434</v>
      </c>
      <c r="B55">
        <v>0</v>
      </c>
      <c r="C55">
        <v>1997</v>
      </c>
      <c r="D55">
        <f t="shared" si="0"/>
        <v>19</v>
      </c>
      <c r="E55" t="s">
        <v>46</v>
      </c>
      <c r="G55">
        <v>3</v>
      </c>
      <c r="H55">
        <v>4</v>
      </c>
      <c r="I55">
        <v>4</v>
      </c>
      <c r="J55">
        <v>2</v>
      </c>
      <c r="K55">
        <v>1</v>
      </c>
      <c r="L55">
        <v>3</v>
      </c>
      <c r="M55" s="12" t="str">
        <f t="shared" si="1"/>
        <v/>
      </c>
      <c r="N55" s="18" t="str">
        <f t="shared" si="2"/>
        <v/>
      </c>
      <c r="O55" s="5" t="str">
        <f t="shared" si="3"/>
        <v/>
      </c>
      <c r="P55" s="5" t="str">
        <f t="shared" si="4"/>
        <v/>
      </c>
      <c r="Q55" s="18" t="str">
        <f t="shared" si="5"/>
        <v/>
      </c>
      <c r="R55" s="17" t="str">
        <f t="shared" si="6"/>
        <v/>
      </c>
      <c r="S55" s="5" t="str">
        <f t="shared" si="7"/>
        <v/>
      </c>
      <c r="T55" s="16" t="str">
        <f t="shared" si="8"/>
        <v/>
      </c>
      <c r="U55" s="17" t="str">
        <f t="shared" si="9"/>
        <v/>
      </c>
      <c r="V55" s="5" t="str">
        <f t="shared" si="10"/>
        <v/>
      </c>
      <c r="W55" s="5"/>
      <c r="X55" s="5" t="str">
        <f t="shared" si="11"/>
        <v/>
      </c>
      <c r="Y55" s="16" t="str">
        <f t="shared" si="12"/>
        <v/>
      </c>
    </row>
    <row r="56" spans="1:25">
      <c r="A56">
        <v>452</v>
      </c>
      <c r="B56">
        <v>0</v>
      </c>
      <c r="C56">
        <v>1992</v>
      </c>
      <c r="D56">
        <f t="shared" si="0"/>
        <v>24</v>
      </c>
      <c r="E56" t="s">
        <v>75</v>
      </c>
      <c r="F56">
        <v>2</v>
      </c>
      <c r="G56">
        <v>3</v>
      </c>
      <c r="H56">
        <v>3</v>
      </c>
      <c r="I56">
        <v>3</v>
      </c>
      <c r="J56">
        <v>2</v>
      </c>
      <c r="K56">
        <v>2</v>
      </c>
      <c r="L56">
        <v>2</v>
      </c>
      <c r="M56" s="12" t="str">
        <f t="shared" si="1"/>
        <v/>
      </c>
      <c r="N56" s="18" t="str">
        <f t="shared" si="2"/>
        <v/>
      </c>
      <c r="O56" s="5" t="str">
        <f t="shared" si="3"/>
        <v/>
      </c>
      <c r="P56" s="5" t="str">
        <f t="shared" si="4"/>
        <v/>
      </c>
      <c r="Q56" s="18" t="str">
        <f t="shared" si="5"/>
        <v/>
      </c>
      <c r="R56" s="17" t="str">
        <f t="shared" si="6"/>
        <v/>
      </c>
      <c r="S56" s="5" t="str">
        <f t="shared" si="7"/>
        <v/>
      </c>
      <c r="T56" s="16" t="str">
        <f t="shared" si="8"/>
        <v/>
      </c>
      <c r="U56" s="17" t="str">
        <f t="shared" si="9"/>
        <v/>
      </c>
      <c r="V56" s="5" t="str">
        <f t="shared" si="10"/>
        <v/>
      </c>
      <c r="W56" s="5"/>
      <c r="X56" s="5" t="str">
        <f t="shared" si="11"/>
        <v/>
      </c>
      <c r="Y56" s="16" t="str">
        <f t="shared" si="12"/>
        <v/>
      </c>
    </row>
    <row r="57" spans="1:25">
      <c r="A57">
        <v>455</v>
      </c>
      <c r="B57">
        <v>0</v>
      </c>
      <c r="C57">
        <v>1995</v>
      </c>
      <c r="D57">
        <f t="shared" si="0"/>
        <v>21</v>
      </c>
      <c r="E57" t="s">
        <v>46</v>
      </c>
      <c r="G57">
        <v>3</v>
      </c>
      <c r="H57">
        <v>1</v>
      </c>
      <c r="I57">
        <v>2</v>
      </c>
      <c r="J57">
        <v>1</v>
      </c>
      <c r="K57">
        <v>2</v>
      </c>
      <c r="L57">
        <v>2</v>
      </c>
      <c r="M57" s="12" t="str">
        <f t="shared" si="1"/>
        <v/>
      </c>
      <c r="N57" s="18" t="str">
        <f t="shared" si="2"/>
        <v/>
      </c>
      <c r="O57" s="5" t="str">
        <f t="shared" si="3"/>
        <v/>
      </c>
      <c r="P57" s="5" t="str">
        <f t="shared" si="4"/>
        <v/>
      </c>
      <c r="Q57" s="18" t="str">
        <f t="shared" si="5"/>
        <v/>
      </c>
      <c r="R57" s="17" t="str">
        <f t="shared" si="6"/>
        <v/>
      </c>
      <c r="S57" s="5" t="str">
        <f t="shared" si="7"/>
        <v/>
      </c>
      <c r="T57" s="16" t="str">
        <f t="shared" si="8"/>
        <v/>
      </c>
      <c r="U57" s="17" t="str">
        <f t="shared" si="9"/>
        <v/>
      </c>
      <c r="V57" s="5" t="str">
        <f t="shared" si="10"/>
        <v/>
      </c>
      <c r="W57" s="5"/>
      <c r="X57" s="5" t="str">
        <f t="shared" si="11"/>
        <v/>
      </c>
      <c r="Y57" s="16" t="str">
        <f t="shared" si="12"/>
        <v/>
      </c>
    </row>
    <row r="58" spans="1:25">
      <c r="A58">
        <v>461</v>
      </c>
      <c r="B58">
        <v>0</v>
      </c>
      <c r="C58">
        <v>1963</v>
      </c>
      <c r="D58">
        <f t="shared" si="0"/>
        <v>53</v>
      </c>
      <c r="E58" t="s">
        <v>76</v>
      </c>
      <c r="F58">
        <v>2</v>
      </c>
      <c r="G58">
        <v>1</v>
      </c>
      <c r="H58">
        <v>1</v>
      </c>
      <c r="I58">
        <v>4</v>
      </c>
      <c r="J58">
        <v>1</v>
      </c>
      <c r="K58">
        <v>1</v>
      </c>
      <c r="L58">
        <v>1</v>
      </c>
      <c r="M58" s="12">
        <f t="shared" si="1"/>
        <v>9</v>
      </c>
      <c r="N58" s="18">
        <f t="shared" si="2"/>
        <v>3</v>
      </c>
      <c r="O58" s="5">
        <f t="shared" si="3"/>
        <v>19.768284023668642</v>
      </c>
      <c r="P58" s="5">
        <f t="shared" si="4"/>
        <v>21.487975071819982</v>
      </c>
      <c r="Q58" s="18">
        <f t="shared" si="5"/>
        <v>4</v>
      </c>
      <c r="R58" s="17">
        <f t="shared" si="6"/>
        <v>1.832899408284024</v>
      </c>
      <c r="S58" s="5">
        <f t="shared" si="7"/>
        <v>66.296296296296305</v>
      </c>
      <c r="T58" s="16">
        <f t="shared" si="8"/>
        <v>2</v>
      </c>
      <c r="U58" s="17">
        <f t="shared" si="9"/>
        <v>6.6802366863905309</v>
      </c>
      <c r="V58" s="5">
        <f t="shared" si="10"/>
        <v>26.063421190242906</v>
      </c>
      <c r="W58" s="5"/>
      <c r="X58" s="5">
        <f t="shared" si="11"/>
        <v>32.227455621301765</v>
      </c>
      <c r="Y58" s="16">
        <f t="shared" si="12"/>
        <v>23.584841811070834</v>
      </c>
    </row>
    <row r="59" spans="1:25">
      <c r="A59">
        <v>441</v>
      </c>
      <c r="B59">
        <v>0</v>
      </c>
      <c r="C59">
        <v>1996</v>
      </c>
      <c r="D59">
        <f t="shared" si="0"/>
        <v>20</v>
      </c>
      <c r="E59" t="s">
        <v>46</v>
      </c>
      <c r="G59">
        <v>3</v>
      </c>
      <c r="H59">
        <v>3</v>
      </c>
      <c r="I59">
        <v>2</v>
      </c>
      <c r="J59">
        <v>2</v>
      </c>
      <c r="K59">
        <v>1</v>
      </c>
      <c r="L59">
        <v>2</v>
      </c>
      <c r="M59" s="12" t="str">
        <f t="shared" si="1"/>
        <v/>
      </c>
      <c r="N59" s="18" t="str">
        <f t="shared" si="2"/>
        <v/>
      </c>
      <c r="O59" s="5" t="str">
        <f t="shared" si="3"/>
        <v/>
      </c>
      <c r="P59" s="5" t="str">
        <f t="shared" si="4"/>
        <v/>
      </c>
      <c r="Q59" s="18" t="str">
        <f t="shared" si="5"/>
        <v/>
      </c>
      <c r="R59" s="17" t="str">
        <f t="shared" si="6"/>
        <v/>
      </c>
      <c r="S59" s="5" t="str">
        <f t="shared" si="7"/>
        <v/>
      </c>
      <c r="T59" s="16" t="str">
        <f t="shared" si="8"/>
        <v/>
      </c>
      <c r="U59" s="17" t="str">
        <f t="shared" si="9"/>
        <v/>
      </c>
      <c r="V59" s="5" t="str">
        <f t="shared" si="10"/>
        <v/>
      </c>
      <c r="W59" s="5"/>
      <c r="X59" s="5" t="str">
        <f t="shared" si="11"/>
        <v/>
      </c>
      <c r="Y59" s="16" t="str">
        <f t="shared" si="12"/>
        <v/>
      </c>
    </row>
    <row r="60" spans="1:25">
      <c r="A60">
        <v>463</v>
      </c>
      <c r="B60">
        <v>0</v>
      </c>
      <c r="C60">
        <v>1991</v>
      </c>
      <c r="D60">
        <f t="shared" si="0"/>
        <v>25</v>
      </c>
      <c r="E60" t="s">
        <v>77</v>
      </c>
      <c r="F60">
        <v>2</v>
      </c>
      <c r="G60">
        <v>2</v>
      </c>
      <c r="H60">
        <v>2</v>
      </c>
      <c r="I60">
        <v>3</v>
      </c>
      <c r="J60">
        <v>3</v>
      </c>
      <c r="K60">
        <v>2</v>
      </c>
      <c r="L60">
        <v>2</v>
      </c>
      <c r="M60" s="12" t="str">
        <f t="shared" si="1"/>
        <v/>
      </c>
      <c r="N60" s="18" t="str">
        <f t="shared" si="2"/>
        <v/>
      </c>
      <c r="O60" s="5" t="str">
        <f t="shared" si="3"/>
        <v/>
      </c>
      <c r="P60" s="5" t="str">
        <f t="shared" si="4"/>
        <v/>
      </c>
      <c r="Q60" s="18" t="str">
        <f t="shared" si="5"/>
        <v/>
      </c>
      <c r="R60" s="17" t="str">
        <f t="shared" si="6"/>
        <v/>
      </c>
      <c r="S60" s="5" t="str">
        <f t="shared" si="7"/>
        <v/>
      </c>
      <c r="T60" s="16" t="str">
        <f t="shared" si="8"/>
        <v/>
      </c>
      <c r="U60" s="17" t="str">
        <f t="shared" si="9"/>
        <v/>
      </c>
      <c r="V60" s="5" t="str">
        <f t="shared" si="10"/>
        <v/>
      </c>
      <c r="W60" s="5"/>
      <c r="X60" s="5" t="str">
        <f t="shared" si="11"/>
        <v/>
      </c>
      <c r="Y60" s="16" t="str">
        <f t="shared" si="12"/>
        <v/>
      </c>
    </row>
    <row r="61" spans="1:25">
      <c r="A61">
        <v>483</v>
      </c>
      <c r="B61">
        <v>1</v>
      </c>
      <c r="C61">
        <v>1995</v>
      </c>
      <c r="D61">
        <f t="shared" si="0"/>
        <v>21</v>
      </c>
      <c r="E61" t="s">
        <v>78</v>
      </c>
      <c r="F61">
        <v>2</v>
      </c>
      <c r="G61">
        <v>3</v>
      </c>
      <c r="H61">
        <v>3</v>
      </c>
      <c r="I61">
        <v>2</v>
      </c>
      <c r="J61">
        <v>3</v>
      </c>
      <c r="K61">
        <v>1</v>
      </c>
      <c r="L61">
        <v>3</v>
      </c>
      <c r="M61" s="12" t="str">
        <f t="shared" si="1"/>
        <v/>
      </c>
      <c r="N61" s="18" t="str">
        <f t="shared" si="2"/>
        <v/>
      </c>
      <c r="O61" s="5" t="str">
        <f t="shared" si="3"/>
        <v/>
      </c>
      <c r="P61" s="5" t="str">
        <f t="shared" si="4"/>
        <v/>
      </c>
      <c r="Q61" s="18" t="str">
        <f t="shared" si="5"/>
        <v/>
      </c>
      <c r="R61" s="17" t="str">
        <f t="shared" si="6"/>
        <v/>
      </c>
      <c r="S61" s="5" t="str">
        <f t="shared" si="7"/>
        <v/>
      </c>
      <c r="T61" s="16" t="str">
        <f t="shared" si="8"/>
        <v/>
      </c>
      <c r="U61" s="17" t="str">
        <f t="shared" si="9"/>
        <v/>
      </c>
      <c r="V61" s="5" t="str">
        <f t="shared" si="10"/>
        <v/>
      </c>
      <c r="W61" s="5"/>
      <c r="X61" s="5" t="str">
        <f t="shared" si="11"/>
        <v/>
      </c>
      <c r="Y61" s="16" t="str">
        <f t="shared" si="12"/>
        <v/>
      </c>
    </row>
    <row r="62" spans="1:25">
      <c r="A62">
        <v>227</v>
      </c>
      <c r="B62">
        <v>0</v>
      </c>
      <c r="C62">
        <v>1994</v>
      </c>
      <c r="D62">
        <f t="shared" si="0"/>
        <v>22</v>
      </c>
      <c r="E62" t="s">
        <v>79</v>
      </c>
      <c r="F62">
        <v>4</v>
      </c>
      <c r="G62">
        <v>3</v>
      </c>
      <c r="H62">
        <v>1</v>
      </c>
      <c r="I62">
        <v>2</v>
      </c>
      <c r="J62">
        <v>2</v>
      </c>
      <c r="K62">
        <v>1</v>
      </c>
      <c r="L62">
        <v>3</v>
      </c>
      <c r="M62" s="12" t="str">
        <f t="shared" si="1"/>
        <v/>
      </c>
      <c r="N62" s="18" t="str">
        <f t="shared" si="2"/>
        <v/>
      </c>
      <c r="O62" s="5" t="str">
        <f t="shared" si="3"/>
        <v/>
      </c>
      <c r="P62" s="5" t="str">
        <f t="shared" si="4"/>
        <v/>
      </c>
      <c r="Q62" s="18" t="str">
        <f t="shared" si="5"/>
        <v/>
      </c>
      <c r="R62" s="17" t="str">
        <f t="shared" si="6"/>
        <v/>
      </c>
      <c r="S62" s="5" t="str">
        <f t="shared" si="7"/>
        <v/>
      </c>
      <c r="T62" s="16" t="str">
        <f t="shared" si="8"/>
        <v/>
      </c>
      <c r="U62" s="17" t="str">
        <f t="shared" si="9"/>
        <v/>
      </c>
      <c r="V62" s="5" t="str">
        <f t="shared" si="10"/>
        <v/>
      </c>
      <c r="W62" s="5"/>
      <c r="X62" s="5" t="str">
        <f t="shared" si="11"/>
        <v/>
      </c>
      <c r="Y62" s="16" t="str">
        <f t="shared" si="12"/>
        <v/>
      </c>
    </row>
    <row r="63" spans="1:25">
      <c r="A63">
        <v>494</v>
      </c>
      <c r="B63">
        <v>0</v>
      </c>
      <c r="C63">
        <v>1990</v>
      </c>
      <c r="D63">
        <f t="shared" si="0"/>
        <v>26</v>
      </c>
      <c r="E63" t="s">
        <v>46</v>
      </c>
      <c r="G63">
        <v>4</v>
      </c>
      <c r="H63">
        <v>3</v>
      </c>
      <c r="I63">
        <v>3</v>
      </c>
      <c r="J63">
        <v>3</v>
      </c>
      <c r="K63">
        <v>3</v>
      </c>
      <c r="L63">
        <v>3</v>
      </c>
      <c r="M63" s="12" t="str">
        <f t="shared" si="1"/>
        <v/>
      </c>
      <c r="N63" s="18" t="str">
        <f t="shared" si="2"/>
        <v/>
      </c>
      <c r="O63" s="5" t="str">
        <f t="shared" si="3"/>
        <v/>
      </c>
      <c r="P63" s="5" t="str">
        <f t="shared" si="4"/>
        <v/>
      </c>
      <c r="Q63" s="18" t="str">
        <f t="shared" si="5"/>
        <v/>
      </c>
      <c r="R63" s="17" t="str">
        <f t="shared" si="6"/>
        <v/>
      </c>
      <c r="S63" s="5" t="str">
        <f t="shared" si="7"/>
        <v/>
      </c>
      <c r="T63" s="16" t="str">
        <f t="shared" si="8"/>
        <v/>
      </c>
      <c r="U63" s="17" t="str">
        <f t="shared" si="9"/>
        <v/>
      </c>
      <c r="V63" s="5" t="str">
        <f t="shared" si="10"/>
        <v/>
      </c>
      <c r="W63" s="5"/>
      <c r="X63" s="5" t="str">
        <f t="shared" si="11"/>
        <v/>
      </c>
      <c r="Y63" s="16" t="str">
        <f t="shared" si="12"/>
        <v/>
      </c>
    </row>
    <row r="64" spans="1:25">
      <c r="A64">
        <v>492</v>
      </c>
      <c r="B64">
        <v>1</v>
      </c>
      <c r="C64">
        <v>1990</v>
      </c>
      <c r="D64">
        <f t="shared" si="0"/>
        <v>26</v>
      </c>
      <c r="E64" t="s">
        <v>46</v>
      </c>
      <c r="G64">
        <v>2</v>
      </c>
      <c r="H64">
        <v>2</v>
      </c>
      <c r="I64">
        <v>3</v>
      </c>
      <c r="J64">
        <v>3</v>
      </c>
      <c r="K64">
        <v>1</v>
      </c>
      <c r="L64">
        <v>2</v>
      </c>
      <c r="M64" s="12" t="str">
        <f t="shared" si="1"/>
        <v/>
      </c>
      <c r="N64" s="18" t="str">
        <f t="shared" si="2"/>
        <v/>
      </c>
      <c r="O64" s="5" t="str">
        <f t="shared" si="3"/>
        <v/>
      </c>
      <c r="P64" s="5" t="str">
        <f t="shared" si="4"/>
        <v/>
      </c>
      <c r="Q64" s="18" t="str">
        <f t="shared" si="5"/>
        <v/>
      </c>
      <c r="R64" s="17" t="str">
        <f t="shared" si="6"/>
        <v/>
      </c>
      <c r="S64" s="5" t="str">
        <f t="shared" si="7"/>
        <v/>
      </c>
      <c r="T64" s="16" t="str">
        <f t="shared" si="8"/>
        <v/>
      </c>
      <c r="U64" s="17" t="str">
        <f t="shared" si="9"/>
        <v/>
      </c>
      <c r="V64" s="5" t="str">
        <f t="shared" si="10"/>
        <v/>
      </c>
      <c r="W64" s="5"/>
      <c r="X64" s="5" t="str">
        <f t="shared" si="11"/>
        <v/>
      </c>
      <c r="Y64" s="16" t="str">
        <f t="shared" si="12"/>
        <v/>
      </c>
    </row>
    <row r="65" spans="1:25">
      <c r="A65">
        <v>496</v>
      </c>
      <c r="B65">
        <v>0</v>
      </c>
      <c r="C65">
        <v>1993</v>
      </c>
      <c r="D65">
        <f t="shared" si="0"/>
        <v>23</v>
      </c>
      <c r="E65" t="s">
        <v>80</v>
      </c>
      <c r="F65">
        <v>3</v>
      </c>
      <c r="G65">
        <v>2</v>
      </c>
      <c r="H65">
        <v>1</v>
      </c>
      <c r="I65">
        <v>3</v>
      </c>
      <c r="J65">
        <v>3</v>
      </c>
      <c r="K65">
        <v>1</v>
      </c>
      <c r="L65">
        <v>2</v>
      </c>
      <c r="M65" s="12" t="str">
        <f t="shared" si="1"/>
        <v/>
      </c>
      <c r="N65" s="18" t="str">
        <f t="shared" si="2"/>
        <v/>
      </c>
      <c r="O65" s="5" t="str">
        <f t="shared" si="3"/>
        <v/>
      </c>
      <c r="P65" s="5" t="str">
        <f t="shared" si="4"/>
        <v/>
      </c>
      <c r="Q65" s="18" t="str">
        <f t="shared" si="5"/>
        <v/>
      </c>
      <c r="R65" s="17" t="str">
        <f t="shared" si="6"/>
        <v/>
      </c>
      <c r="S65" s="5" t="str">
        <f t="shared" si="7"/>
        <v/>
      </c>
      <c r="T65" s="16" t="str">
        <f t="shared" si="8"/>
        <v/>
      </c>
      <c r="U65" s="17" t="str">
        <f t="shared" si="9"/>
        <v/>
      </c>
      <c r="V65" s="5" t="str">
        <f t="shared" si="10"/>
        <v/>
      </c>
      <c r="W65" s="5"/>
      <c r="X65" s="5" t="str">
        <f t="shared" si="11"/>
        <v/>
      </c>
      <c r="Y65" s="16" t="str">
        <f t="shared" si="12"/>
        <v/>
      </c>
    </row>
    <row r="66" spans="1:25">
      <c r="A66">
        <v>491</v>
      </c>
      <c r="B66">
        <v>1</v>
      </c>
      <c r="C66">
        <v>1989</v>
      </c>
      <c r="D66">
        <f t="shared" si="0"/>
        <v>27</v>
      </c>
      <c r="E66" t="s">
        <v>46</v>
      </c>
      <c r="G66">
        <v>3</v>
      </c>
      <c r="H66">
        <v>3</v>
      </c>
      <c r="I66">
        <v>3</v>
      </c>
      <c r="J66">
        <v>4</v>
      </c>
      <c r="K66">
        <v>2</v>
      </c>
      <c r="L66">
        <v>2</v>
      </c>
      <c r="M66" s="12" t="str">
        <f t="shared" si="1"/>
        <v/>
      </c>
      <c r="N66" s="18" t="str">
        <f t="shared" si="2"/>
        <v/>
      </c>
      <c r="O66" s="5" t="str">
        <f t="shared" si="3"/>
        <v/>
      </c>
      <c r="P66" s="5" t="str">
        <f t="shared" si="4"/>
        <v/>
      </c>
      <c r="Q66" s="18" t="str">
        <f t="shared" si="5"/>
        <v/>
      </c>
      <c r="R66" s="17" t="str">
        <f t="shared" si="6"/>
        <v/>
      </c>
      <c r="S66" s="5" t="str">
        <f t="shared" si="7"/>
        <v/>
      </c>
      <c r="T66" s="16" t="str">
        <f t="shared" si="8"/>
        <v/>
      </c>
      <c r="U66" s="17" t="str">
        <f t="shared" si="9"/>
        <v/>
      </c>
      <c r="V66" s="5" t="str">
        <f t="shared" si="10"/>
        <v/>
      </c>
      <c r="W66" s="5"/>
      <c r="X66" s="5" t="str">
        <f t="shared" si="11"/>
        <v/>
      </c>
      <c r="Y66" s="16" t="str">
        <f t="shared" si="12"/>
        <v/>
      </c>
    </row>
    <row r="67" spans="1:25">
      <c r="A67">
        <v>527</v>
      </c>
      <c r="B67">
        <v>0</v>
      </c>
      <c r="C67">
        <v>1990</v>
      </c>
      <c r="D67">
        <f t="shared" si="0"/>
        <v>26</v>
      </c>
      <c r="E67" t="s">
        <v>81</v>
      </c>
      <c r="F67">
        <v>2</v>
      </c>
      <c r="G67">
        <v>3</v>
      </c>
      <c r="H67">
        <v>2</v>
      </c>
      <c r="I67">
        <v>1</v>
      </c>
      <c r="J67">
        <v>3</v>
      </c>
      <c r="K67">
        <v>3</v>
      </c>
      <c r="L67">
        <v>2</v>
      </c>
      <c r="M67" s="12" t="str">
        <f t="shared" si="1"/>
        <v/>
      </c>
      <c r="N67" s="18" t="str">
        <f t="shared" si="2"/>
        <v/>
      </c>
      <c r="O67" s="5" t="str">
        <f t="shared" si="3"/>
        <v/>
      </c>
      <c r="P67" s="5" t="str">
        <f t="shared" si="4"/>
        <v/>
      </c>
      <c r="Q67" s="18" t="str">
        <f t="shared" si="5"/>
        <v/>
      </c>
      <c r="R67" s="17" t="str">
        <f t="shared" si="6"/>
        <v/>
      </c>
      <c r="S67" s="5" t="str">
        <f t="shared" si="7"/>
        <v/>
      </c>
      <c r="T67" s="16" t="str">
        <f t="shared" si="8"/>
        <v/>
      </c>
      <c r="U67" s="17" t="str">
        <f t="shared" si="9"/>
        <v/>
      </c>
      <c r="V67" s="5" t="str">
        <f t="shared" si="10"/>
        <v/>
      </c>
      <c r="W67" s="5"/>
      <c r="X67" s="5" t="str">
        <f t="shared" si="11"/>
        <v/>
      </c>
      <c r="Y67" s="16" t="str">
        <f t="shared" si="12"/>
        <v/>
      </c>
    </row>
    <row r="68" spans="1:25">
      <c r="A68">
        <v>534</v>
      </c>
      <c r="B68">
        <v>0</v>
      </c>
      <c r="C68">
        <v>1990</v>
      </c>
      <c r="D68">
        <f t="shared" si="0"/>
        <v>26</v>
      </c>
      <c r="E68" t="s">
        <v>82</v>
      </c>
      <c r="F68">
        <v>2</v>
      </c>
      <c r="G68">
        <v>3</v>
      </c>
      <c r="H68">
        <v>3</v>
      </c>
      <c r="I68">
        <v>3</v>
      </c>
      <c r="J68">
        <v>4</v>
      </c>
      <c r="K68">
        <v>2</v>
      </c>
      <c r="L68">
        <v>4</v>
      </c>
      <c r="M68" s="12" t="str">
        <f t="shared" si="1"/>
        <v/>
      </c>
      <c r="N68" s="18" t="str">
        <f t="shared" si="2"/>
        <v/>
      </c>
      <c r="O68" s="5" t="str">
        <f t="shared" si="3"/>
        <v/>
      </c>
      <c r="P68" s="5" t="str">
        <f t="shared" si="4"/>
        <v/>
      </c>
      <c r="Q68" s="18" t="str">
        <f t="shared" si="5"/>
        <v/>
      </c>
      <c r="R68" s="17" t="str">
        <f t="shared" si="6"/>
        <v/>
      </c>
      <c r="S68" s="5" t="str">
        <f t="shared" si="7"/>
        <v/>
      </c>
      <c r="T68" s="16" t="str">
        <f t="shared" si="8"/>
        <v/>
      </c>
      <c r="U68" s="17" t="str">
        <f t="shared" si="9"/>
        <v/>
      </c>
      <c r="V68" s="5" t="str">
        <f t="shared" si="10"/>
        <v/>
      </c>
      <c r="W68" s="5"/>
      <c r="X68" s="5" t="str">
        <f t="shared" si="11"/>
        <v/>
      </c>
      <c r="Y68" s="16" t="str">
        <f t="shared" si="12"/>
        <v/>
      </c>
    </row>
    <row r="69" spans="1:25">
      <c r="A69">
        <v>541</v>
      </c>
      <c r="B69">
        <v>0</v>
      </c>
      <c r="C69">
        <v>1993</v>
      </c>
      <c r="D69">
        <f t="shared" si="0"/>
        <v>23</v>
      </c>
      <c r="E69" t="s">
        <v>46</v>
      </c>
      <c r="G69">
        <v>3</v>
      </c>
      <c r="H69">
        <v>3</v>
      </c>
      <c r="I69">
        <v>3</v>
      </c>
      <c r="J69">
        <v>3</v>
      </c>
      <c r="K69">
        <v>1</v>
      </c>
      <c r="L69">
        <v>3</v>
      </c>
      <c r="M69" s="12" t="str">
        <f t="shared" si="1"/>
        <v/>
      </c>
      <c r="N69" s="18" t="str">
        <f t="shared" si="2"/>
        <v/>
      </c>
      <c r="O69" s="5" t="str">
        <f t="shared" si="3"/>
        <v/>
      </c>
      <c r="P69" s="5" t="str">
        <f t="shared" si="4"/>
        <v/>
      </c>
      <c r="Q69" s="18" t="str">
        <f t="shared" si="5"/>
        <v/>
      </c>
      <c r="R69" s="17" t="str">
        <f t="shared" si="6"/>
        <v/>
      </c>
      <c r="S69" s="5" t="str">
        <f t="shared" si="7"/>
        <v/>
      </c>
      <c r="T69" s="16" t="str">
        <f t="shared" si="8"/>
        <v/>
      </c>
      <c r="U69" s="17" t="str">
        <f t="shared" si="9"/>
        <v/>
      </c>
      <c r="V69" s="5" t="str">
        <f t="shared" si="10"/>
        <v/>
      </c>
      <c r="W69" s="5"/>
      <c r="X69" s="5" t="str">
        <f t="shared" si="11"/>
        <v/>
      </c>
      <c r="Y69" s="16" t="str">
        <f t="shared" si="12"/>
        <v/>
      </c>
    </row>
    <row r="70" spans="1:25">
      <c r="A70">
        <v>545</v>
      </c>
      <c r="B70">
        <v>0</v>
      </c>
      <c r="C70">
        <v>1970</v>
      </c>
      <c r="D70">
        <f t="shared" si="0"/>
        <v>46</v>
      </c>
      <c r="E70" t="s">
        <v>83</v>
      </c>
      <c r="F70">
        <v>3</v>
      </c>
      <c r="G70">
        <v>2</v>
      </c>
      <c r="H70">
        <v>2</v>
      </c>
      <c r="I70">
        <v>1</v>
      </c>
      <c r="J70">
        <v>2</v>
      </c>
      <c r="K70">
        <v>2</v>
      </c>
      <c r="L70">
        <v>2</v>
      </c>
      <c r="M70" s="12">
        <f t="shared" si="1"/>
        <v>11</v>
      </c>
      <c r="N70" s="18">
        <f t="shared" si="2"/>
        <v>6</v>
      </c>
      <c r="O70" s="5">
        <f t="shared" si="3"/>
        <v>2.0913609467455627</v>
      </c>
      <c r="P70" s="5">
        <f t="shared" si="4"/>
        <v>40.726192583913765</v>
      </c>
      <c r="Q70" s="18">
        <f t="shared" si="5"/>
        <v>1</v>
      </c>
      <c r="R70" s="17">
        <f t="shared" si="6"/>
        <v>2.7098224852071002</v>
      </c>
      <c r="S70" s="5">
        <f t="shared" si="7"/>
        <v>30.185185185185183</v>
      </c>
      <c r="T70" s="16">
        <f t="shared" si="8"/>
        <v>4</v>
      </c>
      <c r="U70" s="17">
        <f t="shared" si="9"/>
        <v>0.34177514792899372</v>
      </c>
      <c r="V70" s="5">
        <f t="shared" si="10"/>
        <v>44.585773840650184</v>
      </c>
      <c r="W70" s="5"/>
      <c r="X70" s="5">
        <f t="shared" si="11"/>
        <v>13.519763313609463</v>
      </c>
      <c r="Y70" s="16">
        <f t="shared" si="12"/>
        <v>32.890995102563494</v>
      </c>
    </row>
    <row r="71" spans="1:25">
      <c r="A71">
        <v>540</v>
      </c>
      <c r="B71">
        <v>0</v>
      </c>
      <c r="C71">
        <v>1997</v>
      </c>
      <c r="D71">
        <f t="shared" si="0"/>
        <v>19</v>
      </c>
      <c r="E71" t="s">
        <v>84</v>
      </c>
      <c r="F71">
        <v>3</v>
      </c>
      <c r="G71">
        <v>3</v>
      </c>
      <c r="H71">
        <v>2</v>
      </c>
      <c r="I71">
        <v>3</v>
      </c>
      <c r="J71">
        <v>2</v>
      </c>
      <c r="K71">
        <v>2</v>
      </c>
      <c r="L71">
        <v>3</v>
      </c>
      <c r="M71" s="12" t="str">
        <f t="shared" si="1"/>
        <v/>
      </c>
      <c r="N71" s="18" t="str">
        <f t="shared" si="2"/>
        <v/>
      </c>
      <c r="O71" s="5" t="str">
        <f t="shared" si="3"/>
        <v/>
      </c>
      <c r="P71" s="5" t="str">
        <f t="shared" si="4"/>
        <v/>
      </c>
      <c r="Q71" s="18" t="str">
        <f t="shared" si="5"/>
        <v/>
      </c>
      <c r="R71" s="17" t="str">
        <f t="shared" si="6"/>
        <v/>
      </c>
      <c r="S71" s="5" t="str">
        <f t="shared" si="7"/>
        <v/>
      </c>
      <c r="T71" s="16" t="str">
        <f t="shared" si="8"/>
        <v/>
      </c>
      <c r="U71" s="17" t="str">
        <f t="shared" si="9"/>
        <v/>
      </c>
      <c r="V71" s="5" t="str">
        <f t="shared" si="10"/>
        <v/>
      </c>
      <c r="W71" s="5"/>
      <c r="X71" s="5" t="str">
        <f t="shared" si="11"/>
        <v/>
      </c>
      <c r="Y71" s="16" t="str">
        <f t="shared" si="12"/>
        <v/>
      </c>
    </row>
    <row r="72" spans="1:25">
      <c r="A72">
        <v>553</v>
      </c>
      <c r="B72">
        <v>0</v>
      </c>
      <c r="C72">
        <v>1991</v>
      </c>
      <c r="D72">
        <f t="shared" si="0"/>
        <v>25</v>
      </c>
      <c r="E72" t="s">
        <v>46</v>
      </c>
      <c r="G72">
        <v>3</v>
      </c>
      <c r="H72">
        <v>2</v>
      </c>
      <c r="I72">
        <v>3</v>
      </c>
      <c r="J72">
        <v>2</v>
      </c>
      <c r="K72">
        <v>1</v>
      </c>
      <c r="L72">
        <v>2</v>
      </c>
      <c r="M72" s="12" t="str">
        <f t="shared" si="1"/>
        <v/>
      </c>
      <c r="N72" s="18" t="str">
        <f t="shared" si="2"/>
        <v/>
      </c>
      <c r="O72" s="5" t="str">
        <f t="shared" si="3"/>
        <v/>
      </c>
      <c r="P72" s="5" t="str">
        <f t="shared" si="4"/>
        <v/>
      </c>
      <c r="Q72" s="18" t="str">
        <f t="shared" si="5"/>
        <v/>
      </c>
      <c r="R72" s="17" t="str">
        <f t="shared" si="6"/>
        <v/>
      </c>
      <c r="S72" s="5" t="str">
        <f t="shared" si="7"/>
        <v/>
      </c>
      <c r="T72" s="16" t="str">
        <f t="shared" si="8"/>
        <v/>
      </c>
      <c r="U72" s="17" t="str">
        <f t="shared" si="9"/>
        <v/>
      </c>
      <c r="V72" s="5" t="str">
        <f t="shared" si="10"/>
        <v/>
      </c>
      <c r="W72" s="5"/>
      <c r="X72" s="5" t="str">
        <f t="shared" si="11"/>
        <v/>
      </c>
      <c r="Y72" s="16" t="str">
        <f t="shared" si="12"/>
        <v/>
      </c>
    </row>
    <row r="73" spans="1:25">
      <c r="A73">
        <v>550</v>
      </c>
      <c r="B73">
        <v>0</v>
      </c>
      <c r="C73">
        <v>1996</v>
      </c>
      <c r="D73">
        <f t="shared" si="0"/>
        <v>20</v>
      </c>
      <c r="E73" t="s">
        <v>46</v>
      </c>
      <c r="G73">
        <v>2</v>
      </c>
      <c r="H73">
        <v>1</v>
      </c>
      <c r="I73">
        <v>3</v>
      </c>
      <c r="J73">
        <v>3</v>
      </c>
      <c r="K73">
        <v>1</v>
      </c>
      <c r="L73">
        <v>2</v>
      </c>
      <c r="M73" s="12" t="str">
        <f t="shared" si="1"/>
        <v/>
      </c>
      <c r="N73" s="18" t="str">
        <f t="shared" si="2"/>
        <v/>
      </c>
      <c r="O73" s="5" t="str">
        <f t="shared" si="3"/>
        <v/>
      </c>
      <c r="P73" s="5" t="str">
        <f t="shared" si="4"/>
        <v/>
      </c>
      <c r="Q73" s="18" t="str">
        <f t="shared" si="5"/>
        <v/>
      </c>
      <c r="R73" s="17" t="str">
        <f t="shared" si="6"/>
        <v/>
      </c>
      <c r="S73" s="5" t="str">
        <f t="shared" si="7"/>
        <v/>
      </c>
      <c r="T73" s="16" t="str">
        <f t="shared" si="8"/>
        <v/>
      </c>
      <c r="U73" s="17" t="str">
        <f t="shared" si="9"/>
        <v/>
      </c>
      <c r="V73" s="5" t="str">
        <f t="shared" si="10"/>
        <v/>
      </c>
      <c r="W73" s="5"/>
      <c r="X73" s="5" t="str">
        <f t="shared" si="11"/>
        <v/>
      </c>
      <c r="Y73" s="16" t="str">
        <f t="shared" si="12"/>
        <v/>
      </c>
    </row>
    <row r="74" spans="1:25">
      <c r="A74">
        <v>555</v>
      </c>
      <c r="B74">
        <v>0</v>
      </c>
      <c r="C74">
        <v>1990</v>
      </c>
      <c r="D74">
        <f t="shared" si="0"/>
        <v>26</v>
      </c>
      <c r="E74" t="s">
        <v>85</v>
      </c>
      <c r="F74">
        <v>3</v>
      </c>
      <c r="G74">
        <v>3</v>
      </c>
      <c r="H74">
        <v>3</v>
      </c>
      <c r="I74">
        <v>2</v>
      </c>
      <c r="J74">
        <v>2</v>
      </c>
      <c r="K74">
        <v>2</v>
      </c>
      <c r="L74">
        <v>3</v>
      </c>
      <c r="M74" s="12" t="str">
        <f t="shared" si="1"/>
        <v/>
      </c>
      <c r="N74" s="18" t="str">
        <f t="shared" si="2"/>
        <v/>
      </c>
      <c r="O74" s="5" t="str">
        <f t="shared" si="3"/>
        <v/>
      </c>
      <c r="P74" s="5" t="str">
        <f t="shared" si="4"/>
        <v/>
      </c>
      <c r="Q74" s="18" t="str">
        <f t="shared" si="5"/>
        <v/>
      </c>
      <c r="R74" s="17" t="str">
        <f t="shared" si="6"/>
        <v/>
      </c>
      <c r="S74" s="5" t="str">
        <f t="shared" si="7"/>
        <v/>
      </c>
      <c r="T74" s="16" t="str">
        <f t="shared" si="8"/>
        <v/>
      </c>
      <c r="U74" s="17" t="str">
        <f t="shared" si="9"/>
        <v/>
      </c>
      <c r="V74" s="5" t="str">
        <f t="shared" si="10"/>
        <v/>
      </c>
      <c r="W74" s="5"/>
      <c r="X74" s="5" t="str">
        <f t="shared" si="11"/>
        <v/>
      </c>
      <c r="Y74" s="16" t="str">
        <f t="shared" si="12"/>
        <v/>
      </c>
    </row>
    <row r="75" spans="1:25">
      <c r="A75">
        <v>564</v>
      </c>
      <c r="B75">
        <v>0</v>
      </c>
      <c r="C75">
        <v>1991</v>
      </c>
      <c r="D75">
        <f t="shared" si="0"/>
        <v>25</v>
      </c>
      <c r="E75" t="s">
        <v>86</v>
      </c>
      <c r="F75">
        <v>2</v>
      </c>
      <c r="G75">
        <v>3</v>
      </c>
      <c r="H75">
        <v>1</v>
      </c>
      <c r="I75">
        <v>2</v>
      </c>
      <c r="J75">
        <v>2</v>
      </c>
      <c r="K75">
        <v>2</v>
      </c>
      <c r="L75">
        <v>4</v>
      </c>
      <c r="M75" s="12" t="str">
        <f t="shared" si="1"/>
        <v/>
      </c>
      <c r="N75" s="18" t="str">
        <f t="shared" si="2"/>
        <v/>
      </c>
      <c r="O75" s="5" t="str">
        <f t="shared" si="3"/>
        <v/>
      </c>
      <c r="P75" s="5" t="str">
        <f t="shared" si="4"/>
        <v/>
      </c>
      <c r="Q75" s="18" t="str">
        <f t="shared" si="5"/>
        <v/>
      </c>
      <c r="R75" s="17" t="str">
        <f t="shared" si="6"/>
        <v/>
      </c>
      <c r="S75" s="5" t="str">
        <f t="shared" si="7"/>
        <v/>
      </c>
      <c r="T75" s="16" t="str">
        <f t="shared" si="8"/>
        <v/>
      </c>
      <c r="U75" s="17" t="str">
        <f t="shared" si="9"/>
        <v/>
      </c>
      <c r="V75" s="5" t="str">
        <f t="shared" si="10"/>
        <v/>
      </c>
      <c r="W75" s="5"/>
      <c r="X75" s="5" t="str">
        <f t="shared" si="11"/>
        <v/>
      </c>
      <c r="Y75" s="16" t="str">
        <f t="shared" si="12"/>
        <v/>
      </c>
    </row>
    <row r="76" spans="1:25">
      <c r="A76">
        <v>569</v>
      </c>
      <c r="B76">
        <v>0</v>
      </c>
      <c r="C76">
        <v>1992</v>
      </c>
      <c r="D76">
        <f t="shared" si="0"/>
        <v>24</v>
      </c>
      <c r="E76" t="s">
        <v>87</v>
      </c>
      <c r="F76">
        <v>3</v>
      </c>
      <c r="G76">
        <v>3</v>
      </c>
      <c r="H76">
        <v>3</v>
      </c>
      <c r="I76">
        <v>3</v>
      </c>
      <c r="J76">
        <v>2</v>
      </c>
      <c r="K76">
        <v>1</v>
      </c>
      <c r="L76">
        <v>4</v>
      </c>
      <c r="M76" s="12" t="str">
        <f t="shared" si="1"/>
        <v/>
      </c>
      <c r="N76" s="18" t="str">
        <f t="shared" si="2"/>
        <v/>
      </c>
      <c r="O76" s="5" t="str">
        <f t="shared" si="3"/>
        <v/>
      </c>
      <c r="P76" s="5" t="str">
        <f t="shared" si="4"/>
        <v/>
      </c>
      <c r="Q76" s="18" t="str">
        <f t="shared" si="5"/>
        <v/>
      </c>
      <c r="R76" s="17" t="str">
        <f t="shared" si="6"/>
        <v/>
      </c>
      <c r="S76" s="5" t="str">
        <f t="shared" si="7"/>
        <v/>
      </c>
      <c r="T76" s="16" t="str">
        <f t="shared" si="8"/>
        <v/>
      </c>
      <c r="U76" s="17" t="str">
        <f t="shared" si="9"/>
        <v/>
      </c>
      <c r="V76" s="5" t="str">
        <f t="shared" si="10"/>
        <v/>
      </c>
      <c r="W76" s="5"/>
      <c r="X76" s="5" t="str">
        <f t="shared" si="11"/>
        <v/>
      </c>
      <c r="Y76" s="16" t="str">
        <f t="shared" si="12"/>
        <v/>
      </c>
    </row>
    <row r="77" spans="1:25">
      <c r="A77">
        <v>587</v>
      </c>
      <c r="B77">
        <v>0</v>
      </c>
      <c r="C77">
        <v>1993</v>
      </c>
      <c r="D77">
        <f t="shared" si="0"/>
        <v>23</v>
      </c>
      <c r="E77" t="s">
        <v>46</v>
      </c>
      <c r="G77">
        <v>3</v>
      </c>
      <c r="H77">
        <v>4</v>
      </c>
      <c r="I77">
        <v>3</v>
      </c>
      <c r="J77">
        <v>2</v>
      </c>
      <c r="K77">
        <v>2</v>
      </c>
      <c r="L77">
        <v>3</v>
      </c>
      <c r="M77" s="12" t="str">
        <f t="shared" si="1"/>
        <v/>
      </c>
      <c r="N77" s="18" t="str">
        <f t="shared" si="2"/>
        <v/>
      </c>
      <c r="O77" s="5" t="str">
        <f t="shared" si="3"/>
        <v/>
      </c>
      <c r="P77" s="5" t="str">
        <f t="shared" si="4"/>
        <v/>
      </c>
      <c r="Q77" s="18" t="str">
        <f t="shared" si="5"/>
        <v/>
      </c>
      <c r="R77" s="17" t="str">
        <f t="shared" si="6"/>
        <v/>
      </c>
      <c r="S77" s="5" t="str">
        <f t="shared" si="7"/>
        <v/>
      </c>
      <c r="T77" s="16" t="str">
        <f t="shared" si="8"/>
        <v/>
      </c>
      <c r="U77" s="17" t="str">
        <f t="shared" si="9"/>
        <v/>
      </c>
      <c r="V77" s="5" t="str">
        <f t="shared" si="10"/>
        <v/>
      </c>
      <c r="W77" s="5"/>
      <c r="X77" s="5" t="str">
        <f t="shared" si="11"/>
        <v/>
      </c>
      <c r="Y77" s="16" t="str">
        <f t="shared" si="12"/>
        <v/>
      </c>
    </row>
    <row r="78" spans="1:25">
      <c r="A78">
        <v>600</v>
      </c>
      <c r="B78">
        <v>1</v>
      </c>
      <c r="C78">
        <v>1991</v>
      </c>
      <c r="D78">
        <f t="shared" ref="D78:D141" si="13">2016-C78</f>
        <v>25</v>
      </c>
      <c r="E78" t="s">
        <v>46</v>
      </c>
      <c r="G78">
        <v>4</v>
      </c>
      <c r="H78">
        <v>3</v>
      </c>
      <c r="I78">
        <v>2</v>
      </c>
      <c r="J78">
        <v>3</v>
      </c>
      <c r="K78">
        <v>1</v>
      </c>
      <c r="L78">
        <v>3</v>
      </c>
      <c r="M78" s="12" t="str">
        <f t="shared" si="1"/>
        <v/>
      </c>
      <c r="N78" s="18" t="str">
        <f t="shared" si="2"/>
        <v/>
      </c>
      <c r="O78" s="5" t="str">
        <f t="shared" si="3"/>
        <v/>
      </c>
      <c r="P78" s="5" t="str">
        <f t="shared" si="4"/>
        <v/>
      </c>
      <c r="Q78" s="18" t="str">
        <f t="shared" si="5"/>
        <v/>
      </c>
      <c r="R78" s="17" t="str">
        <f t="shared" si="6"/>
        <v/>
      </c>
      <c r="S78" s="5" t="str">
        <f t="shared" si="7"/>
        <v/>
      </c>
      <c r="T78" s="16" t="str">
        <f t="shared" si="8"/>
        <v/>
      </c>
      <c r="U78" s="17" t="str">
        <f t="shared" si="9"/>
        <v/>
      </c>
      <c r="V78" s="5" t="str">
        <f t="shared" si="10"/>
        <v/>
      </c>
      <c r="W78" s="5"/>
      <c r="X78" s="5" t="str">
        <f t="shared" si="11"/>
        <v/>
      </c>
      <c r="Y78" s="16" t="str">
        <f t="shared" si="12"/>
        <v/>
      </c>
    </row>
    <row r="79" spans="1:25">
      <c r="A79">
        <v>613</v>
      </c>
      <c r="B79">
        <v>0</v>
      </c>
      <c r="C79">
        <v>1990</v>
      </c>
      <c r="D79">
        <f t="shared" si="13"/>
        <v>26</v>
      </c>
      <c r="E79" t="s">
        <v>46</v>
      </c>
      <c r="G79">
        <v>3</v>
      </c>
      <c r="H79">
        <v>2</v>
      </c>
      <c r="I79">
        <v>2</v>
      </c>
      <c r="J79">
        <v>1</v>
      </c>
      <c r="K79">
        <v>2</v>
      </c>
      <c r="L79">
        <v>2</v>
      </c>
      <c r="M79" s="12" t="str">
        <f t="shared" ref="M79:M142" si="14">IF(AND(B79=0,D79&gt;30),SUM(G79:L79),"")</f>
        <v/>
      </c>
      <c r="N79" s="18" t="str">
        <f t="shared" ref="N79:N142" si="15">IF(AND(B79=0,D79&gt;30),G79++H79+L79,"")</f>
        <v/>
      </c>
      <c r="O79" s="5" t="str">
        <f t="shared" ref="O79:O142" si="16">IF(AND(B79=0,D79&gt;30),POWER(N79-T$4,2),"")</f>
        <v/>
      </c>
      <c r="P79" s="5" t="str">
        <f t="shared" ref="P79:P142" si="17">IF(AND(B79=0,D79&gt;30),(((N79-T$4)/T$5)*10+50),"")</f>
        <v/>
      </c>
      <c r="Q79" s="18" t="str">
        <f t="shared" ref="Q79:Q142" si="18">IF(AND(B79=0,D79&gt;30),I79,"")</f>
        <v/>
      </c>
      <c r="R79" s="17" t="str">
        <f t="shared" ref="R79:R142" si="19">IF(AND(B79=0,D79&gt;30),POWER(Q79-T$7,2),"")</f>
        <v/>
      </c>
      <c r="S79" s="5" t="str">
        <f t="shared" ref="S79:S142" si="20">IF(AND(B79=0,D79&gt;30),((Q79-T$7)/T$8)*10+50,"")</f>
        <v/>
      </c>
      <c r="T79" s="16" t="str">
        <f t="shared" ref="T79:T142" si="21">IF(AND(B79=0,D79&gt;30),J79+K79,"")</f>
        <v/>
      </c>
      <c r="U79" s="17" t="str">
        <f t="shared" ref="U79:U142" si="22">IF(AND(B79=0,D79&gt;30),POWER(T79-T$10,2),"")</f>
        <v/>
      </c>
      <c r="V79" s="5" t="str">
        <f t="shared" ref="V79:V142" si="23">IF(AND(B79=0,D79&gt;30),((T79-T$10)/T$11)*10+50,"")</f>
        <v/>
      </c>
      <c r="W79" s="5"/>
      <c r="X79" s="5" t="str">
        <f t="shared" ref="X79:X142" si="24">IF(AND(B79=0,D79&gt;30),POWER((M79-W$4),2),"")</f>
        <v/>
      </c>
      <c r="Y79" s="16" t="str">
        <f t="shared" ref="Y79:Y142" si="25">IF(AND(B79=0,D79&gt;30),((M79-W$4)/W$5)*10+50,"")</f>
        <v/>
      </c>
    </row>
    <row r="80" spans="1:25">
      <c r="A80">
        <v>662</v>
      </c>
      <c r="B80">
        <v>0</v>
      </c>
      <c r="C80">
        <v>1990</v>
      </c>
      <c r="D80">
        <f t="shared" si="13"/>
        <v>26</v>
      </c>
      <c r="E80" t="s">
        <v>88</v>
      </c>
      <c r="F80">
        <v>4</v>
      </c>
      <c r="G80">
        <v>2</v>
      </c>
      <c r="H80">
        <v>4</v>
      </c>
      <c r="I80">
        <v>4</v>
      </c>
      <c r="J80">
        <v>2</v>
      </c>
      <c r="K80">
        <v>1</v>
      </c>
      <c r="L80">
        <v>3</v>
      </c>
      <c r="M80" s="12" t="str">
        <f t="shared" si="14"/>
        <v/>
      </c>
      <c r="N80" s="18" t="str">
        <f t="shared" si="15"/>
        <v/>
      </c>
      <c r="O80" s="5" t="str">
        <f t="shared" si="16"/>
        <v/>
      </c>
      <c r="P80" s="5" t="str">
        <f t="shared" si="17"/>
        <v/>
      </c>
      <c r="Q80" s="18" t="str">
        <f t="shared" si="18"/>
        <v/>
      </c>
      <c r="R80" s="17" t="str">
        <f t="shared" si="19"/>
        <v/>
      </c>
      <c r="S80" s="5" t="str">
        <f t="shared" si="20"/>
        <v/>
      </c>
      <c r="T80" s="16" t="str">
        <f t="shared" si="21"/>
        <v/>
      </c>
      <c r="U80" s="17" t="str">
        <f t="shared" si="22"/>
        <v/>
      </c>
      <c r="V80" s="5" t="str">
        <f t="shared" si="23"/>
        <v/>
      </c>
      <c r="W80" s="5"/>
      <c r="X80" s="5" t="str">
        <f t="shared" si="24"/>
        <v/>
      </c>
      <c r="Y80" s="16" t="str">
        <f t="shared" si="25"/>
        <v/>
      </c>
    </row>
    <row r="81" spans="1:25">
      <c r="A81">
        <v>592</v>
      </c>
      <c r="B81">
        <v>0</v>
      </c>
      <c r="C81">
        <v>1996</v>
      </c>
      <c r="D81">
        <f t="shared" si="13"/>
        <v>20</v>
      </c>
      <c r="E81" t="s">
        <v>89</v>
      </c>
      <c r="F81">
        <v>4</v>
      </c>
      <c r="G81">
        <v>3</v>
      </c>
      <c r="H81">
        <v>4</v>
      </c>
      <c r="I81">
        <v>3</v>
      </c>
      <c r="J81">
        <v>2</v>
      </c>
      <c r="K81">
        <v>1</v>
      </c>
      <c r="L81">
        <v>2</v>
      </c>
      <c r="M81" s="12" t="str">
        <f t="shared" si="14"/>
        <v/>
      </c>
      <c r="N81" s="18" t="str">
        <f t="shared" si="15"/>
        <v/>
      </c>
      <c r="O81" s="5" t="str">
        <f t="shared" si="16"/>
        <v/>
      </c>
      <c r="P81" s="5" t="str">
        <f t="shared" si="17"/>
        <v/>
      </c>
      <c r="Q81" s="18" t="str">
        <f t="shared" si="18"/>
        <v/>
      </c>
      <c r="R81" s="17" t="str">
        <f t="shared" si="19"/>
        <v/>
      </c>
      <c r="S81" s="5" t="str">
        <f t="shared" si="20"/>
        <v/>
      </c>
      <c r="T81" s="16" t="str">
        <f t="shared" si="21"/>
        <v/>
      </c>
      <c r="U81" s="17" t="str">
        <f t="shared" si="22"/>
        <v/>
      </c>
      <c r="V81" s="5" t="str">
        <f t="shared" si="23"/>
        <v/>
      </c>
      <c r="W81" s="5"/>
      <c r="X81" s="5" t="str">
        <f t="shared" si="24"/>
        <v/>
      </c>
      <c r="Y81" s="16" t="str">
        <f t="shared" si="25"/>
        <v/>
      </c>
    </row>
    <row r="82" spans="1:25">
      <c r="A82">
        <v>671</v>
      </c>
      <c r="B82">
        <v>0</v>
      </c>
      <c r="C82">
        <v>1971</v>
      </c>
      <c r="D82">
        <f t="shared" si="13"/>
        <v>45</v>
      </c>
      <c r="E82" t="s">
        <v>46</v>
      </c>
      <c r="G82">
        <v>3</v>
      </c>
      <c r="H82">
        <v>1</v>
      </c>
      <c r="I82">
        <v>2</v>
      </c>
      <c r="J82">
        <v>2</v>
      </c>
      <c r="K82">
        <v>2</v>
      </c>
      <c r="L82">
        <v>3</v>
      </c>
      <c r="M82" s="12">
        <f t="shared" si="14"/>
        <v>13</v>
      </c>
      <c r="N82" s="18">
        <f t="shared" si="15"/>
        <v>7</v>
      </c>
      <c r="O82" s="5">
        <f t="shared" si="16"/>
        <v>0.19905325443787</v>
      </c>
      <c r="P82" s="5">
        <f t="shared" si="17"/>
        <v>47.13893175461169</v>
      </c>
      <c r="Q82" s="18">
        <f t="shared" si="18"/>
        <v>2</v>
      </c>
      <c r="R82" s="17">
        <f t="shared" si="19"/>
        <v>0.41751479289940818</v>
      </c>
      <c r="S82" s="5">
        <f t="shared" si="20"/>
        <v>42.222222222222221</v>
      </c>
      <c r="T82" s="16">
        <f t="shared" si="21"/>
        <v>4</v>
      </c>
      <c r="U82" s="17">
        <f t="shared" si="22"/>
        <v>0.34177514792899372</v>
      </c>
      <c r="V82" s="5">
        <f t="shared" si="23"/>
        <v>44.585773840650184</v>
      </c>
      <c r="W82" s="5"/>
      <c r="X82" s="5">
        <f t="shared" si="24"/>
        <v>2.8120710059171579</v>
      </c>
      <c r="Y82" s="16">
        <f t="shared" si="25"/>
        <v>42.197148394056157</v>
      </c>
    </row>
    <row r="83" spans="1:25">
      <c r="A83">
        <v>683</v>
      </c>
      <c r="B83">
        <v>0</v>
      </c>
      <c r="C83">
        <v>1993</v>
      </c>
      <c r="D83">
        <f t="shared" si="13"/>
        <v>23</v>
      </c>
      <c r="E83" t="s">
        <v>46</v>
      </c>
      <c r="G83">
        <v>2</v>
      </c>
      <c r="H83">
        <v>2</v>
      </c>
      <c r="I83">
        <v>3</v>
      </c>
      <c r="J83">
        <v>1</v>
      </c>
      <c r="K83">
        <v>2</v>
      </c>
      <c r="L83">
        <v>2</v>
      </c>
      <c r="M83" s="12" t="str">
        <f t="shared" si="14"/>
        <v/>
      </c>
      <c r="N83" s="18" t="str">
        <f t="shared" si="15"/>
        <v/>
      </c>
      <c r="O83" s="5" t="str">
        <f t="shared" si="16"/>
        <v/>
      </c>
      <c r="P83" s="5" t="str">
        <f t="shared" si="17"/>
        <v/>
      </c>
      <c r="Q83" s="18" t="str">
        <f t="shared" si="18"/>
        <v/>
      </c>
      <c r="R83" s="17" t="str">
        <f t="shared" si="19"/>
        <v/>
      </c>
      <c r="S83" s="5" t="str">
        <f t="shared" si="20"/>
        <v/>
      </c>
      <c r="T83" s="16" t="str">
        <f t="shared" si="21"/>
        <v/>
      </c>
      <c r="U83" s="17" t="str">
        <f t="shared" si="22"/>
        <v/>
      </c>
      <c r="V83" s="5" t="str">
        <f t="shared" si="23"/>
        <v/>
      </c>
      <c r="W83" s="5"/>
      <c r="X83" s="5" t="str">
        <f t="shared" si="24"/>
        <v/>
      </c>
      <c r="Y83" s="16" t="str">
        <f t="shared" si="25"/>
        <v/>
      </c>
    </row>
    <row r="84" spans="1:25">
      <c r="A84">
        <v>602</v>
      </c>
      <c r="B84">
        <v>0</v>
      </c>
      <c r="C84">
        <v>1992</v>
      </c>
      <c r="D84">
        <f t="shared" si="13"/>
        <v>24</v>
      </c>
      <c r="E84" t="s">
        <v>90</v>
      </c>
      <c r="F84">
        <v>2</v>
      </c>
      <c r="G84">
        <v>2</v>
      </c>
      <c r="H84">
        <v>3</v>
      </c>
      <c r="I84">
        <v>3</v>
      </c>
      <c r="J84">
        <v>3</v>
      </c>
      <c r="K84">
        <v>2</v>
      </c>
      <c r="L84">
        <v>3</v>
      </c>
      <c r="M84" s="12" t="str">
        <f t="shared" si="14"/>
        <v/>
      </c>
      <c r="N84" s="18" t="str">
        <f t="shared" si="15"/>
        <v/>
      </c>
      <c r="O84" s="5" t="str">
        <f t="shared" si="16"/>
        <v/>
      </c>
      <c r="P84" s="5" t="str">
        <f t="shared" si="17"/>
        <v/>
      </c>
      <c r="Q84" s="18" t="str">
        <f t="shared" si="18"/>
        <v/>
      </c>
      <c r="R84" s="17" t="str">
        <f t="shared" si="19"/>
        <v/>
      </c>
      <c r="S84" s="5" t="str">
        <f t="shared" si="20"/>
        <v/>
      </c>
      <c r="T84" s="16" t="str">
        <f t="shared" si="21"/>
        <v/>
      </c>
      <c r="U84" s="17" t="str">
        <f t="shared" si="22"/>
        <v/>
      </c>
      <c r="V84" s="5" t="str">
        <f t="shared" si="23"/>
        <v/>
      </c>
      <c r="W84" s="5"/>
      <c r="X84" s="5" t="str">
        <f t="shared" si="24"/>
        <v/>
      </c>
      <c r="Y84" s="16" t="str">
        <f t="shared" si="25"/>
        <v/>
      </c>
    </row>
    <row r="85" spans="1:25">
      <c r="A85">
        <v>690</v>
      </c>
      <c r="B85">
        <v>0</v>
      </c>
      <c r="C85">
        <v>1986</v>
      </c>
      <c r="D85">
        <f t="shared" si="13"/>
        <v>30</v>
      </c>
      <c r="E85" t="s">
        <v>91</v>
      </c>
      <c r="F85">
        <v>3</v>
      </c>
      <c r="G85">
        <v>3</v>
      </c>
      <c r="H85">
        <v>2</v>
      </c>
      <c r="I85">
        <v>4</v>
      </c>
      <c r="J85">
        <v>3</v>
      </c>
      <c r="K85">
        <v>2</v>
      </c>
      <c r="L85">
        <v>2</v>
      </c>
      <c r="M85" s="12" t="str">
        <f t="shared" si="14"/>
        <v/>
      </c>
      <c r="N85" s="18" t="str">
        <f t="shared" si="15"/>
        <v/>
      </c>
      <c r="O85" s="5" t="str">
        <f t="shared" si="16"/>
        <v/>
      </c>
      <c r="P85" s="5" t="str">
        <f t="shared" si="17"/>
        <v/>
      </c>
      <c r="Q85" s="18" t="str">
        <f t="shared" si="18"/>
        <v/>
      </c>
      <c r="R85" s="17" t="str">
        <f t="shared" si="19"/>
        <v/>
      </c>
      <c r="S85" s="5" t="str">
        <f t="shared" si="20"/>
        <v/>
      </c>
      <c r="T85" s="16" t="str">
        <f t="shared" si="21"/>
        <v/>
      </c>
      <c r="U85" s="17" t="str">
        <f t="shared" si="22"/>
        <v/>
      </c>
      <c r="V85" s="5" t="str">
        <f t="shared" si="23"/>
        <v/>
      </c>
      <c r="W85" s="5"/>
      <c r="X85" s="5" t="str">
        <f t="shared" si="24"/>
        <v/>
      </c>
      <c r="Y85" s="16" t="str">
        <f t="shared" si="25"/>
        <v/>
      </c>
    </row>
    <row r="86" spans="1:25">
      <c r="A86">
        <v>51</v>
      </c>
      <c r="B86">
        <v>1</v>
      </c>
      <c r="C86">
        <v>1979</v>
      </c>
      <c r="D86">
        <f t="shared" si="13"/>
        <v>37</v>
      </c>
      <c r="E86" t="s">
        <v>92</v>
      </c>
      <c r="F86">
        <v>3</v>
      </c>
      <c r="G86">
        <v>2</v>
      </c>
      <c r="H86">
        <v>3</v>
      </c>
      <c r="I86">
        <v>3</v>
      </c>
      <c r="J86">
        <v>3</v>
      </c>
      <c r="K86">
        <v>2</v>
      </c>
      <c r="L86">
        <v>1</v>
      </c>
      <c r="M86" s="12" t="str">
        <f t="shared" si="14"/>
        <v/>
      </c>
      <c r="N86" s="18" t="str">
        <f t="shared" si="15"/>
        <v/>
      </c>
      <c r="O86" s="5" t="str">
        <f t="shared" si="16"/>
        <v/>
      </c>
      <c r="P86" s="5" t="str">
        <f t="shared" si="17"/>
        <v/>
      </c>
      <c r="Q86" s="18" t="str">
        <f t="shared" si="18"/>
        <v/>
      </c>
      <c r="R86" s="17" t="str">
        <f t="shared" si="19"/>
        <v/>
      </c>
      <c r="S86" s="5" t="str">
        <f t="shared" si="20"/>
        <v/>
      </c>
      <c r="T86" s="16" t="str">
        <f t="shared" si="21"/>
        <v/>
      </c>
      <c r="U86" s="17" t="str">
        <f t="shared" si="22"/>
        <v/>
      </c>
      <c r="V86" s="5" t="str">
        <f t="shared" si="23"/>
        <v/>
      </c>
      <c r="W86" s="5"/>
      <c r="X86" s="5" t="str">
        <f t="shared" si="24"/>
        <v/>
      </c>
      <c r="Y86" s="16" t="str">
        <f t="shared" si="25"/>
        <v/>
      </c>
    </row>
    <row r="87" spans="1:25">
      <c r="A87">
        <v>693</v>
      </c>
      <c r="B87">
        <v>0</v>
      </c>
      <c r="C87">
        <v>1978</v>
      </c>
      <c r="D87">
        <f t="shared" si="13"/>
        <v>38</v>
      </c>
      <c r="E87" t="s">
        <v>93</v>
      </c>
      <c r="F87">
        <v>1</v>
      </c>
      <c r="G87">
        <v>3</v>
      </c>
      <c r="H87">
        <v>2</v>
      </c>
      <c r="I87">
        <v>3</v>
      </c>
      <c r="J87">
        <v>3</v>
      </c>
      <c r="K87">
        <v>2</v>
      </c>
      <c r="L87">
        <v>4</v>
      </c>
      <c r="M87" s="12">
        <f t="shared" si="14"/>
        <v>17</v>
      </c>
      <c r="N87" s="18">
        <f t="shared" si="15"/>
        <v>9</v>
      </c>
      <c r="O87" s="5">
        <f t="shared" si="16"/>
        <v>2.4144378698224847</v>
      </c>
      <c r="P87" s="5">
        <f t="shared" si="17"/>
        <v>59.964410096007548</v>
      </c>
      <c r="Q87" s="18">
        <f t="shared" si="18"/>
        <v>3</v>
      </c>
      <c r="R87" s="17">
        <f t="shared" si="19"/>
        <v>0.12520710059171603</v>
      </c>
      <c r="S87" s="5">
        <f t="shared" si="20"/>
        <v>54.25925925925926</v>
      </c>
      <c r="T87" s="16">
        <f t="shared" si="21"/>
        <v>5</v>
      </c>
      <c r="U87" s="17">
        <f t="shared" si="22"/>
        <v>0.17254437869822511</v>
      </c>
      <c r="V87" s="5">
        <f t="shared" si="23"/>
        <v>53.846950165853819</v>
      </c>
      <c r="W87" s="5"/>
      <c r="X87" s="5">
        <f t="shared" si="24"/>
        <v>5.3966863905325475</v>
      </c>
      <c r="Y87" s="16">
        <f t="shared" si="25"/>
        <v>60.809454977041483</v>
      </c>
    </row>
    <row r="88" spans="1:25">
      <c r="A88">
        <v>713</v>
      </c>
      <c r="B88">
        <v>1</v>
      </c>
      <c r="C88">
        <v>1991</v>
      </c>
      <c r="D88">
        <f t="shared" si="13"/>
        <v>25</v>
      </c>
      <c r="E88" t="s">
        <v>46</v>
      </c>
      <c r="G88">
        <v>2</v>
      </c>
      <c r="H88">
        <v>4</v>
      </c>
      <c r="I88">
        <v>2</v>
      </c>
      <c r="J88">
        <v>3</v>
      </c>
      <c r="K88">
        <v>2</v>
      </c>
      <c r="L88">
        <v>3</v>
      </c>
      <c r="M88" s="12" t="str">
        <f t="shared" si="14"/>
        <v/>
      </c>
      <c r="N88" s="18" t="str">
        <f t="shared" si="15"/>
        <v/>
      </c>
      <c r="O88" s="5" t="str">
        <f t="shared" si="16"/>
        <v/>
      </c>
      <c r="P88" s="5" t="str">
        <f t="shared" si="17"/>
        <v/>
      </c>
      <c r="Q88" s="18" t="str">
        <f t="shared" si="18"/>
        <v/>
      </c>
      <c r="R88" s="17" t="str">
        <f t="shared" si="19"/>
        <v/>
      </c>
      <c r="S88" s="5" t="str">
        <f t="shared" si="20"/>
        <v/>
      </c>
      <c r="T88" s="16" t="str">
        <f t="shared" si="21"/>
        <v/>
      </c>
      <c r="U88" s="17" t="str">
        <f t="shared" si="22"/>
        <v/>
      </c>
      <c r="V88" s="5" t="str">
        <f t="shared" si="23"/>
        <v/>
      </c>
      <c r="W88" s="5"/>
      <c r="X88" s="5" t="str">
        <f t="shared" si="24"/>
        <v/>
      </c>
      <c r="Y88" s="16" t="str">
        <f t="shared" si="25"/>
        <v/>
      </c>
    </row>
    <row r="89" spans="1:25">
      <c r="A89">
        <v>735</v>
      </c>
      <c r="B89">
        <v>0</v>
      </c>
      <c r="C89">
        <v>1983</v>
      </c>
      <c r="D89">
        <f t="shared" si="13"/>
        <v>33</v>
      </c>
      <c r="E89" t="s">
        <v>94</v>
      </c>
      <c r="F89">
        <v>2</v>
      </c>
      <c r="G89">
        <v>3</v>
      </c>
      <c r="H89">
        <v>2</v>
      </c>
      <c r="I89">
        <v>2</v>
      </c>
      <c r="J89">
        <v>3</v>
      </c>
      <c r="K89">
        <v>2</v>
      </c>
      <c r="L89">
        <v>3</v>
      </c>
      <c r="M89" s="12">
        <f t="shared" si="14"/>
        <v>15</v>
      </c>
      <c r="N89" s="18">
        <f t="shared" si="15"/>
        <v>8</v>
      </c>
      <c r="O89" s="5">
        <f t="shared" si="16"/>
        <v>0.30674556213017729</v>
      </c>
      <c r="P89" s="5">
        <f t="shared" si="17"/>
        <v>53.551670925309622</v>
      </c>
      <c r="Q89" s="18">
        <f t="shared" si="18"/>
        <v>2</v>
      </c>
      <c r="R89" s="17">
        <f t="shared" si="19"/>
        <v>0.41751479289940818</v>
      </c>
      <c r="S89" s="5">
        <f t="shared" si="20"/>
        <v>42.222222222222221</v>
      </c>
      <c r="T89" s="16">
        <f t="shared" si="21"/>
        <v>5</v>
      </c>
      <c r="U89" s="17">
        <f t="shared" si="22"/>
        <v>0.17254437869822511</v>
      </c>
      <c r="V89" s="5">
        <f t="shared" si="23"/>
        <v>53.846950165853819</v>
      </c>
      <c r="W89" s="5"/>
      <c r="X89" s="5">
        <f t="shared" si="24"/>
        <v>0.10437869822485248</v>
      </c>
      <c r="Y89" s="16">
        <f t="shared" si="25"/>
        <v>51.50330168554882</v>
      </c>
    </row>
    <row r="90" spans="1:25">
      <c r="A90">
        <v>763</v>
      </c>
      <c r="B90">
        <v>1</v>
      </c>
      <c r="C90">
        <v>1994</v>
      </c>
      <c r="D90">
        <f t="shared" si="13"/>
        <v>22</v>
      </c>
      <c r="E90" t="s">
        <v>95</v>
      </c>
      <c r="F90">
        <v>1</v>
      </c>
      <c r="G90">
        <v>3</v>
      </c>
      <c r="H90">
        <v>2</v>
      </c>
      <c r="I90">
        <v>2</v>
      </c>
      <c r="J90">
        <v>1</v>
      </c>
      <c r="K90">
        <v>2</v>
      </c>
      <c r="L90">
        <v>2</v>
      </c>
      <c r="M90" s="12" t="str">
        <f t="shared" si="14"/>
        <v/>
      </c>
      <c r="N90" s="18" t="str">
        <f t="shared" si="15"/>
        <v/>
      </c>
      <c r="O90" s="5" t="str">
        <f t="shared" si="16"/>
        <v/>
      </c>
      <c r="P90" s="5" t="str">
        <f t="shared" si="17"/>
        <v/>
      </c>
      <c r="Q90" s="18" t="str">
        <f t="shared" si="18"/>
        <v/>
      </c>
      <c r="R90" s="17" t="str">
        <f t="shared" si="19"/>
        <v/>
      </c>
      <c r="S90" s="5" t="str">
        <f t="shared" si="20"/>
        <v/>
      </c>
      <c r="T90" s="16" t="str">
        <f t="shared" si="21"/>
        <v/>
      </c>
      <c r="U90" s="17" t="str">
        <f t="shared" si="22"/>
        <v/>
      </c>
      <c r="V90" s="5" t="str">
        <f t="shared" si="23"/>
        <v/>
      </c>
      <c r="W90" s="5"/>
      <c r="X90" s="5" t="str">
        <f t="shared" si="24"/>
        <v/>
      </c>
      <c r="Y90" s="16" t="str">
        <f t="shared" si="25"/>
        <v/>
      </c>
    </row>
    <row r="91" spans="1:25">
      <c r="A91">
        <v>49</v>
      </c>
      <c r="B91">
        <v>0</v>
      </c>
      <c r="C91">
        <v>1983</v>
      </c>
      <c r="D91">
        <f t="shared" si="13"/>
        <v>33</v>
      </c>
      <c r="E91" t="s">
        <v>46</v>
      </c>
      <c r="G91">
        <v>3</v>
      </c>
      <c r="H91">
        <v>2</v>
      </c>
      <c r="I91">
        <v>2</v>
      </c>
      <c r="J91">
        <v>2</v>
      </c>
      <c r="K91">
        <v>2</v>
      </c>
      <c r="L91">
        <v>3</v>
      </c>
      <c r="M91" s="12">
        <f t="shared" si="14"/>
        <v>14</v>
      </c>
      <c r="N91" s="18">
        <f t="shared" si="15"/>
        <v>8</v>
      </c>
      <c r="O91" s="5">
        <f t="shared" si="16"/>
        <v>0.30674556213017729</v>
      </c>
      <c r="P91" s="5">
        <f t="shared" si="17"/>
        <v>53.551670925309622</v>
      </c>
      <c r="Q91" s="18">
        <f t="shared" si="18"/>
        <v>2</v>
      </c>
      <c r="R91" s="17">
        <f t="shared" si="19"/>
        <v>0.41751479289940818</v>
      </c>
      <c r="S91" s="5">
        <f t="shared" si="20"/>
        <v>42.222222222222221</v>
      </c>
      <c r="T91" s="16">
        <f t="shared" si="21"/>
        <v>4</v>
      </c>
      <c r="U91" s="17">
        <f t="shared" si="22"/>
        <v>0.34177514792899372</v>
      </c>
      <c r="V91" s="5">
        <f t="shared" si="23"/>
        <v>44.585773840650184</v>
      </c>
      <c r="W91" s="5"/>
      <c r="X91" s="5">
        <f t="shared" si="24"/>
        <v>0.45822485207100505</v>
      </c>
      <c r="Y91" s="16">
        <f t="shared" si="25"/>
        <v>46.850225039802488</v>
      </c>
    </row>
    <row r="92" spans="1:25">
      <c r="A92">
        <v>820</v>
      </c>
      <c r="B92">
        <v>1</v>
      </c>
      <c r="C92">
        <v>1996</v>
      </c>
      <c r="D92">
        <f t="shared" si="13"/>
        <v>20</v>
      </c>
      <c r="E92" t="s">
        <v>46</v>
      </c>
      <c r="G92">
        <v>4</v>
      </c>
      <c r="H92">
        <v>4</v>
      </c>
      <c r="I92">
        <v>1</v>
      </c>
      <c r="J92">
        <v>3</v>
      </c>
      <c r="K92">
        <v>2</v>
      </c>
      <c r="L92">
        <v>3</v>
      </c>
      <c r="M92" s="12" t="str">
        <f t="shared" si="14"/>
        <v/>
      </c>
      <c r="N92" s="18" t="str">
        <f t="shared" si="15"/>
        <v/>
      </c>
      <c r="O92" s="5" t="str">
        <f t="shared" si="16"/>
        <v/>
      </c>
      <c r="P92" s="5" t="str">
        <f t="shared" si="17"/>
        <v/>
      </c>
      <c r="Q92" s="18" t="str">
        <f t="shared" si="18"/>
        <v/>
      </c>
      <c r="R92" s="17" t="str">
        <f t="shared" si="19"/>
        <v/>
      </c>
      <c r="S92" s="5" t="str">
        <f t="shared" si="20"/>
        <v/>
      </c>
      <c r="T92" s="16" t="str">
        <f t="shared" si="21"/>
        <v/>
      </c>
      <c r="U92" s="17" t="str">
        <f t="shared" si="22"/>
        <v/>
      </c>
      <c r="V92" s="5" t="str">
        <f t="shared" si="23"/>
        <v/>
      </c>
      <c r="W92" s="5"/>
      <c r="X92" s="5" t="str">
        <f t="shared" si="24"/>
        <v/>
      </c>
      <c r="Y92" s="16" t="str">
        <f t="shared" si="25"/>
        <v/>
      </c>
    </row>
    <row r="93" spans="1:25">
      <c r="A93">
        <v>832</v>
      </c>
      <c r="B93">
        <v>0</v>
      </c>
      <c r="C93">
        <v>1984</v>
      </c>
      <c r="D93">
        <f t="shared" si="13"/>
        <v>32</v>
      </c>
      <c r="E93" t="s">
        <v>96</v>
      </c>
      <c r="F93">
        <v>4</v>
      </c>
      <c r="G93">
        <v>2</v>
      </c>
      <c r="H93">
        <v>1</v>
      </c>
      <c r="I93">
        <v>3</v>
      </c>
      <c r="J93">
        <v>4</v>
      </c>
      <c r="K93">
        <v>4</v>
      </c>
      <c r="L93">
        <v>2</v>
      </c>
      <c r="M93" s="12">
        <f t="shared" si="14"/>
        <v>16</v>
      </c>
      <c r="N93" s="18">
        <f t="shared" si="15"/>
        <v>5</v>
      </c>
      <c r="O93" s="5">
        <f t="shared" si="16"/>
        <v>5.9836686390532554</v>
      </c>
      <c r="P93" s="5">
        <f t="shared" si="17"/>
        <v>34.313453413215839</v>
      </c>
      <c r="Q93" s="18">
        <f t="shared" si="18"/>
        <v>3</v>
      </c>
      <c r="R93" s="17">
        <f t="shared" si="19"/>
        <v>0.12520710059171603</v>
      </c>
      <c r="S93" s="5">
        <f t="shared" si="20"/>
        <v>54.25925925925926</v>
      </c>
      <c r="T93" s="16">
        <f t="shared" si="21"/>
        <v>8</v>
      </c>
      <c r="U93" s="17">
        <f t="shared" si="22"/>
        <v>11.664852071005919</v>
      </c>
      <c r="V93" s="5">
        <f t="shared" si="23"/>
        <v>81.630479141464747</v>
      </c>
      <c r="W93" s="5"/>
      <c r="X93" s="5">
        <f t="shared" si="24"/>
        <v>1.7505325443786999</v>
      </c>
      <c r="Y93" s="16">
        <f t="shared" si="25"/>
        <v>56.156378331295144</v>
      </c>
    </row>
    <row r="94" spans="1:25">
      <c r="A94">
        <v>848</v>
      </c>
      <c r="B94">
        <v>0</v>
      </c>
      <c r="C94">
        <v>1970</v>
      </c>
      <c r="D94">
        <f t="shared" si="13"/>
        <v>46</v>
      </c>
      <c r="E94" t="s">
        <v>97</v>
      </c>
      <c r="F94">
        <v>1</v>
      </c>
      <c r="G94">
        <v>3</v>
      </c>
      <c r="H94">
        <v>2</v>
      </c>
      <c r="I94">
        <v>3</v>
      </c>
      <c r="J94">
        <v>4</v>
      </c>
      <c r="K94">
        <v>1</v>
      </c>
      <c r="L94">
        <v>3</v>
      </c>
      <c r="M94" s="12">
        <f t="shared" si="14"/>
        <v>16</v>
      </c>
      <c r="N94" s="18">
        <f t="shared" si="15"/>
        <v>8</v>
      </c>
      <c r="O94" s="5">
        <f t="shared" si="16"/>
        <v>0.30674556213017729</v>
      </c>
      <c r="P94" s="5">
        <f t="shared" si="17"/>
        <v>53.551670925309622</v>
      </c>
      <c r="Q94" s="18">
        <f t="shared" si="18"/>
        <v>3</v>
      </c>
      <c r="R94" s="17">
        <f t="shared" si="19"/>
        <v>0.12520710059171603</v>
      </c>
      <c r="S94" s="5">
        <f t="shared" si="20"/>
        <v>54.25925925925926</v>
      </c>
      <c r="T94" s="16">
        <f t="shared" si="21"/>
        <v>5</v>
      </c>
      <c r="U94" s="17">
        <f t="shared" si="22"/>
        <v>0.17254437869822511</v>
      </c>
      <c r="V94" s="5">
        <f t="shared" si="23"/>
        <v>53.846950165853819</v>
      </c>
      <c r="W94" s="5"/>
      <c r="X94" s="5">
        <f t="shared" si="24"/>
        <v>1.7505325443786999</v>
      </c>
      <c r="Y94" s="16">
        <f t="shared" si="25"/>
        <v>56.156378331295144</v>
      </c>
    </row>
    <row r="95" spans="1:25">
      <c r="A95">
        <v>857</v>
      </c>
      <c r="B95">
        <v>0</v>
      </c>
      <c r="C95">
        <v>1967</v>
      </c>
      <c r="D95">
        <f t="shared" si="13"/>
        <v>49</v>
      </c>
      <c r="E95" t="s">
        <v>46</v>
      </c>
      <c r="G95">
        <v>3</v>
      </c>
      <c r="H95">
        <v>2</v>
      </c>
      <c r="I95">
        <v>3</v>
      </c>
      <c r="J95">
        <v>2</v>
      </c>
      <c r="K95">
        <v>3</v>
      </c>
      <c r="L95">
        <v>3</v>
      </c>
      <c r="M95" s="12">
        <f t="shared" si="14"/>
        <v>16</v>
      </c>
      <c r="N95" s="18">
        <f t="shared" si="15"/>
        <v>8</v>
      </c>
      <c r="O95" s="5">
        <f t="shared" si="16"/>
        <v>0.30674556213017729</v>
      </c>
      <c r="P95" s="5">
        <f t="shared" si="17"/>
        <v>53.551670925309622</v>
      </c>
      <c r="Q95" s="18">
        <f t="shared" si="18"/>
        <v>3</v>
      </c>
      <c r="R95" s="17">
        <f t="shared" si="19"/>
        <v>0.12520710059171603</v>
      </c>
      <c r="S95" s="5">
        <f t="shared" si="20"/>
        <v>54.25925925925926</v>
      </c>
      <c r="T95" s="16">
        <f t="shared" si="21"/>
        <v>5</v>
      </c>
      <c r="U95" s="17">
        <f t="shared" si="22"/>
        <v>0.17254437869822511</v>
      </c>
      <c r="V95" s="5">
        <f t="shared" si="23"/>
        <v>53.846950165853819</v>
      </c>
      <c r="W95" s="5"/>
      <c r="X95" s="5">
        <f t="shared" si="24"/>
        <v>1.7505325443786999</v>
      </c>
      <c r="Y95" s="16">
        <f t="shared" si="25"/>
        <v>56.156378331295144</v>
      </c>
    </row>
    <row r="96" spans="1:25">
      <c r="A96">
        <v>813</v>
      </c>
      <c r="B96">
        <v>1</v>
      </c>
      <c r="C96">
        <v>1994</v>
      </c>
      <c r="D96">
        <f t="shared" si="13"/>
        <v>22</v>
      </c>
      <c r="E96" t="s">
        <v>46</v>
      </c>
      <c r="G96">
        <v>3</v>
      </c>
      <c r="H96">
        <v>2</v>
      </c>
      <c r="I96">
        <v>2</v>
      </c>
      <c r="J96">
        <v>2</v>
      </c>
      <c r="K96">
        <v>2</v>
      </c>
      <c r="L96">
        <v>1</v>
      </c>
      <c r="M96" s="12" t="str">
        <f t="shared" si="14"/>
        <v/>
      </c>
      <c r="N96" s="18" t="str">
        <f t="shared" si="15"/>
        <v/>
      </c>
      <c r="O96" s="5" t="str">
        <f t="shared" si="16"/>
        <v/>
      </c>
      <c r="P96" s="5" t="str">
        <f t="shared" si="17"/>
        <v/>
      </c>
      <c r="Q96" s="18" t="str">
        <f t="shared" si="18"/>
        <v/>
      </c>
      <c r="R96" s="17" t="str">
        <f t="shared" si="19"/>
        <v/>
      </c>
      <c r="S96" s="5" t="str">
        <f t="shared" si="20"/>
        <v/>
      </c>
      <c r="T96" s="16" t="str">
        <f t="shared" si="21"/>
        <v/>
      </c>
      <c r="U96" s="17" t="str">
        <f t="shared" si="22"/>
        <v/>
      </c>
      <c r="V96" s="5" t="str">
        <f t="shared" si="23"/>
        <v/>
      </c>
      <c r="W96" s="5"/>
      <c r="X96" s="5" t="str">
        <f t="shared" si="24"/>
        <v/>
      </c>
      <c r="Y96" s="16" t="str">
        <f t="shared" si="25"/>
        <v/>
      </c>
    </row>
    <row r="97" spans="1:25">
      <c r="A97">
        <v>891</v>
      </c>
      <c r="B97">
        <v>0</v>
      </c>
      <c r="C97">
        <v>1992</v>
      </c>
      <c r="D97">
        <f t="shared" si="13"/>
        <v>24</v>
      </c>
      <c r="E97" t="s">
        <v>98</v>
      </c>
      <c r="F97">
        <v>1</v>
      </c>
      <c r="G97">
        <v>4</v>
      </c>
      <c r="H97">
        <v>4</v>
      </c>
      <c r="I97">
        <v>3</v>
      </c>
      <c r="J97">
        <v>3</v>
      </c>
      <c r="K97">
        <v>1</v>
      </c>
      <c r="L97">
        <v>3</v>
      </c>
      <c r="M97" s="12" t="str">
        <f t="shared" si="14"/>
        <v/>
      </c>
      <c r="N97" s="18" t="str">
        <f t="shared" si="15"/>
        <v/>
      </c>
      <c r="O97" s="5" t="str">
        <f t="shared" si="16"/>
        <v/>
      </c>
      <c r="P97" s="5" t="str">
        <f t="shared" si="17"/>
        <v/>
      </c>
      <c r="Q97" s="18" t="str">
        <f t="shared" si="18"/>
        <v/>
      </c>
      <c r="R97" s="17" t="str">
        <f t="shared" si="19"/>
        <v/>
      </c>
      <c r="S97" s="5" t="str">
        <f t="shared" si="20"/>
        <v/>
      </c>
      <c r="T97" s="16" t="str">
        <f t="shared" si="21"/>
        <v/>
      </c>
      <c r="U97" s="17" t="str">
        <f t="shared" si="22"/>
        <v/>
      </c>
      <c r="V97" s="5" t="str">
        <f t="shared" si="23"/>
        <v/>
      </c>
      <c r="W97" s="5"/>
      <c r="X97" s="5" t="str">
        <f t="shared" si="24"/>
        <v/>
      </c>
      <c r="Y97" s="16" t="str">
        <f t="shared" si="25"/>
        <v/>
      </c>
    </row>
    <row r="98" spans="1:25">
      <c r="A98">
        <v>876</v>
      </c>
      <c r="B98">
        <v>0</v>
      </c>
      <c r="C98">
        <v>1976</v>
      </c>
      <c r="D98">
        <f t="shared" si="13"/>
        <v>40</v>
      </c>
      <c r="E98" t="s">
        <v>99</v>
      </c>
      <c r="F98">
        <v>2</v>
      </c>
      <c r="G98">
        <v>4</v>
      </c>
      <c r="H98">
        <v>3</v>
      </c>
      <c r="I98">
        <v>3</v>
      </c>
      <c r="J98">
        <v>2</v>
      </c>
      <c r="K98">
        <v>2</v>
      </c>
      <c r="L98">
        <v>2</v>
      </c>
      <c r="M98" s="12">
        <f t="shared" si="14"/>
        <v>16</v>
      </c>
      <c r="N98" s="18">
        <f t="shared" si="15"/>
        <v>9</v>
      </c>
      <c r="O98" s="5">
        <f t="shared" si="16"/>
        <v>2.4144378698224847</v>
      </c>
      <c r="P98" s="5">
        <f t="shared" si="17"/>
        <v>59.964410096007548</v>
      </c>
      <c r="Q98" s="18">
        <f t="shared" si="18"/>
        <v>3</v>
      </c>
      <c r="R98" s="17">
        <f t="shared" si="19"/>
        <v>0.12520710059171603</v>
      </c>
      <c r="S98" s="5">
        <f t="shared" si="20"/>
        <v>54.25925925925926</v>
      </c>
      <c r="T98" s="16">
        <f t="shared" si="21"/>
        <v>4</v>
      </c>
      <c r="U98" s="17">
        <f t="shared" si="22"/>
        <v>0.34177514792899372</v>
      </c>
      <c r="V98" s="5">
        <f t="shared" si="23"/>
        <v>44.585773840650184</v>
      </c>
      <c r="W98" s="5"/>
      <c r="X98" s="5">
        <f t="shared" si="24"/>
        <v>1.7505325443786999</v>
      </c>
      <c r="Y98" s="16">
        <f t="shared" si="25"/>
        <v>56.156378331295144</v>
      </c>
    </row>
    <row r="99" spans="1:25">
      <c r="A99">
        <v>899</v>
      </c>
      <c r="B99">
        <v>0</v>
      </c>
      <c r="C99">
        <v>1973</v>
      </c>
      <c r="D99">
        <f t="shared" si="13"/>
        <v>43</v>
      </c>
      <c r="E99" t="s">
        <v>100</v>
      </c>
      <c r="F99">
        <v>4</v>
      </c>
      <c r="G99">
        <v>2</v>
      </c>
      <c r="H99">
        <v>2</v>
      </c>
      <c r="I99">
        <v>3</v>
      </c>
      <c r="J99">
        <v>3</v>
      </c>
      <c r="K99">
        <v>2</v>
      </c>
      <c r="L99">
        <v>2</v>
      </c>
      <c r="M99" s="12">
        <f t="shared" si="14"/>
        <v>14</v>
      </c>
      <c r="N99" s="18">
        <f t="shared" si="15"/>
        <v>6</v>
      </c>
      <c r="O99" s="5">
        <f t="shared" si="16"/>
        <v>2.0913609467455627</v>
      </c>
      <c r="P99" s="5">
        <f t="shared" si="17"/>
        <v>40.726192583913765</v>
      </c>
      <c r="Q99" s="18">
        <f t="shared" si="18"/>
        <v>3</v>
      </c>
      <c r="R99" s="17">
        <f t="shared" si="19"/>
        <v>0.12520710059171603</v>
      </c>
      <c r="S99" s="5">
        <f t="shared" si="20"/>
        <v>54.25925925925926</v>
      </c>
      <c r="T99" s="16">
        <f t="shared" si="21"/>
        <v>5</v>
      </c>
      <c r="U99" s="17">
        <f t="shared" si="22"/>
        <v>0.17254437869822511</v>
      </c>
      <c r="V99" s="5">
        <f t="shared" si="23"/>
        <v>53.846950165853819</v>
      </c>
      <c r="W99" s="5"/>
      <c r="X99" s="5">
        <f t="shared" si="24"/>
        <v>0.45822485207100505</v>
      </c>
      <c r="Y99" s="16">
        <f t="shared" si="25"/>
        <v>46.850225039802488</v>
      </c>
    </row>
    <row r="100" spans="1:25">
      <c r="A100">
        <v>904</v>
      </c>
      <c r="B100">
        <v>0</v>
      </c>
      <c r="C100">
        <v>1989</v>
      </c>
      <c r="D100">
        <f t="shared" si="13"/>
        <v>27</v>
      </c>
      <c r="E100" t="s">
        <v>101</v>
      </c>
      <c r="F100">
        <v>1</v>
      </c>
      <c r="G100">
        <v>4</v>
      </c>
      <c r="H100">
        <v>3</v>
      </c>
      <c r="I100">
        <v>4</v>
      </c>
      <c r="J100">
        <v>2</v>
      </c>
      <c r="K100">
        <v>1</v>
      </c>
      <c r="L100">
        <v>2</v>
      </c>
      <c r="M100" s="12" t="str">
        <f t="shared" si="14"/>
        <v/>
      </c>
      <c r="N100" s="18" t="str">
        <f t="shared" si="15"/>
        <v/>
      </c>
      <c r="O100" s="5" t="str">
        <f t="shared" si="16"/>
        <v/>
      </c>
      <c r="P100" s="5" t="str">
        <f t="shared" si="17"/>
        <v/>
      </c>
      <c r="Q100" s="18" t="str">
        <f t="shared" si="18"/>
        <v/>
      </c>
      <c r="R100" s="17" t="str">
        <f t="shared" si="19"/>
        <v/>
      </c>
      <c r="S100" s="5" t="str">
        <f t="shared" si="20"/>
        <v/>
      </c>
      <c r="T100" s="16" t="str">
        <f t="shared" si="21"/>
        <v/>
      </c>
      <c r="U100" s="17" t="str">
        <f t="shared" si="22"/>
        <v/>
      </c>
      <c r="V100" s="5" t="str">
        <f t="shared" si="23"/>
        <v/>
      </c>
      <c r="W100" s="5"/>
      <c r="X100" s="5" t="str">
        <f t="shared" si="24"/>
        <v/>
      </c>
      <c r="Y100" s="16" t="str">
        <f t="shared" si="25"/>
        <v/>
      </c>
    </row>
    <row r="101" spans="1:25">
      <c r="A101">
        <v>907</v>
      </c>
      <c r="B101">
        <v>0</v>
      </c>
      <c r="C101">
        <v>1998</v>
      </c>
      <c r="D101">
        <f t="shared" si="13"/>
        <v>18</v>
      </c>
      <c r="E101" t="s">
        <v>102</v>
      </c>
      <c r="F101">
        <v>3</v>
      </c>
      <c r="G101">
        <v>3</v>
      </c>
      <c r="H101">
        <v>4</v>
      </c>
      <c r="I101">
        <v>4</v>
      </c>
      <c r="J101">
        <v>1</v>
      </c>
      <c r="K101">
        <v>2</v>
      </c>
      <c r="L101">
        <v>3</v>
      </c>
      <c r="M101" s="12" t="str">
        <f t="shared" si="14"/>
        <v/>
      </c>
      <c r="N101" s="18" t="str">
        <f t="shared" si="15"/>
        <v/>
      </c>
      <c r="O101" s="5" t="str">
        <f t="shared" si="16"/>
        <v/>
      </c>
      <c r="P101" s="5" t="str">
        <f t="shared" si="17"/>
        <v/>
      </c>
      <c r="Q101" s="18" t="str">
        <f t="shared" si="18"/>
        <v/>
      </c>
      <c r="R101" s="17" t="str">
        <f t="shared" si="19"/>
        <v/>
      </c>
      <c r="S101" s="5" t="str">
        <f t="shared" si="20"/>
        <v/>
      </c>
      <c r="T101" s="16" t="str">
        <f t="shared" si="21"/>
        <v/>
      </c>
      <c r="U101" s="17" t="str">
        <f t="shared" si="22"/>
        <v/>
      </c>
      <c r="V101" s="5" t="str">
        <f t="shared" si="23"/>
        <v/>
      </c>
      <c r="W101" s="5"/>
      <c r="X101" s="5" t="str">
        <f t="shared" si="24"/>
        <v/>
      </c>
      <c r="Y101" s="16" t="str">
        <f t="shared" si="25"/>
        <v/>
      </c>
    </row>
    <row r="102" spans="1:25">
      <c r="A102">
        <v>908</v>
      </c>
      <c r="B102">
        <v>0</v>
      </c>
      <c r="C102">
        <v>1991</v>
      </c>
      <c r="D102">
        <f t="shared" si="13"/>
        <v>25</v>
      </c>
      <c r="E102" t="s">
        <v>46</v>
      </c>
      <c r="G102">
        <v>4</v>
      </c>
      <c r="H102">
        <v>4</v>
      </c>
      <c r="I102">
        <v>2</v>
      </c>
      <c r="J102">
        <v>3</v>
      </c>
      <c r="K102">
        <v>1</v>
      </c>
      <c r="L102">
        <v>4</v>
      </c>
      <c r="M102" s="12" t="str">
        <f t="shared" si="14"/>
        <v/>
      </c>
      <c r="N102" s="18" t="str">
        <f t="shared" si="15"/>
        <v/>
      </c>
      <c r="O102" s="5" t="str">
        <f t="shared" si="16"/>
        <v/>
      </c>
      <c r="P102" s="5" t="str">
        <f t="shared" si="17"/>
        <v/>
      </c>
      <c r="Q102" s="18" t="str">
        <f t="shared" si="18"/>
        <v/>
      </c>
      <c r="R102" s="17" t="str">
        <f t="shared" si="19"/>
        <v/>
      </c>
      <c r="S102" s="5" t="str">
        <f t="shared" si="20"/>
        <v/>
      </c>
      <c r="T102" s="16" t="str">
        <f t="shared" si="21"/>
        <v/>
      </c>
      <c r="U102" s="17" t="str">
        <f t="shared" si="22"/>
        <v/>
      </c>
      <c r="V102" s="5" t="str">
        <f t="shared" si="23"/>
        <v/>
      </c>
      <c r="W102" s="5"/>
      <c r="X102" s="5" t="str">
        <f t="shared" si="24"/>
        <v/>
      </c>
      <c r="Y102" s="16" t="str">
        <f t="shared" si="25"/>
        <v/>
      </c>
    </row>
    <row r="103" spans="1:25">
      <c r="A103">
        <v>927</v>
      </c>
      <c r="B103">
        <v>1</v>
      </c>
      <c r="C103">
        <v>1992</v>
      </c>
      <c r="D103">
        <f t="shared" si="13"/>
        <v>24</v>
      </c>
      <c r="E103" t="s">
        <v>103</v>
      </c>
      <c r="F103">
        <v>1</v>
      </c>
      <c r="G103">
        <v>3</v>
      </c>
      <c r="H103">
        <v>3</v>
      </c>
      <c r="I103">
        <v>3</v>
      </c>
      <c r="J103">
        <v>3</v>
      </c>
      <c r="K103">
        <v>2</v>
      </c>
      <c r="L103">
        <v>2</v>
      </c>
      <c r="M103" s="12" t="str">
        <f t="shared" si="14"/>
        <v/>
      </c>
      <c r="N103" s="18" t="str">
        <f t="shared" si="15"/>
        <v/>
      </c>
      <c r="O103" s="5" t="str">
        <f t="shared" si="16"/>
        <v/>
      </c>
      <c r="P103" s="5" t="str">
        <f t="shared" si="17"/>
        <v/>
      </c>
      <c r="Q103" s="18" t="str">
        <f t="shared" si="18"/>
        <v/>
      </c>
      <c r="R103" s="17" t="str">
        <f t="shared" si="19"/>
        <v/>
      </c>
      <c r="S103" s="5" t="str">
        <f t="shared" si="20"/>
        <v/>
      </c>
      <c r="T103" s="16" t="str">
        <f t="shared" si="21"/>
        <v/>
      </c>
      <c r="U103" s="17" t="str">
        <f t="shared" si="22"/>
        <v/>
      </c>
      <c r="V103" s="5" t="str">
        <f t="shared" si="23"/>
        <v/>
      </c>
      <c r="W103" s="5"/>
      <c r="X103" s="5" t="str">
        <f t="shared" si="24"/>
        <v/>
      </c>
      <c r="Y103" s="16" t="str">
        <f t="shared" si="25"/>
        <v/>
      </c>
    </row>
    <row r="104" spans="1:25">
      <c r="A104">
        <v>933</v>
      </c>
      <c r="B104">
        <v>0</v>
      </c>
      <c r="C104">
        <v>1996</v>
      </c>
      <c r="D104">
        <f t="shared" si="13"/>
        <v>20</v>
      </c>
      <c r="E104" t="s">
        <v>46</v>
      </c>
      <c r="G104">
        <v>3</v>
      </c>
      <c r="H104">
        <v>3</v>
      </c>
      <c r="I104">
        <v>2</v>
      </c>
      <c r="J104">
        <v>2</v>
      </c>
      <c r="K104">
        <v>2</v>
      </c>
      <c r="L104">
        <v>2</v>
      </c>
      <c r="M104" s="12" t="str">
        <f t="shared" si="14"/>
        <v/>
      </c>
      <c r="N104" s="18" t="str">
        <f t="shared" si="15"/>
        <v/>
      </c>
      <c r="O104" s="5" t="str">
        <f t="shared" si="16"/>
        <v/>
      </c>
      <c r="P104" s="5" t="str">
        <f t="shared" si="17"/>
        <v/>
      </c>
      <c r="Q104" s="18" t="str">
        <f t="shared" si="18"/>
        <v/>
      </c>
      <c r="R104" s="17" t="str">
        <f t="shared" si="19"/>
        <v/>
      </c>
      <c r="S104" s="5" t="str">
        <f t="shared" si="20"/>
        <v/>
      </c>
      <c r="T104" s="16" t="str">
        <f t="shared" si="21"/>
        <v/>
      </c>
      <c r="U104" s="17" t="str">
        <f t="shared" si="22"/>
        <v/>
      </c>
      <c r="V104" s="5" t="str">
        <f t="shared" si="23"/>
        <v/>
      </c>
      <c r="W104" s="5"/>
      <c r="X104" s="5" t="str">
        <f t="shared" si="24"/>
        <v/>
      </c>
      <c r="Y104" s="16" t="str">
        <f t="shared" si="25"/>
        <v/>
      </c>
    </row>
    <row r="105" spans="1:25">
      <c r="A105">
        <v>942</v>
      </c>
      <c r="B105">
        <v>0</v>
      </c>
      <c r="C105">
        <v>1992</v>
      </c>
      <c r="D105">
        <f t="shared" si="13"/>
        <v>24</v>
      </c>
      <c r="E105" t="s">
        <v>46</v>
      </c>
      <c r="G105">
        <v>3</v>
      </c>
      <c r="H105">
        <v>3</v>
      </c>
      <c r="I105">
        <v>3</v>
      </c>
      <c r="J105">
        <v>3</v>
      </c>
      <c r="K105">
        <v>1</v>
      </c>
      <c r="L105">
        <v>1</v>
      </c>
      <c r="M105" s="12" t="str">
        <f t="shared" si="14"/>
        <v/>
      </c>
      <c r="N105" s="18" t="str">
        <f t="shared" si="15"/>
        <v/>
      </c>
      <c r="O105" s="5" t="str">
        <f t="shared" si="16"/>
        <v/>
      </c>
      <c r="P105" s="5" t="str">
        <f t="shared" si="17"/>
        <v/>
      </c>
      <c r="Q105" s="18" t="str">
        <f t="shared" si="18"/>
        <v/>
      </c>
      <c r="R105" s="17" t="str">
        <f t="shared" si="19"/>
        <v/>
      </c>
      <c r="S105" s="5" t="str">
        <f t="shared" si="20"/>
        <v/>
      </c>
      <c r="T105" s="16" t="str">
        <f t="shared" si="21"/>
        <v/>
      </c>
      <c r="U105" s="17" t="str">
        <f t="shared" si="22"/>
        <v/>
      </c>
      <c r="V105" s="5" t="str">
        <f t="shared" si="23"/>
        <v/>
      </c>
      <c r="W105" s="5"/>
      <c r="X105" s="5" t="str">
        <f t="shared" si="24"/>
        <v/>
      </c>
      <c r="Y105" s="16" t="str">
        <f t="shared" si="25"/>
        <v/>
      </c>
    </row>
    <row r="106" spans="1:25">
      <c r="A106">
        <v>950</v>
      </c>
      <c r="B106">
        <v>1</v>
      </c>
      <c r="C106">
        <v>1988</v>
      </c>
      <c r="D106">
        <f t="shared" si="13"/>
        <v>28</v>
      </c>
      <c r="E106" t="s">
        <v>104</v>
      </c>
      <c r="F106">
        <v>1</v>
      </c>
      <c r="G106">
        <v>3</v>
      </c>
      <c r="H106">
        <v>3</v>
      </c>
      <c r="I106">
        <v>2</v>
      </c>
      <c r="J106">
        <v>4</v>
      </c>
      <c r="K106">
        <v>3</v>
      </c>
      <c r="L106">
        <v>3</v>
      </c>
      <c r="M106" s="12" t="str">
        <f t="shared" si="14"/>
        <v/>
      </c>
      <c r="N106" s="18" t="str">
        <f t="shared" si="15"/>
        <v/>
      </c>
      <c r="O106" s="5" t="str">
        <f t="shared" si="16"/>
        <v/>
      </c>
      <c r="P106" s="5" t="str">
        <f t="shared" si="17"/>
        <v/>
      </c>
      <c r="Q106" s="18" t="str">
        <f t="shared" si="18"/>
        <v/>
      </c>
      <c r="R106" s="17" t="str">
        <f t="shared" si="19"/>
        <v/>
      </c>
      <c r="S106" s="5" t="str">
        <f t="shared" si="20"/>
        <v/>
      </c>
      <c r="T106" s="16" t="str">
        <f t="shared" si="21"/>
        <v/>
      </c>
      <c r="U106" s="17" t="str">
        <f t="shared" si="22"/>
        <v/>
      </c>
      <c r="V106" s="5" t="str">
        <f t="shared" si="23"/>
        <v/>
      </c>
      <c r="W106" s="5"/>
      <c r="X106" s="5" t="str">
        <f t="shared" si="24"/>
        <v/>
      </c>
      <c r="Y106" s="16" t="str">
        <f t="shared" si="25"/>
        <v/>
      </c>
    </row>
    <row r="107" spans="1:25">
      <c r="A107">
        <v>957</v>
      </c>
      <c r="B107">
        <v>0</v>
      </c>
      <c r="C107">
        <v>1976</v>
      </c>
      <c r="D107">
        <f t="shared" si="13"/>
        <v>40</v>
      </c>
      <c r="E107" t="s">
        <v>46</v>
      </c>
      <c r="G107">
        <v>4</v>
      </c>
      <c r="H107">
        <v>3</v>
      </c>
      <c r="I107">
        <v>3</v>
      </c>
      <c r="J107">
        <v>4</v>
      </c>
      <c r="K107">
        <v>2</v>
      </c>
      <c r="L107">
        <v>4</v>
      </c>
      <c r="M107" s="12">
        <f t="shared" si="14"/>
        <v>20</v>
      </c>
      <c r="N107" s="18">
        <f t="shared" si="15"/>
        <v>11</v>
      </c>
      <c r="O107" s="5">
        <f t="shared" si="16"/>
        <v>12.629822485207098</v>
      </c>
      <c r="P107" s="5">
        <f t="shared" si="17"/>
        <v>72.789888437403405</v>
      </c>
      <c r="Q107" s="18">
        <f t="shared" si="18"/>
        <v>3</v>
      </c>
      <c r="R107" s="17">
        <f t="shared" si="19"/>
        <v>0.12520710059171603</v>
      </c>
      <c r="S107" s="5">
        <f t="shared" si="20"/>
        <v>54.25925925925926</v>
      </c>
      <c r="T107" s="16">
        <f t="shared" si="21"/>
        <v>6</v>
      </c>
      <c r="U107" s="17">
        <f t="shared" si="22"/>
        <v>2.0033136094674564</v>
      </c>
      <c r="V107" s="5">
        <f t="shared" si="23"/>
        <v>63.108126491057462</v>
      </c>
      <c r="W107" s="5"/>
      <c r="X107" s="5">
        <f t="shared" si="24"/>
        <v>28.33514792899409</v>
      </c>
      <c r="Y107" s="16">
        <f t="shared" si="25"/>
        <v>74.76868491428047</v>
      </c>
    </row>
    <row r="108" spans="1:25">
      <c r="A108">
        <v>965</v>
      </c>
      <c r="B108">
        <v>0</v>
      </c>
      <c r="C108">
        <v>1977</v>
      </c>
      <c r="D108">
        <f t="shared" si="13"/>
        <v>39</v>
      </c>
      <c r="E108" t="s">
        <v>105</v>
      </c>
      <c r="F108">
        <v>3</v>
      </c>
      <c r="G108">
        <v>3</v>
      </c>
      <c r="H108">
        <v>2</v>
      </c>
      <c r="I108">
        <v>3</v>
      </c>
      <c r="J108">
        <v>2</v>
      </c>
      <c r="K108">
        <v>2</v>
      </c>
      <c r="L108">
        <v>3</v>
      </c>
      <c r="M108" s="12">
        <f t="shared" si="14"/>
        <v>15</v>
      </c>
      <c r="N108" s="18">
        <f t="shared" si="15"/>
        <v>8</v>
      </c>
      <c r="O108" s="5">
        <f t="shared" si="16"/>
        <v>0.30674556213017729</v>
      </c>
      <c r="P108" s="5">
        <f t="shared" si="17"/>
        <v>53.551670925309622</v>
      </c>
      <c r="Q108" s="18">
        <f t="shared" si="18"/>
        <v>3</v>
      </c>
      <c r="R108" s="17">
        <f t="shared" si="19"/>
        <v>0.12520710059171603</v>
      </c>
      <c r="S108" s="5">
        <f t="shared" si="20"/>
        <v>54.25925925925926</v>
      </c>
      <c r="T108" s="16">
        <f t="shared" si="21"/>
        <v>4</v>
      </c>
      <c r="U108" s="17">
        <f t="shared" si="22"/>
        <v>0.34177514792899372</v>
      </c>
      <c r="V108" s="5">
        <f t="shared" si="23"/>
        <v>44.585773840650184</v>
      </c>
      <c r="W108" s="5"/>
      <c r="X108" s="5">
        <f t="shared" si="24"/>
        <v>0.10437869822485248</v>
      </c>
      <c r="Y108" s="16">
        <f t="shared" si="25"/>
        <v>51.50330168554882</v>
      </c>
    </row>
    <row r="109" spans="1:25">
      <c r="A109">
        <v>967</v>
      </c>
      <c r="B109">
        <v>1</v>
      </c>
      <c r="C109">
        <v>1997</v>
      </c>
      <c r="D109">
        <f t="shared" si="13"/>
        <v>19</v>
      </c>
      <c r="E109" t="s">
        <v>46</v>
      </c>
      <c r="G109">
        <v>1</v>
      </c>
      <c r="H109">
        <v>3</v>
      </c>
      <c r="I109">
        <v>2</v>
      </c>
      <c r="J109">
        <v>1</v>
      </c>
      <c r="K109">
        <v>1</v>
      </c>
      <c r="L109">
        <v>3</v>
      </c>
      <c r="M109" s="12" t="str">
        <f t="shared" si="14"/>
        <v/>
      </c>
      <c r="N109" s="18" t="str">
        <f t="shared" si="15"/>
        <v/>
      </c>
      <c r="O109" s="5" t="str">
        <f t="shared" si="16"/>
        <v/>
      </c>
      <c r="P109" s="5" t="str">
        <f t="shared" si="17"/>
        <v/>
      </c>
      <c r="Q109" s="18" t="str">
        <f t="shared" si="18"/>
        <v/>
      </c>
      <c r="R109" s="17" t="str">
        <f t="shared" si="19"/>
        <v/>
      </c>
      <c r="S109" s="5" t="str">
        <f t="shared" si="20"/>
        <v/>
      </c>
      <c r="T109" s="16" t="str">
        <f t="shared" si="21"/>
        <v/>
      </c>
      <c r="U109" s="17" t="str">
        <f t="shared" si="22"/>
        <v/>
      </c>
      <c r="V109" s="5" t="str">
        <f t="shared" si="23"/>
        <v/>
      </c>
      <c r="W109" s="5"/>
      <c r="X109" s="5" t="str">
        <f t="shared" si="24"/>
        <v/>
      </c>
      <c r="Y109" s="16" t="str">
        <f t="shared" si="25"/>
        <v/>
      </c>
    </row>
    <row r="110" spans="1:25">
      <c r="A110">
        <v>981</v>
      </c>
      <c r="B110">
        <v>0</v>
      </c>
      <c r="C110">
        <v>1976</v>
      </c>
      <c r="D110">
        <f t="shared" si="13"/>
        <v>40</v>
      </c>
      <c r="E110" t="s">
        <v>106</v>
      </c>
      <c r="F110">
        <v>1</v>
      </c>
      <c r="G110">
        <v>3</v>
      </c>
      <c r="H110">
        <v>2</v>
      </c>
      <c r="I110">
        <v>2</v>
      </c>
      <c r="J110">
        <v>2</v>
      </c>
      <c r="K110">
        <v>2</v>
      </c>
      <c r="L110">
        <v>2</v>
      </c>
      <c r="M110" s="12">
        <f t="shared" si="14"/>
        <v>13</v>
      </c>
      <c r="N110" s="18">
        <f t="shared" si="15"/>
        <v>7</v>
      </c>
      <c r="O110" s="5">
        <f t="shared" si="16"/>
        <v>0.19905325443787</v>
      </c>
      <c r="P110" s="5">
        <f t="shared" si="17"/>
        <v>47.13893175461169</v>
      </c>
      <c r="Q110" s="18">
        <f t="shared" si="18"/>
        <v>2</v>
      </c>
      <c r="R110" s="17">
        <f t="shared" si="19"/>
        <v>0.41751479289940818</v>
      </c>
      <c r="S110" s="5">
        <f t="shared" si="20"/>
        <v>42.222222222222221</v>
      </c>
      <c r="T110" s="16">
        <f t="shared" si="21"/>
        <v>4</v>
      </c>
      <c r="U110" s="17">
        <f t="shared" si="22"/>
        <v>0.34177514792899372</v>
      </c>
      <c r="V110" s="5">
        <f t="shared" si="23"/>
        <v>44.585773840650184</v>
      </c>
      <c r="W110" s="5"/>
      <c r="X110" s="5">
        <f t="shared" si="24"/>
        <v>2.8120710059171579</v>
      </c>
      <c r="Y110" s="16">
        <f t="shared" si="25"/>
        <v>42.197148394056157</v>
      </c>
    </row>
    <row r="111" spans="1:25">
      <c r="A111">
        <v>1002</v>
      </c>
      <c r="B111">
        <v>0</v>
      </c>
      <c r="C111">
        <v>1986</v>
      </c>
      <c r="D111">
        <f t="shared" si="13"/>
        <v>30</v>
      </c>
      <c r="E111" t="s">
        <v>107</v>
      </c>
      <c r="F111">
        <v>2</v>
      </c>
      <c r="G111">
        <v>3</v>
      </c>
      <c r="H111">
        <v>3</v>
      </c>
      <c r="I111">
        <v>3</v>
      </c>
      <c r="J111">
        <v>3</v>
      </c>
      <c r="K111">
        <v>2</v>
      </c>
      <c r="L111">
        <v>3</v>
      </c>
      <c r="M111" s="12" t="str">
        <f t="shared" si="14"/>
        <v/>
      </c>
      <c r="N111" s="18" t="str">
        <f t="shared" si="15"/>
        <v/>
      </c>
      <c r="O111" s="5" t="str">
        <f t="shared" si="16"/>
        <v/>
      </c>
      <c r="P111" s="5" t="str">
        <f t="shared" si="17"/>
        <v/>
      </c>
      <c r="Q111" s="18" t="str">
        <f t="shared" si="18"/>
        <v/>
      </c>
      <c r="R111" s="17" t="str">
        <f t="shared" si="19"/>
        <v/>
      </c>
      <c r="S111" s="5" t="str">
        <f t="shared" si="20"/>
        <v/>
      </c>
      <c r="T111" s="16" t="str">
        <f t="shared" si="21"/>
        <v/>
      </c>
      <c r="U111" s="17" t="str">
        <f t="shared" si="22"/>
        <v/>
      </c>
      <c r="V111" s="5" t="str">
        <f t="shared" si="23"/>
        <v/>
      </c>
      <c r="W111" s="5"/>
      <c r="X111" s="5" t="str">
        <f t="shared" si="24"/>
        <v/>
      </c>
      <c r="Y111" s="16" t="str">
        <f t="shared" si="25"/>
        <v/>
      </c>
    </row>
    <row r="112" spans="1:25">
      <c r="A112">
        <v>1010</v>
      </c>
      <c r="B112">
        <v>0</v>
      </c>
      <c r="C112">
        <v>1970</v>
      </c>
      <c r="D112">
        <f t="shared" si="13"/>
        <v>46</v>
      </c>
      <c r="E112" t="s">
        <v>46</v>
      </c>
      <c r="G112">
        <v>3</v>
      </c>
      <c r="H112">
        <v>3</v>
      </c>
      <c r="I112">
        <v>3</v>
      </c>
      <c r="J112">
        <v>2</v>
      </c>
      <c r="K112">
        <v>1</v>
      </c>
      <c r="L112">
        <v>2</v>
      </c>
      <c r="M112" s="12">
        <f t="shared" si="14"/>
        <v>14</v>
      </c>
      <c r="N112" s="18">
        <f t="shared" si="15"/>
        <v>8</v>
      </c>
      <c r="O112" s="5">
        <f t="shared" si="16"/>
        <v>0.30674556213017729</v>
      </c>
      <c r="P112" s="5">
        <f t="shared" si="17"/>
        <v>53.551670925309622</v>
      </c>
      <c r="Q112" s="18">
        <f t="shared" si="18"/>
        <v>3</v>
      </c>
      <c r="R112" s="17">
        <f t="shared" si="19"/>
        <v>0.12520710059171603</v>
      </c>
      <c r="S112" s="5">
        <f t="shared" si="20"/>
        <v>54.25925925925926</v>
      </c>
      <c r="T112" s="16">
        <f t="shared" si="21"/>
        <v>3</v>
      </c>
      <c r="U112" s="17">
        <f t="shared" si="22"/>
        <v>2.5110059171597623</v>
      </c>
      <c r="V112" s="5">
        <f t="shared" si="23"/>
        <v>35.324597515446541</v>
      </c>
      <c r="W112" s="5"/>
      <c r="X112" s="5">
        <f t="shared" si="24"/>
        <v>0.45822485207100505</v>
      </c>
      <c r="Y112" s="16">
        <f t="shared" si="25"/>
        <v>46.850225039802488</v>
      </c>
    </row>
    <row r="113" spans="1:25">
      <c r="A113">
        <v>1015</v>
      </c>
      <c r="B113">
        <v>0</v>
      </c>
      <c r="C113">
        <v>1971</v>
      </c>
      <c r="D113">
        <f t="shared" si="13"/>
        <v>45</v>
      </c>
      <c r="E113" t="s">
        <v>108</v>
      </c>
      <c r="F113">
        <v>2</v>
      </c>
      <c r="G113">
        <v>3</v>
      </c>
      <c r="H113">
        <v>1</v>
      </c>
      <c r="I113">
        <v>4</v>
      </c>
      <c r="J113">
        <v>3</v>
      </c>
      <c r="K113">
        <v>2</v>
      </c>
      <c r="L113">
        <v>3</v>
      </c>
      <c r="M113" s="12">
        <f t="shared" si="14"/>
        <v>16</v>
      </c>
      <c r="N113" s="18">
        <f t="shared" si="15"/>
        <v>7</v>
      </c>
      <c r="O113" s="5">
        <f t="shared" si="16"/>
        <v>0.19905325443787</v>
      </c>
      <c r="P113" s="5">
        <f t="shared" si="17"/>
        <v>47.13893175461169</v>
      </c>
      <c r="Q113" s="18">
        <f t="shared" si="18"/>
        <v>4</v>
      </c>
      <c r="R113" s="17">
        <f t="shared" si="19"/>
        <v>1.832899408284024</v>
      </c>
      <c r="S113" s="5">
        <f t="shared" si="20"/>
        <v>66.296296296296305</v>
      </c>
      <c r="T113" s="16">
        <f t="shared" si="21"/>
        <v>5</v>
      </c>
      <c r="U113" s="17">
        <f t="shared" si="22"/>
        <v>0.17254437869822511</v>
      </c>
      <c r="V113" s="5">
        <f t="shared" si="23"/>
        <v>53.846950165853819</v>
      </c>
      <c r="W113" s="5"/>
      <c r="X113" s="5">
        <f t="shared" si="24"/>
        <v>1.7505325443786999</v>
      </c>
      <c r="Y113" s="16">
        <f t="shared" si="25"/>
        <v>56.156378331295144</v>
      </c>
    </row>
    <row r="114" spans="1:25">
      <c r="A114">
        <v>1019</v>
      </c>
      <c r="B114">
        <v>0</v>
      </c>
      <c r="C114">
        <v>1968</v>
      </c>
      <c r="D114">
        <f t="shared" si="13"/>
        <v>48</v>
      </c>
      <c r="E114" t="s">
        <v>46</v>
      </c>
      <c r="G114">
        <v>3</v>
      </c>
      <c r="H114">
        <v>2</v>
      </c>
      <c r="I114">
        <v>2</v>
      </c>
      <c r="J114">
        <v>2</v>
      </c>
      <c r="K114">
        <v>2</v>
      </c>
      <c r="L114">
        <v>3</v>
      </c>
      <c r="M114" s="12">
        <f t="shared" si="14"/>
        <v>14</v>
      </c>
      <c r="N114" s="18">
        <f t="shared" si="15"/>
        <v>8</v>
      </c>
      <c r="O114" s="5">
        <f t="shared" si="16"/>
        <v>0.30674556213017729</v>
      </c>
      <c r="P114" s="5">
        <f t="shared" si="17"/>
        <v>53.551670925309622</v>
      </c>
      <c r="Q114" s="18">
        <f t="shared" si="18"/>
        <v>2</v>
      </c>
      <c r="R114" s="17">
        <f t="shared" si="19"/>
        <v>0.41751479289940818</v>
      </c>
      <c r="S114" s="5">
        <f t="shared" si="20"/>
        <v>42.222222222222221</v>
      </c>
      <c r="T114" s="16">
        <f t="shared" si="21"/>
        <v>4</v>
      </c>
      <c r="U114" s="17">
        <f t="shared" si="22"/>
        <v>0.34177514792899372</v>
      </c>
      <c r="V114" s="5">
        <f t="shared" si="23"/>
        <v>44.585773840650184</v>
      </c>
      <c r="W114" s="5"/>
      <c r="X114" s="5">
        <f t="shared" si="24"/>
        <v>0.45822485207100505</v>
      </c>
      <c r="Y114" s="16">
        <f t="shared" si="25"/>
        <v>46.850225039802488</v>
      </c>
    </row>
    <row r="115" spans="1:25">
      <c r="A115">
        <v>1025</v>
      </c>
      <c r="B115">
        <v>1</v>
      </c>
      <c r="C115">
        <v>1991</v>
      </c>
      <c r="D115">
        <f t="shared" si="13"/>
        <v>25</v>
      </c>
      <c r="E115" t="s">
        <v>109</v>
      </c>
      <c r="F115">
        <v>2</v>
      </c>
      <c r="G115">
        <v>3</v>
      </c>
      <c r="H115">
        <v>3</v>
      </c>
      <c r="I115">
        <v>4</v>
      </c>
      <c r="J115">
        <v>3</v>
      </c>
      <c r="K115">
        <v>2</v>
      </c>
      <c r="L115">
        <v>3</v>
      </c>
      <c r="M115" s="12" t="str">
        <f t="shared" si="14"/>
        <v/>
      </c>
      <c r="N115" s="18" t="str">
        <f t="shared" si="15"/>
        <v/>
      </c>
      <c r="O115" s="5" t="str">
        <f t="shared" si="16"/>
        <v/>
      </c>
      <c r="P115" s="5" t="str">
        <f t="shared" si="17"/>
        <v/>
      </c>
      <c r="Q115" s="18" t="str">
        <f t="shared" si="18"/>
        <v/>
      </c>
      <c r="R115" s="17" t="str">
        <f t="shared" si="19"/>
        <v/>
      </c>
      <c r="S115" s="5" t="str">
        <f t="shared" si="20"/>
        <v/>
      </c>
      <c r="T115" s="16" t="str">
        <f t="shared" si="21"/>
        <v/>
      </c>
      <c r="U115" s="17" t="str">
        <f t="shared" si="22"/>
        <v/>
      </c>
      <c r="V115" s="5" t="str">
        <f t="shared" si="23"/>
        <v/>
      </c>
      <c r="W115" s="5"/>
      <c r="X115" s="5" t="str">
        <f t="shared" si="24"/>
        <v/>
      </c>
      <c r="Y115" s="16" t="str">
        <f t="shared" si="25"/>
        <v/>
      </c>
    </row>
    <row r="116" spans="1:25">
      <c r="A116">
        <v>1039</v>
      </c>
      <c r="B116">
        <v>0</v>
      </c>
      <c r="C116">
        <v>1995</v>
      </c>
      <c r="D116">
        <f t="shared" si="13"/>
        <v>21</v>
      </c>
      <c r="E116" t="s">
        <v>46</v>
      </c>
      <c r="G116">
        <v>3</v>
      </c>
      <c r="H116">
        <v>3</v>
      </c>
      <c r="I116">
        <v>2</v>
      </c>
      <c r="J116">
        <v>3</v>
      </c>
      <c r="K116">
        <v>1</v>
      </c>
      <c r="L116">
        <v>2</v>
      </c>
      <c r="M116" s="12" t="str">
        <f t="shared" si="14"/>
        <v/>
      </c>
      <c r="N116" s="18" t="str">
        <f t="shared" si="15"/>
        <v/>
      </c>
      <c r="O116" s="5" t="str">
        <f t="shared" si="16"/>
        <v/>
      </c>
      <c r="P116" s="5" t="str">
        <f t="shared" si="17"/>
        <v/>
      </c>
      <c r="Q116" s="18" t="str">
        <f t="shared" si="18"/>
        <v/>
      </c>
      <c r="R116" s="17" t="str">
        <f t="shared" si="19"/>
        <v/>
      </c>
      <c r="S116" s="5" t="str">
        <f t="shared" si="20"/>
        <v/>
      </c>
      <c r="T116" s="16" t="str">
        <f t="shared" si="21"/>
        <v/>
      </c>
      <c r="U116" s="17" t="str">
        <f t="shared" si="22"/>
        <v/>
      </c>
      <c r="V116" s="5" t="str">
        <f t="shared" si="23"/>
        <v/>
      </c>
      <c r="W116" s="5"/>
      <c r="X116" s="5" t="str">
        <f t="shared" si="24"/>
        <v/>
      </c>
      <c r="Y116" s="16" t="str">
        <f t="shared" si="25"/>
        <v/>
      </c>
    </row>
    <row r="117" spans="1:25">
      <c r="A117">
        <v>1049</v>
      </c>
      <c r="B117">
        <v>1</v>
      </c>
      <c r="C117">
        <v>1988</v>
      </c>
      <c r="D117">
        <f t="shared" si="13"/>
        <v>28</v>
      </c>
      <c r="E117" t="s">
        <v>46</v>
      </c>
      <c r="G117">
        <v>3</v>
      </c>
      <c r="H117">
        <v>4</v>
      </c>
      <c r="I117">
        <v>2</v>
      </c>
      <c r="J117">
        <v>4</v>
      </c>
      <c r="K117">
        <v>2</v>
      </c>
      <c r="L117">
        <v>2</v>
      </c>
      <c r="M117" s="12" t="str">
        <f t="shared" si="14"/>
        <v/>
      </c>
      <c r="N117" s="18" t="str">
        <f t="shared" si="15"/>
        <v/>
      </c>
      <c r="O117" s="5" t="str">
        <f t="shared" si="16"/>
        <v/>
      </c>
      <c r="P117" s="5" t="str">
        <f t="shared" si="17"/>
        <v/>
      </c>
      <c r="Q117" s="18" t="str">
        <f t="shared" si="18"/>
        <v/>
      </c>
      <c r="R117" s="17" t="str">
        <f t="shared" si="19"/>
        <v/>
      </c>
      <c r="S117" s="5" t="str">
        <f t="shared" si="20"/>
        <v/>
      </c>
      <c r="T117" s="16" t="str">
        <f t="shared" si="21"/>
        <v/>
      </c>
      <c r="U117" s="17" t="str">
        <f t="shared" si="22"/>
        <v/>
      </c>
      <c r="V117" s="5" t="str">
        <f t="shared" si="23"/>
        <v/>
      </c>
      <c r="W117" s="5"/>
      <c r="X117" s="5" t="str">
        <f t="shared" si="24"/>
        <v/>
      </c>
      <c r="Y117" s="16" t="str">
        <f t="shared" si="25"/>
        <v/>
      </c>
    </row>
    <row r="118" spans="1:25">
      <c r="A118">
        <v>1074</v>
      </c>
      <c r="B118">
        <v>0</v>
      </c>
      <c r="C118">
        <v>1981</v>
      </c>
      <c r="D118">
        <f t="shared" si="13"/>
        <v>35</v>
      </c>
      <c r="E118" t="s">
        <v>46</v>
      </c>
      <c r="G118">
        <v>3</v>
      </c>
      <c r="H118">
        <v>3</v>
      </c>
      <c r="I118">
        <v>3</v>
      </c>
      <c r="J118">
        <v>3</v>
      </c>
      <c r="K118">
        <v>1</v>
      </c>
      <c r="L118">
        <v>3</v>
      </c>
      <c r="M118" s="12">
        <f t="shared" si="14"/>
        <v>16</v>
      </c>
      <c r="N118" s="18">
        <f t="shared" si="15"/>
        <v>9</v>
      </c>
      <c r="O118" s="5">
        <f t="shared" si="16"/>
        <v>2.4144378698224847</v>
      </c>
      <c r="P118" s="5">
        <f t="shared" si="17"/>
        <v>59.964410096007548</v>
      </c>
      <c r="Q118" s="18">
        <f t="shared" si="18"/>
        <v>3</v>
      </c>
      <c r="R118" s="17">
        <f t="shared" si="19"/>
        <v>0.12520710059171603</v>
      </c>
      <c r="S118" s="5">
        <f t="shared" si="20"/>
        <v>54.25925925925926</v>
      </c>
      <c r="T118" s="16">
        <f t="shared" si="21"/>
        <v>4</v>
      </c>
      <c r="U118" s="17">
        <f t="shared" si="22"/>
        <v>0.34177514792899372</v>
      </c>
      <c r="V118" s="5">
        <f t="shared" si="23"/>
        <v>44.585773840650184</v>
      </c>
      <c r="W118" s="5"/>
      <c r="X118" s="5">
        <f t="shared" si="24"/>
        <v>1.7505325443786999</v>
      </c>
      <c r="Y118" s="16">
        <f t="shared" si="25"/>
        <v>56.156378331295144</v>
      </c>
    </row>
    <row r="119" spans="1:25">
      <c r="A119">
        <v>1083</v>
      </c>
      <c r="B119">
        <v>0</v>
      </c>
      <c r="C119">
        <v>1972</v>
      </c>
      <c r="D119">
        <f t="shared" si="13"/>
        <v>44</v>
      </c>
      <c r="E119" t="s">
        <v>46</v>
      </c>
      <c r="G119">
        <v>3</v>
      </c>
      <c r="H119">
        <v>3</v>
      </c>
      <c r="I119">
        <v>3</v>
      </c>
      <c r="J119">
        <v>3</v>
      </c>
      <c r="K119">
        <v>3</v>
      </c>
      <c r="L119">
        <v>3</v>
      </c>
      <c r="M119" s="12">
        <f t="shared" si="14"/>
        <v>18</v>
      </c>
      <c r="N119" s="18">
        <f t="shared" si="15"/>
        <v>9</v>
      </c>
      <c r="O119" s="5">
        <f t="shared" si="16"/>
        <v>2.4144378698224847</v>
      </c>
      <c r="P119" s="5">
        <f t="shared" si="17"/>
        <v>59.964410096007548</v>
      </c>
      <c r="Q119" s="18">
        <f t="shared" si="18"/>
        <v>3</v>
      </c>
      <c r="R119" s="17">
        <f t="shared" si="19"/>
        <v>0.12520710059171603</v>
      </c>
      <c r="S119" s="5">
        <f t="shared" si="20"/>
        <v>54.25925925925926</v>
      </c>
      <c r="T119" s="16">
        <f t="shared" si="21"/>
        <v>6</v>
      </c>
      <c r="U119" s="17">
        <f t="shared" si="22"/>
        <v>2.0033136094674564</v>
      </c>
      <c r="V119" s="5">
        <f t="shared" si="23"/>
        <v>63.108126491057462</v>
      </c>
      <c r="W119" s="5"/>
      <c r="X119" s="5">
        <f t="shared" si="24"/>
        <v>11.042840236686395</v>
      </c>
      <c r="Y119" s="16">
        <f t="shared" si="25"/>
        <v>65.462531622787807</v>
      </c>
    </row>
    <row r="120" spans="1:25">
      <c r="A120">
        <v>1123</v>
      </c>
      <c r="B120">
        <v>1</v>
      </c>
      <c r="C120">
        <v>1997</v>
      </c>
      <c r="D120">
        <f t="shared" si="13"/>
        <v>19</v>
      </c>
      <c r="E120" t="s">
        <v>46</v>
      </c>
      <c r="G120">
        <v>3</v>
      </c>
      <c r="H120">
        <v>4</v>
      </c>
      <c r="I120">
        <v>2</v>
      </c>
      <c r="J120">
        <v>3</v>
      </c>
      <c r="K120">
        <v>3</v>
      </c>
      <c r="L120">
        <v>3</v>
      </c>
      <c r="M120" s="12" t="str">
        <f t="shared" si="14"/>
        <v/>
      </c>
      <c r="N120" s="18" t="str">
        <f t="shared" si="15"/>
        <v/>
      </c>
      <c r="O120" s="5" t="str">
        <f t="shared" si="16"/>
        <v/>
      </c>
      <c r="P120" s="5" t="str">
        <f t="shared" si="17"/>
        <v/>
      </c>
      <c r="Q120" s="18" t="str">
        <f t="shared" si="18"/>
        <v/>
      </c>
      <c r="R120" s="17" t="str">
        <f t="shared" si="19"/>
        <v/>
      </c>
      <c r="S120" s="5" t="str">
        <f t="shared" si="20"/>
        <v/>
      </c>
      <c r="T120" s="16" t="str">
        <f t="shared" si="21"/>
        <v/>
      </c>
      <c r="U120" s="17" t="str">
        <f t="shared" si="22"/>
        <v/>
      </c>
      <c r="V120" s="5" t="str">
        <f t="shared" si="23"/>
        <v/>
      </c>
      <c r="W120" s="5"/>
      <c r="X120" s="5" t="str">
        <f t="shared" si="24"/>
        <v/>
      </c>
      <c r="Y120" s="16" t="str">
        <f t="shared" si="25"/>
        <v/>
      </c>
    </row>
    <row r="121" spans="1:25">
      <c r="A121">
        <v>1121</v>
      </c>
      <c r="B121">
        <v>0</v>
      </c>
      <c r="C121">
        <v>1963</v>
      </c>
      <c r="D121">
        <f t="shared" si="13"/>
        <v>53</v>
      </c>
      <c r="E121" t="s">
        <v>46</v>
      </c>
      <c r="G121">
        <v>4</v>
      </c>
      <c r="H121">
        <v>4</v>
      </c>
      <c r="I121">
        <v>1</v>
      </c>
      <c r="J121">
        <v>4</v>
      </c>
      <c r="K121">
        <v>1</v>
      </c>
      <c r="L121">
        <v>4</v>
      </c>
      <c r="M121" s="12">
        <f t="shared" si="14"/>
        <v>18</v>
      </c>
      <c r="N121" s="18">
        <f t="shared" si="15"/>
        <v>12</v>
      </c>
      <c r="O121" s="5">
        <f t="shared" si="16"/>
        <v>20.737514792899407</v>
      </c>
      <c r="P121" s="5">
        <f t="shared" si="17"/>
        <v>79.202627608101324</v>
      </c>
      <c r="Q121" s="18">
        <f t="shared" si="18"/>
        <v>1</v>
      </c>
      <c r="R121" s="17">
        <f t="shared" si="19"/>
        <v>2.7098224852071002</v>
      </c>
      <c r="S121" s="5">
        <f t="shared" si="20"/>
        <v>30.185185185185183</v>
      </c>
      <c r="T121" s="16">
        <f t="shared" si="21"/>
        <v>5</v>
      </c>
      <c r="U121" s="17">
        <f t="shared" si="22"/>
        <v>0.17254437869822511</v>
      </c>
      <c r="V121" s="5">
        <f t="shared" si="23"/>
        <v>53.846950165853819</v>
      </c>
      <c r="W121" s="5"/>
      <c r="X121" s="5">
        <f t="shared" si="24"/>
        <v>11.042840236686395</v>
      </c>
      <c r="Y121" s="16">
        <f t="shared" si="25"/>
        <v>65.462531622787807</v>
      </c>
    </row>
    <row r="122" spans="1:25">
      <c r="A122">
        <v>1127</v>
      </c>
      <c r="B122">
        <v>0</v>
      </c>
      <c r="C122">
        <v>1995</v>
      </c>
      <c r="D122">
        <f t="shared" si="13"/>
        <v>21</v>
      </c>
      <c r="E122" t="s">
        <v>46</v>
      </c>
      <c r="G122">
        <v>4</v>
      </c>
      <c r="H122">
        <v>3</v>
      </c>
      <c r="I122">
        <v>3</v>
      </c>
      <c r="J122">
        <v>2</v>
      </c>
      <c r="K122">
        <v>1</v>
      </c>
      <c r="L122">
        <v>3</v>
      </c>
      <c r="M122" s="12" t="str">
        <f t="shared" si="14"/>
        <v/>
      </c>
      <c r="N122" s="18" t="str">
        <f t="shared" si="15"/>
        <v/>
      </c>
      <c r="O122" s="5" t="str">
        <f t="shared" si="16"/>
        <v/>
      </c>
      <c r="P122" s="5" t="str">
        <f t="shared" si="17"/>
        <v/>
      </c>
      <c r="Q122" s="18" t="str">
        <f t="shared" si="18"/>
        <v/>
      </c>
      <c r="R122" s="17" t="str">
        <f t="shared" si="19"/>
        <v/>
      </c>
      <c r="S122" s="5" t="str">
        <f t="shared" si="20"/>
        <v/>
      </c>
      <c r="T122" s="16" t="str">
        <f t="shared" si="21"/>
        <v/>
      </c>
      <c r="U122" s="17" t="str">
        <f t="shared" si="22"/>
        <v/>
      </c>
      <c r="V122" s="5" t="str">
        <f t="shared" si="23"/>
        <v/>
      </c>
      <c r="W122" s="5"/>
      <c r="X122" s="5" t="str">
        <f t="shared" si="24"/>
        <v/>
      </c>
      <c r="Y122" s="16" t="str">
        <f t="shared" si="25"/>
        <v/>
      </c>
    </row>
    <row r="123" spans="1:25">
      <c r="A123">
        <v>1131</v>
      </c>
      <c r="B123">
        <v>1</v>
      </c>
      <c r="C123">
        <v>2002</v>
      </c>
      <c r="D123">
        <f t="shared" si="13"/>
        <v>14</v>
      </c>
      <c r="E123" t="s">
        <v>110</v>
      </c>
      <c r="F123">
        <v>4</v>
      </c>
      <c r="G123">
        <v>3</v>
      </c>
      <c r="H123">
        <v>2</v>
      </c>
      <c r="I123">
        <v>2</v>
      </c>
      <c r="J123">
        <v>3</v>
      </c>
      <c r="K123">
        <v>1</v>
      </c>
      <c r="L123">
        <v>3</v>
      </c>
      <c r="M123" s="12" t="str">
        <f t="shared" si="14"/>
        <v/>
      </c>
      <c r="N123" s="18" t="str">
        <f t="shared" si="15"/>
        <v/>
      </c>
      <c r="O123" s="5" t="str">
        <f t="shared" si="16"/>
        <v/>
      </c>
      <c r="P123" s="5" t="str">
        <f t="shared" si="17"/>
        <v/>
      </c>
      <c r="Q123" s="18" t="str">
        <f t="shared" si="18"/>
        <v/>
      </c>
      <c r="R123" s="17" t="str">
        <f t="shared" si="19"/>
        <v/>
      </c>
      <c r="S123" s="5" t="str">
        <f t="shared" si="20"/>
        <v/>
      </c>
      <c r="T123" s="16" t="str">
        <f t="shared" si="21"/>
        <v/>
      </c>
      <c r="U123" s="17" t="str">
        <f t="shared" si="22"/>
        <v/>
      </c>
      <c r="V123" s="5" t="str">
        <f t="shared" si="23"/>
        <v/>
      </c>
      <c r="W123" s="5"/>
      <c r="X123" s="5" t="str">
        <f t="shared" si="24"/>
        <v/>
      </c>
      <c r="Y123" s="16" t="str">
        <f t="shared" si="25"/>
        <v/>
      </c>
    </row>
    <row r="124" spans="1:25">
      <c r="A124">
        <v>1187</v>
      </c>
      <c r="B124">
        <v>0</v>
      </c>
      <c r="C124">
        <v>2001</v>
      </c>
      <c r="D124">
        <f t="shared" si="13"/>
        <v>15</v>
      </c>
      <c r="E124" t="s">
        <v>111</v>
      </c>
      <c r="F124">
        <v>3</v>
      </c>
      <c r="G124">
        <v>3</v>
      </c>
      <c r="H124">
        <v>3</v>
      </c>
      <c r="I124">
        <v>2</v>
      </c>
      <c r="J124">
        <v>2</v>
      </c>
      <c r="K124">
        <v>2</v>
      </c>
      <c r="L124">
        <v>3</v>
      </c>
      <c r="M124" s="12" t="str">
        <f t="shared" si="14"/>
        <v/>
      </c>
      <c r="N124" s="18" t="str">
        <f t="shared" si="15"/>
        <v/>
      </c>
      <c r="O124" s="5" t="str">
        <f t="shared" si="16"/>
        <v/>
      </c>
      <c r="P124" s="5" t="str">
        <f t="shared" si="17"/>
        <v/>
      </c>
      <c r="Q124" s="18" t="str">
        <f t="shared" si="18"/>
        <v/>
      </c>
      <c r="R124" s="17" t="str">
        <f t="shared" si="19"/>
        <v/>
      </c>
      <c r="S124" s="5" t="str">
        <f t="shared" si="20"/>
        <v/>
      </c>
      <c r="T124" s="16" t="str">
        <f t="shared" si="21"/>
        <v/>
      </c>
      <c r="U124" s="17" t="str">
        <f t="shared" si="22"/>
        <v/>
      </c>
      <c r="V124" s="5" t="str">
        <f t="shared" si="23"/>
        <v/>
      </c>
      <c r="W124" s="5"/>
      <c r="X124" s="5" t="str">
        <f t="shared" si="24"/>
        <v/>
      </c>
      <c r="Y124" s="16" t="str">
        <f t="shared" si="25"/>
        <v/>
      </c>
    </row>
    <row r="125" spans="1:25">
      <c r="A125">
        <v>1189</v>
      </c>
      <c r="B125">
        <v>1</v>
      </c>
      <c r="C125">
        <v>1990</v>
      </c>
      <c r="D125">
        <f t="shared" si="13"/>
        <v>26</v>
      </c>
      <c r="E125" t="s">
        <v>112</v>
      </c>
      <c r="F125">
        <v>3</v>
      </c>
      <c r="G125">
        <v>2</v>
      </c>
      <c r="H125">
        <v>3</v>
      </c>
      <c r="I125">
        <v>2</v>
      </c>
      <c r="J125">
        <v>3</v>
      </c>
      <c r="K125">
        <v>1</v>
      </c>
      <c r="L125">
        <v>2</v>
      </c>
      <c r="M125" s="12" t="str">
        <f t="shared" si="14"/>
        <v/>
      </c>
      <c r="N125" s="18" t="str">
        <f t="shared" si="15"/>
        <v/>
      </c>
      <c r="O125" s="5" t="str">
        <f t="shared" si="16"/>
        <v/>
      </c>
      <c r="P125" s="5" t="str">
        <f t="shared" si="17"/>
        <v/>
      </c>
      <c r="Q125" s="18" t="str">
        <f t="shared" si="18"/>
        <v/>
      </c>
      <c r="R125" s="17" t="str">
        <f t="shared" si="19"/>
        <v/>
      </c>
      <c r="S125" s="5" t="str">
        <f t="shared" si="20"/>
        <v/>
      </c>
      <c r="T125" s="16" t="str">
        <f t="shared" si="21"/>
        <v/>
      </c>
      <c r="U125" s="17" t="str">
        <f t="shared" si="22"/>
        <v/>
      </c>
      <c r="V125" s="5" t="str">
        <f t="shared" si="23"/>
        <v/>
      </c>
      <c r="W125" s="5"/>
      <c r="X125" s="5" t="str">
        <f t="shared" si="24"/>
        <v/>
      </c>
      <c r="Y125" s="16" t="str">
        <f t="shared" si="25"/>
        <v/>
      </c>
    </row>
    <row r="126" spans="1:25">
      <c r="A126">
        <v>1202</v>
      </c>
      <c r="B126">
        <v>1</v>
      </c>
      <c r="C126">
        <v>1994</v>
      </c>
      <c r="D126">
        <f t="shared" si="13"/>
        <v>22</v>
      </c>
      <c r="E126" t="s">
        <v>46</v>
      </c>
      <c r="G126">
        <v>2</v>
      </c>
      <c r="H126">
        <v>4</v>
      </c>
      <c r="I126">
        <v>1</v>
      </c>
      <c r="J126">
        <v>1</v>
      </c>
      <c r="K126">
        <v>2</v>
      </c>
      <c r="L126">
        <v>2</v>
      </c>
      <c r="M126" s="12" t="str">
        <f t="shared" si="14"/>
        <v/>
      </c>
      <c r="N126" s="18" t="str">
        <f t="shared" si="15"/>
        <v/>
      </c>
      <c r="O126" s="5" t="str">
        <f t="shared" si="16"/>
        <v/>
      </c>
      <c r="P126" s="5" t="str">
        <f t="shared" si="17"/>
        <v/>
      </c>
      <c r="Q126" s="18" t="str">
        <f t="shared" si="18"/>
        <v/>
      </c>
      <c r="R126" s="17" t="str">
        <f t="shared" si="19"/>
        <v/>
      </c>
      <c r="S126" s="5" t="str">
        <f t="shared" si="20"/>
        <v/>
      </c>
      <c r="T126" s="16" t="str">
        <f t="shared" si="21"/>
        <v/>
      </c>
      <c r="U126" s="17" t="str">
        <f t="shared" si="22"/>
        <v/>
      </c>
      <c r="V126" s="5" t="str">
        <f t="shared" si="23"/>
        <v/>
      </c>
      <c r="W126" s="5"/>
      <c r="X126" s="5" t="str">
        <f t="shared" si="24"/>
        <v/>
      </c>
      <c r="Y126" s="16" t="str">
        <f t="shared" si="25"/>
        <v/>
      </c>
    </row>
    <row r="127" spans="1:25">
      <c r="A127">
        <v>1188</v>
      </c>
      <c r="B127">
        <v>0</v>
      </c>
      <c r="C127">
        <v>1992</v>
      </c>
      <c r="D127">
        <f t="shared" si="13"/>
        <v>24</v>
      </c>
      <c r="E127" t="s">
        <v>46</v>
      </c>
      <c r="G127">
        <v>3</v>
      </c>
      <c r="H127">
        <v>2</v>
      </c>
      <c r="I127">
        <v>4</v>
      </c>
      <c r="J127">
        <v>2</v>
      </c>
      <c r="K127">
        <v>2</v>
      </c>
      <c r="L127">
        <v>3</v>
      </c>
      <c r="M127" s="12" t="str">
        <f t="shared" si="14"/>
        <v/>
      </c>
      <c r="N127" s="18" t="str">
        <f t="shared" si="15"/>
        <v/>
      </c>
      <c r="O127" s="5" t="str">
        <f t="shared" si="16"/>
        <v/>
      </c>
      <c r="P127" s="5" t="str">
        <f t="shared" si="17"/>
        <v/>
      </c>
      <c r="Q127" s="18" t="str">
        <f t="shared" si="18"/>
        <v/>
      </c>
      <c r="R127" s="17" t="str">
        <f t="shared" si="19"/>
        <v/>
      </c>
      <c r="S127" s="5" t="str">
        <f t="shared" si="20"/>
        <v/>
      </c>
      <c r="T127" s="16" t="str">
        <f t="shared" si="21"/>
        <v/>
      </c>
      <c r="U127" s="17" t="str">
        <f t="shared" si="22"/>
        <v/>
      </c>
      <c r="V127" s="5" t="str">
        <f t="shared" si="23"/>
        <v/>
      </c>
      <c r="W127" s="5"/>
      <c r="X127" s="5" t="str">
        <f t="shared" si="24"/>
        <v/>
      </c>
      <c r="Y127" s="16" t="str">
        <f t="shared" si="25"/>
        <v/>
      </c>
    </row>
    <row r="128" spans="1:25">
      <c r="A128">
        <v>1214</v>
      </c>
      <c r="B128">
        <v>0</v>
      </c>
      <c r="C128">
        <v>1999</v>
      </c>
      <c r="D128">
        <f t="shared" si="13"/>
        <v>17</v>
      </c>
      <c r="E128" t="s">
        <v>113</v>
      </c>
      <c r="F128">
        <v>3</v>
      </c>
      <c r="G128">
        <v>4</v>
      </c>
      <c r="H128">
        <v>2</v>
      </c>
      <c r="I128">
        <v>2</v>
      </c>
      <c r="J128">
        <v>3</v>
      </c>
      <c r="K128">
        <v>2</v>
      </c>
      <c r="L128">
        <v>4</v>
      </c>
      <c r="M128" s="12" t="str">
        <f t="shared" si="14"/>
        <v/>
      </c>
      <c r="N128" s="18" t="str">
        <f t="shared" si="15"/>
        <v/>
      </c>
      <c r="O128" s="5" t="str">
        <f t="shared" si="16"/>
        <v/>
      </c>
      <c r="P128" s="5" t="str">
        <f t="shared" si="17"/>
        <v/>
      </c>
      <c r="Q128" s="18" t="str">
        <f t="shared" si="18"/>
        <v/>
      </c>
      <c r="R128" s="17" t="str">
        <f t="shared" si="19"/>
        <v/>
      </c>
      <c r="S128" s="5" t="str">
        <f t="shared" si="20"/>
        <v/>
      </c>
      <c r="T128" s="16" t="str">
        <f t="shared" si="21"/>
        <v/>
      </c>
      <c r="U128" s="17" t="str">
        <f t="shared" si="22"/>
        <v/>
      </c>
      <c r="V128" s="5" t="str">
        <f t="shared" si="23"/>
        <v/>
      </c>
      <c r="W128" s="5"/>
      <c r="X128" s="5" t="str">
        <f t="shared" si="24"/>
        <v/>
      </c>
      <c r="Y128" s="16" t="str">
        <f t="shared" si="25"/>
        <v/>
      </c>
    </row>
    <row r="129" spans="1:25">
      <c r="A129">
        <v>1212</v>
      </c>
      <c r="B129">
        <v>0</v>
      </c>
      <c r="C129">
        <v>1963</v>
      </c>
      <c r="D129">
        <f t="shared" si="13"/>
        <v>53</v>
      </c>
      <c r="E129" t="s">
        <v>114</v>
      </c>
      <c r="F129">
        <v>2</v>
      </c>
      <c r="G129">
        <v>2</v>
      </c>
      <c r="H129">
        <v>2</v>
      </c>
      <c r="I129">
        <v>2</v>
      </c>
      <c r="J129">
        <v>2</v>
      </c>
      <c r="K129">
        <v>2</v>
      </c>
      <c r="L129">
        <v>2</v>
      </c>
      <c r="M129" s="12">
        <f t="shared" si="14"/>
        <v>12</v>
      </c>
      <c r="N129" s="18">
        <f t="shared" si="15"/>
        <v>6</v>
      </c>
      <c r="O129" s="5">
        <f t="shared" si="16"/>
        <v>2.0913609467455627</v>
      </c>
      <c r="P129" s="5">
        <f t="shared" si="17"/>
        <v>40.726192583913765</v>
      </c>
      <c r="Q129" s="18">
        <f t="shared" si="18"/>
        <v>2</v>
      </c>
      <c r="R129" s="17">
        <f t="shared" si="19"/>
        <v>0.41751479289940818</v>
      </c>
      <c r="S129" s="5">
        <f t="shared" si="20"/>
        <v>42.222222222222221</v>
      </c>
      <c r="T129" s="16">
        <f t="shared" si="21"/>
        <v>4</v>
      </c>
      <c r="U129" s="17">
        <f t="shared" si="22"/>
        <v>0.34177514792899372</v>
      </c>
      <c r="V129" s="5">
        <f t="shared" si="23"/>
        <v>44.585773840650184</v>
      </c>
      <c r="W129" s="5"/>
      <c r="X129" s="5">
        <f t="shared" si="24"/>
        <v>7.1659171597633105</v>
      </c>
      <c r="Y129" s="16">
        <f t="shared" si="25"/>
        <v>37.544071748309825</v>
      </c>
    </row>
    <row r="130" spans="1:25">
      <c r="A130">
        <v>1227</v>
      </c>
      <c r="B130">
        <v>0</v>
      </c>
      <c r="C130">
        <v>1993</v>
      </c>
      <c r="D130">
        <f t="shared" si="13"/>
        <v>23</v>
      </c>
      <c r="E130" t="s">
        <v>46</v>
      </c>
      <c r="G130">
        <v>3</v>
      </c>
      <c r="H130">
        <v>2</v>
      </c>
      <c r="I130">
        <v>3</v>
      </c>
      <c r="J130">
        <v>3</v>
      </c>
      <c r="K130">
        <v>2</v>
      </c>
      <c r="L130">
        <v>3</v>
      </c>
      <c r="M130" s="12" t="str">
        <f t="shared" si="14"/>
        <v/>
      </c>
      <c r="N130" s="18" t="str">
        <f t="shared" si="15"/>
        <v/>
      </c>
      <c r="O130" s="5" t="str">
        <f t="shared" si="16"/>
        <v/>
      </c>
      <c r="P130" s="5" t="str">
        <f t="shared" si="17"/>
        <v/>
      </c>
      <c r="Q130" s="18" t="str">
        <f t="shared" si="18"/>
        <v/>
      </c>
      <c r="R130" s="17" t="str">
        <f t="shared" si="19"/>
        <v/>
      </c>
      <c r="S130" s="5" t="str">
        <f t="shared" si="20"/>
        <v/>
      </c>
      <c r="T130" s="16" t="str">
        <f t="shared" si="21"/>
        <v/>
      </c>
      <c r="U130" s="17" t="str">
        <f t="shared" si="22"/>
        <v/>
      </c>
      <c r="V130" s="5" t="str">
        <f t="shared" si="23"/>
        <v/>
      </c>
      <c r="W130" s="5"/>
      <c r="X130" s="5" t="str">
        <f t="shared" si="24"/>
        <v/>
      </c>
      <c r="Y130" s="16" t="str">
        <f t="shared" si="25"/>
        <v/>
      </c>
    </row>
    <row r="131" spans="1:25">
      <c r="A131">
        <v>1256</v>
      </c>
      <c r="B131">
        <v>0</v>
      </c>
      <c r="C131">
        <v>1991</v>
      </c>
      <c r="D131">
        <f t="shared" si="13"/>
        <v>25</v>
      </c>
      <c r="E131" t="s">
        <v>115</v>
      </c>
      <c r="F131">
        <v>3</v>
      </c>
      <c r="G131">
        <v>3</v>
      </c>
      <c r="H131">
        <v>3</v>
      </c>
      <c r="I131">
        <v>2</v>
      </c>
      <c r="J131">
        <v>1</v>
      </c>
      <c r="K131">
        <v>3</v>
      </c>
      <c r="L131">
        <v>3</v>
      </c>
      <c r="M131" s="12" t="str">
        <f t="shared" si="14"/>
        <v/>
      </c>
      <c r="N131" s="18" t="str">
        <f t="shared" si="15"/>
        <v/>
      </c>
      <c r="O131" s="5" t="str">
        <f t="shared" si="16"/>
        <v/>
      </c>
      <c r="P131" s="5" t="str">
        <f t="shared" si="17"/>
        <v/>
      </c>
      <c r="Q131" s="18" t="str">
        <f t="shared" si="18"/>
        <v/>
      </c>
      <c r="R131" s="17" t="str">
        <f t="shared" si="19"/>
        <v/>
      </c>
      <c r="S131" s="5" t="str">
        <f t="shared" si="20"/>
        <v/>
      </c>
      <c r="T131" s="16" t="str">
        <f t="shared" si="21"/>
        <v/>
      </c>
      <c r="U131" s="17" t="str">
        <f t="shared" si="22"/>
        <v/>
      </c>
      <c r="V131" s="5" t="str">
        <f t="shared" si="23"/>
        <v/>
      </c>
      <c r="W131" s="5"/>
      <c r="X131" s="5" t="str">
        <f t="shared" si="24"/>
        <v/>
      </c>
      <c r="Y131" s="16" t="str">
        <f t="shared" si="25"/>
        <v/>
      </c>
    </row>
    <row r="132" spans="1:25">
      <c r="A132">
        <v>1262</v>
      </c>
      <c r="B132">
        <v>0</v>
      </c>
      <c r="C132">
        <v>1991</v>
      </c>
      <c r="D132">
        <f t="shared" si="13"/>
        <v>25</v>
      </c>
      <c r="E132" t="s">
        <v>116</v>
      </c>
      <c r="F132">
        <v>1</v>
      </c>
      <c r="G132">
        <v>3</v>
      </c>
      <c r="H132">
        <v>2</v>
      </c>
      <c r="I132">
        <v>3</v>
      </c>
      <c r="J132">
        <v>3</v>
      </c>
      <c r="K132">
        <v>2</v>
      </c>
      <c r="L132">
        <v>4</v>
      </c>
      <c r="M132" s="12" t="str">
        <f t="shared" si="14"/>
        <v/>
      </c>
      <c r="N132" s="18" t="str">
        <f t="shared" si="15"/>
        <v/>
      </c>
      <c r="O132" s="5" t="str">
        <f t="shared" si="16"/>
        <v/>
      </c>
      <c r="P132" s="5" t="str">
        <f t="shared" si="17"/>
        <v/>
      </c>
      <c r="Q132" s="18" t="str">
        <f t="shared" si="18"/>
        <v/>
      </c>
      <c r="R132" s="17" t="str">
        <f t="shared" si="19"/>
        <v/>
      </c>
      <c r="S132" s="5" t="str">
        <f t="shared" si="20"/>
        <v/>
      </c>
      <c r="T132" s="16" t="str">
        <f t="shared" si="21"/>
        <v/>
      </c>
      <c r="U132" s="17" t="str">
        <f t="shared" si="22"/>
        <v/>
      </c>
      <c r="V132" s="5" t="str">
        <f t="shared" si="23"/>
        <v/>
      </c>
      <c r="W132" s="5"/>
      <c r="X132" s="5" t="str">
        <f t="shared" si="24"/>
        <v/>
      </c>
      <c r="Y132" s="16" t="str">
        <f t="shared" si="25"/>
        <v/>
      </c>
    </row>
    <row r="133" spans="1:25">
      <c r="A133">
        <v>1239</v>
      </c>
      <c r="B133">
        <v>0</v>
      </c>
      <c r="C133">
        <v>1994</v>
      </c>
      <c r="D133">
        <f t="shared" si="13"/>
        <v>22</v>
      </c>
      <c r="E133" t="s">
        <v>46</v>
      </c>
      <c r="G133">
        <v>3</v>
      </c>
      <c r="H133">
        <v>3</v>
      </c>
      <c r="I133">
        <v>3</v>
      </c>
      <c r="J133">
        <v>1</v>
      </c>
      <c r="K133">
        <v>2</v>
      </c>
      <c r="L133">
        <v>2</v>
      </c>
      <c r="M133" s="12" t="str">
        <f t="shared" si="14"/>
        <v/>
      </c>
      <c r="N133" s="18" t="str">
        <f t="shared" si="15"/>
        <v/>
      </c>
      <c r="O133" s="5" t="str">
        <f t="shared" si="16"/>
        <v/>
      </c>
      <c r="P133" s="5" t="str">
        <f t="shared" si="17"/>
        <v/>
      </c>
      <c r="Q133" s="18" t="str">
        <f t="shared" si="18"/>
        <v/>
      </c>
      <c r="R133" s="17" t="str">
        <f t="shared" si="19"/>
        <v/>
      </c>
      <c r="S133" s="5" t="str">
        <f t="shared" si="20"/>
        <v/>
      </c>
      <c r="T133" s="16" t="str">
        <f t="shared" si="21"/>
        <v/>
      </c>
      <c r="U133" s="17" t="str">
        <f t="shared" si="22"/>
        <v/>
      </c>
      <c r="V133" s="5" t="str">
        <f t="shared" si="23"/>
        <v/>
      </c>
      <c r="W133" s="5"/>
      <c r="X133" s="5" t="str">
        <f t="shared" si="24"/>
        <v/>
      </c>
      <c r="Y133" s="16" t="str">
        <f t="shared" si="25"/>
        <v/>
      </c>
    </row>
    <row r="134" spans="1:25">
      <c r="A134">
        <v>1274</v>
      </c>
      <c r="B134">
        <v>0</v>
      </c>
      <c r="C134">
        <v>1986</v>
      </c>
      <c r="D134">
        <f t="shared" si="13"/>
        <v>30</v>
      </c>
      <c r="E134" t="s">
        <v>117</v>
      </c>
      <c r="F134">
        <v>2</v>
      </c>
      <c r="G134">
        <v>3</v>
      </c>
      <c r="H134">
        <v>3</v>
      </c>
      <c r="I134">
        <v>2</v>
      </c>
      <c r="J134">
        <v>4</v>
      </c>
      <c r="K134">
        <v>2</v>
      </c>
      <c r="L134">
        <v>1</v>
      </c>
      <c r="M134" s="12" t="str">
        <f t="shared" si="14"/>
        <v/>
      </c>
      <c r="N134" s="18" t="str">
        <f t="shared" si="15"/>
        <v/>
      </c>
      <c r="O134" s="5" t="str">
        <f t="shared" si="16"/>
        <v/>
      </c>
      <c r="P134" s="5" t="str">
        <f t="shared" si="17"/>
        <v/>
      </c>
      <c r="Q134" s="18" t="str">
        <f t="shared" si="18"/>
        <v/>
      </c>
      <c r="R134" s="17" t="str">
        <f t="shared" si="19"/>
        <v/>
      </c>
      <c r="S134" s="5" t="str">
        <f t="shared" si="20"/>
        <v/>
      </c>
      <c r="T134" s="16" t="str">
        <f t="shared" si="21"/>
        <v/>
      </c>
      <c r="U134" s="17" t="str">
        <f t="shared" si="22"/>
        <v/>
      </c>
      <c r="V134" s="5" t="str">
        <f t="shared" si="23"/>
        <v/>
      </c>
      <c r="W134" s="5"/>
      <c r="X134" s="5" t="str">
        <f t="shared" si="24"/>
        <v/>
      </c>
      <c r="Y134" s="16" t="str">
        <f t="shared" si="25"/>
        <v/>
      </c>
    </row>
    <row r="135" spans="1:25">
      <c r="A135">
        <v>1313</v>
      </c>
      <c r="B135">
        <v>0</v>
      </c>
      <c r="C135">
        <v>1971</v>
      </c>
      <c r="D135">
        <f t="shared" si="13"/>
        <v>45</v>
      </c>
      <c r="E135" t="s">
        <v>118</v>
      </c>
      <c r="F135">
        <v>4</v>
      </c>
      <c r="G135">
        <v>3</v>
      </c>
      <c r="H135">
        <v>3</v>
      </c>
      <c r="I135">
        <v>3</v>
      </c>
      <c r="J135">
        <v>2</v>
      </c>
      <c r="K135">
        <v>2</v>
      </c>
      <c r="L135">
        <v>3</v>
      </c>
      <c r="M135" s="12">
        <f t="shared" si="14"/>
        <v>16</v>
      </c>
      <c r="N135" s="18">
        <f t="shared" si="15"/>
        <v>9</v>
      </c>
      <c r="O135" s="5">
        <f t="shared" si="16"/>
        <v>2.4144378698224847</v>
      </c>
      <c r="P135" s="5">
        <f t="shared" si="17"/>
        <v>59.964410096007548</v>
      </c>
      <c r="Q135" s="18">
        <f t="shared" si="18"/>
        <v>3</v>
      </c>
      <c r="R135" s="17">
        <f t="shared" si="19"/>
        <v>0.12520710059171603</v>
      </c>
      <c r="S135" s="5">
        <f t="shared" si="20"/>
        <v>54.25925925925926</v>
      </c>
      <c r="T135" s="16">
        <f t="shared" si="21"/>
        <v>4</v>
      </c>
      <c r="U135" s="17">
        <f t="shared" si="22"/>
        <v>0.34177514792899372</v>
      </c>
      <c r="V135" s="5">
        <f t="shared" si="23"/>
        <v>44.585773840650184</v>
      </c>
      <c r="W135" s="5"/>
      <c r="X135" s="5">
        <f t="shared" si="24"/>
        <v>1.7505325443786999</v>
      </c>
      <c r="Y135" s="16">
        <f t="shared" si="25"/>
        <v>56.156378331295144</v>
      </c>
    </row>
    <row r="136" spans="1:25">
      <c r="A136">
        <v>1320</v>
      </c>
      <c r="B136">
        <v>1</v>
      </c>
      <c r="C136">
        <v>1990</v>
      </c>
      <c r="D136">
        <f t="shared" si="13"/>
        <v>26</v>
      </c>
      <c r="E136" t="s">
        <v>119</v>
      </c>
      <c r="F136">
        <v>1</v>
      </c>
      <c r="G136">
        <v>3</v>
      </c>
      <c r="H136">
        <v>3</v>
      </c>
      <c r="I136">
        <v>1</v>
      </c>
      <c r="J136">
        <v>3</v>
      </c>
      <c r="K136">
        <v>2</v>
      </c>
      <c r="L136">
        <v>3</v>
      </c>
      <c r="M136" s="12" t="str">
        <f t="shared" si="14"/>
        <v/>
      </c>
      <c r="N136" s="18" t="str">
        <f t="shared" si="15"/>
        <v/>
      </c>
      <c r="O136" s="5" t="str">
        <f t="shared" si="16"/>
        <v/>
      </c>
      <c r="P136" s="5" t="str">
        <f t="shared" si="17"/>
        <v/>
      </c>
      <c r="Q136" s="18" t="str">
        <f t="shared" si="18"/>
        <v/>
      </c>
      <c r="R136" s="17" t="str">
        <f t="shared" si="19"/>
        <v/>
      </c>
      <c r="S136" s="5" t="str">
        <f t="shared" si="20"/>
        <v/>
      </c>
      <c r="T136" s="16" t="str">
        <f t="shared" si="21"/>
        <v/>
      </c>
      <c r="U136" s="17" t="str">
        <f t="shared" si="22"/>
        <v/>
      </c>
      <c r="V136" s="5" t="str">
        <f t="shared" si="23"/>
        <v/>
      </c>
      <c r="W136" s="5"/>
      <c r="X136" s="5" t="str">
        <f t="shared" si="24"/>
        <v/>
      </c>
      <c r="Y136" s="16" t="str">
        <f t="shared" si="25"/>
        <v/>
      </c>
    </row>
    <row r="137" spans="1:25">
      <c r="A137">
        <v>1324</v>
      </c>
      <c r="B137">
        <v>0</v>
      </c>
      <c r="C137">
        <v>1980</v>
      </c>
      <c r="D137">
        <f t="shared" si="13"/>
        <v>36</v>
      </c>
      <c r="E137" t="s">
        <v>120</v>
      </c>
      <c r="F137">
        <v>2</v>
      </c>
      <c r="G137">
        <v>3</v>
      </c>
      <c r="H137">
        <v>3</v>
      </c>
      <c r="I137">
        <v>3</v>
      </c>
      <c r="J137">
        <v>2</v>
      </c>
      <c r="K137">
        <v>2</v>
      </c>
      <c r="L137">
        <v>3</v>
      </c>
      <c r="M137" s="12">
        <f t="shared" si="14"/>
        <v>16</v>
      </c>
      <c r="N137" s="18">
        <f t="shared" si="15"/>
        <v>9</v>
      </c>
      <c r="O137" s="5">
        <f t="shared" si="16"/>
        <v>2.4144378698224847</v>
      </c>
      <c r="P137" s="5">
        <f t="shared" si="17"/>
        <v>59.964410096007548</v>
      </c>
      <c r="Q137" s="18">
        <f t="shared" si="18"/>
        <v>3</v>
      </c>
      <c r="R137" s="17">
        <f t="shared" si="19"/>
        <v>0.12520710059171603</v>
      </c>
      <c r="S137" s="5">
        <f t="shared" si="20"/>
        <v>54.25925925925926</v>
      </c>
      <c r="T137" s="16">
        <f t="shared" si="21"/>
        <v>4</v>
      </c>
      <c r="U137" s="17">
        <f t="shared" si="22"/>
        <v>0.34177514792899372</v>
      </c>
      <c r="V137" s="5">
        <f t="shared" si="23"/>
        <v>44.585773840650184</v>
      </c>
      <c r="W137" s="5"/>
      <c r="X137" s="5">
        <f t="shared" si="24"/>
        <v>1.7505325443786999</v>
      </c>
      <c r="Y137" s="16">
        <f t="shared" si="25"/>
        <v>56.156378331295144</v>
      </c>
    </row>
    <row r="138" spans="1:25">
      <c r="A138">
        <v>1326</v>
      </c>
      <c r="B138">
        <v>0</v>
      </c>
      <c r="C138">
        <v>1997</v>
      </c>
      <c r="D138">
        <f t="shared" si="13"/>
        <v>19</v>
      </c>
      <c r="E138" t="s">
        <v>121</v>
      </c>
      <c r="F138">
        <v>4</v>
      </c>
      <c r="G138">
        <v>4</v>
      </c>
      <c r="H138">
        <v>3</v>
      </c>
      <c r="I138">
        <v>2</v>
      </c>
      <c r="J138">
        <v>2</v>
      </c>
      <c r="K138">
        <v>1</v>
      </c>
      <c r="L138">
        <v>2</v>
      </c>
      <c r="M138" s="12" t="str">
        <f t="shared" si="14"/>
        <v/>
      </c>
      <c r="N138" s="18" t="str">
        <f t="shared" si="15"/>
        <v/>
      </c>
      <c r="O138" s="5" t="str">
        <f t="shared" si="16"/>
        <v/>
      </c>
      <c r="P138" s="5" t="str">
        <f t="shared" si="17"/>
        <v/>
      </c>
      <c r="Q138" s="18" t="str">
        <f t="shared" si="18"/>
        <v/>
      </c>
      <c r="R138" s="17" t="str">
        <f t="shared" si="19"/>
        <v/>
      </c>
      <c r="S138" s="5" t="str">
        <f t="shared" si="20"/>
        <v/>
      </c>
      <c r="T138" s="16" t="str">
        <f t="shared" si="21"/>
        <v/>
      </c>
      <c r="U138" s="17" t="str">
        <f t="shared" si="22"/>
        <v/>
      </c>
      <c r="V138" s="5" t="str">
        <f t="shared" si="23"/>
        <v/>
      </c>
      <c r="W138" s="5"/>
      <c r="X138" s="5" t="str">
        <f t="shared" si="24"/>
        <v/>
      </c>
      <c r="Y138" s="16" t="str">
        <f t="shared" si="25"/>
        <v/>
      </c>
    </row>
    <row r="139" spans="1:25">
      <c r="A139">
        <v>1331</v>
      </c>
      <c r="B139">
        <v>0</v>
      </c>
      <c r="C139">
        <v>1996</v>
      </c>
      <c r="D139">
        <f t="shared" si="13"/>
        <v>20</v>
      </c>
      <c r="E139" t="s">
        <v>122</v>
      </c>
      <c r="F139">
        <v>4</v>
      </c>
      <c r="G139">
        <v>2</v>
      </c>
      <c r="H139">
        <v>3</v>
      </c>
      <c r="I139">
        <v>2</v>
      </c>
      <c r="J139">
        <v>4</v>
      </c>
      <c r="K139">
        <v>2</v>
      </c>
      <c r="L139">
        <v>2</v>
      </c>
      <c r="M139" s="12" t="str">
        <f t="shared" si="14"/>
        <v/>
      </c>
      <c r="N139" s="18" t="str">
        <f t="shared" si="15"/>
        <v/>
      </c>
      <c r="O139" s="5" t="str">
        <f t="shared" si="16"/>
        <v/>
      </c>
      <c r="P139" s="5" t="str">
        <f t="shared" si="17"/>
        <v/>
      </c>
      <c r="Q139" s="18" t="str">
        <f t="shared" si="18"/>
        <v/>
      </c>
      <c r="R139" s="17" t="str">
        <f t="shared" si="19"/>
        <v/>
      </c>
      <c r="S139" s="5" t="str">
        <f t="shared" si="20"/>
        <v/>
      </c>
      <c r="T139" s="16" t="str">
        <f t="shared" si="21"/>
        <v/>
      </c>
      <c r="U139" s="17" t="str">
        <f t="shared" si="22"/>
        <v/>
      </c>
      <c r="V139" s="5" t="str">
        <f t="shared" si="23"/>
        <v/>
      </c>
      <c r="W139" s="5"/>
      <c r="X139" s="5" t="str">
        <f t="shared" si="24"/>
        <v/>
      </c>
      <c r="Y139" s="16" t="str">
        <f t="shared" si="25"/>
        <v/>
      </c>
    </row>
    <row r="140" spans="1:25">
      <c r="A140">
        <v>1343</v>
      </c>
      <c r="B140">
        <v>1</v>
      </c>
      <c r="C140">
        <v>1995</v>
      </c>
      <c r="D140">
        <f t="shared" si="13"/>
        <v>21</v>
      </c>
      <c r="E140" t="s">
        <v>123</v>
      </c>
      <c r="F140">
        <v>3</v>
      </c>
      <c r="G140">
        <v>1</v>
      </c>
      <c r="H140">
        <v>3</v>
      </c>
      <c r="I140">
        <v>2</v>
      </c>
      <c r="J140">
        <v>2</v>
      </c>
      <c r="K140">
        <v>2</v>
      </c>
      <c r="L140">
        <v>2</v>
      </c>
      <c r="M140" s="12" t="str">
        <f t="shared" si="14"/>
        <v/>
      </c>
      <c r="N140" s="18" t="str">
        <f t="shared" si="15"/>
        <v/>
      </c>
      <c r="O140" s="5" t="str">
        <f t="shared" si="16"/>
        <v/>
      </c>
      <c r="P140" s="5" t="str">
        <f t="shared" si="17"/>
        <v/>
      </c>
      <c r="Q140" s="18" t="str">
        <f t="shared" si="18"/>
        <v/>
      </c>
      <c r="R140" s="17" t="str">
        <f t="shared" si="19"/>
        <v/>
      </c>
      <c r="S140" s="5" t="str">
        <f t="shared" si="20"/>
        <v/>
      </c>
      <c r="T140" s="16" t="str">
        <f t="shared" si="21"/>
        <v/>
      </c>
      <c r="U140" s="17" t="str">
        <f t="shared" si="22"/>
        <v/>
      </c>
      <c r="V140" s="5" t="str">
        <f t="shared" si="23"/>
        <v/>
      </c>
      <c r="W140" s="5"/>
      <c r="X140" s="5" t="str">
        <f t="shared" si="24"/>
        <v/>
      </c>
      <c r="Y140" s="16" t="str">
        <f t="shared" si="25"/>
        <v/>
      </c>
    </row>
    <row r="141" spans="1:25">
      <c r="A141">
        <v>1332</v>
      </c>
      <c r="B141">
        <v>0</v>
      </c>
      <c r="C141">
        <v>1993</v>
      </c>
      <c r="D141">
        <f t="shared" si="13"/>
        <v>23</v>
      </c>
      <c r="E141" t="s">
        <v>124</v>
      </c>
      <c r="F141">
        <v>3</v>
      </c>
      <c r="G141">
        <v>3</v>
      </c>
      <c r="H141">
        <v>2</v>
      </c>
      <c r="I141">
        <v>2</v>
      </c>
      <c r="J141">
        <v>2</v>
      </c>
      <c r="K141">
        <v>1</v>
      </c>
      <c r="L141">
        <v>3</v>
      </c>
      <c r="M141" s="12" t="str">
        <f t="shared" si="14"/>
        <v/>
      </c>
      <c r="N141" s="18" t="str">
        <f t="shared" si="15"/>
        <v/>
      </c>
      <c r="O141" s="5" t="str">
        <f t="shared" si="16"/>
        <v/>
      </c>
      <c r="P141" s="5" t="str">
        <f t="shared" si="17"/>
        <v/>
      </c>
      <c r="Q141" s="18" t="str">
        <f t="shared" si="18"/>
        <v/>
      </c>
      <c r="R141" s="17" t="str">
        <f t="shared" si="19"/>
        <v/>
      </c>
      <c r="S141" s="5" t="str">
        <f t="shared" si="20"/>
        <v/>
      </c>
      <c r="T141" s="16" t="str">
        <f t="shared" si="21"/>
        <v/>
      </c>
      <c r="U141" s="17" t="str">
        <f t="shared" si="22"/>
        <v/>
      </c>
      <c r="V141" s="5" t="str">
        <f t="shared" si="23"/>
        <v/>
      </c>
      <c r="W141" s="5"/>
      <c r="X141" s="5" t="str">
        <f t="shared" si="24"/>
        <v/>
      </c>
      <c r="Y141" s="16" t="str">
        <f t="shared" si="25"/>
        <v/>
      </c>
    </row>
    <row r="142" spans="1:25">
      <c r="A142">
        <v>1355</v>
      </c>
      <c r="B142">
        <v>0</v>
      </c>
      <c r="C142">
        <v>1988</v>
      </c>
      <c r="D142">
        <f t="shared" ref="D142:D205" si="26">2016-C142</f>
        <v>28</v>
      </c>
      <c r="E142" t="s">
        <v>125</v>
      </c>
      <c r="F142">
        <v>1</v>
      </c>
      <c r="G142">
        <v>2</v>
      </c>
      <c r="H142">
        <v>1</v>
      </c>
      <c r="I142">
        <v>4</v>
      </c>
      <c r="J142">
        <v>2</v>
      </c>
      <c r="K142">
        <v>2</v>
      </c>
      <c r="L142">
        <v>3</v>
      </c>
      <c r="M142" s="12" t="str">
        <f t="shared" si="14"/>
        <v/>
      </c>
      <c r="N142" s="18" t="str">
        <f t="shared" si="15"/>
        <v/>
      </c>
      <c r="O142" s="5" t="str">
        <f t="shared" si="16"/>
        <v/>
      </c>
      <c r="P142" s="5" t="str">
        <f t="shared" si="17"/>
        <v/>
      </c>
      <c r="Q142" s="18" t="str">
        <f t="shared" si="18"/>
        <v/>
      </c>
      <c r="R142" s="17" t="str">
        <f t="shared" si="19"/>
        <v/>
      </c>
      <c r="S142" s="5" t="str">
        <f t="shared" si="20"/>
        <v/>
      </c>
      <c r="T142" s="16" t="str">
        <f t="shared" si="21"/>
        <v/>
      </c>
      <c r="U142" s="17" t="str">
        <f t="shared" si="22"/>
        <v/>
      </c>
      <c r="V142" s="5" t="str">
        <f t="shared" si="23"/>
        <v/>
      </c>
      <c r="W142" s="5"/>
      <c r="X142" s="5" t="str">
        <f t="shared" si="24"/>
        <v/>
      </c>
      <c r="Y142" s="16" t="str">
        <f t="shared" si="25"/>
        <v/>
      </c>
    </row>
    <row r="143" spans="1:25">
      <c r="A143">
        <v>1379</v>
      </c>
      <c r="B143">
        <v>0</v>
      </c>
      <c r="C143">
        <v>1976</v>
      </c>
      <c r="D143">
        <f t="shared" si="26"/>
        <v>40</v>
      </c>
      <c r="E143" t="s">
        <v>46</v>
      </c>
      <c r="G143">
        <v>4</v>
      </c>
      <c r="H143">
        <v>3</v>
      </c>
      <c r="I143">
        <v>1</v>
      </c>
      <c r="J143">
        <v>1</v>
      </c>
      <c r="K143">
        <v>2</v>
      </c>
      <c r="L143">
        <v>1</v>
      </c>
      <c r="M143" s="12">
        <f t="shared" ref="M143:M206" si="27">IF(AND(B143=0,D143&gt;30),SUM(G143:L143),"")</f>
        <v>12</v>
      </c>
      <c r="N143" s="18">
        <f t="shared" ref="N143:N206" si="28">IF(AND(B143=0,D143&gt;30),G143++H143+L143,"")</f>
        <v>8</v>
      </c>
      <c r="O143" s="5">
        <f t="shared" ref="O143:O206" si="29">IF(AND(B143=0,D143&gt;30),POWER(N143-T$4,2),"")</f>
        <v>0.30674556213017729</v>
      </c>
      <c r="P143" s="5">
        <f t="shared" ref="P143:P206" si="30">IF(AND(B143=0,D143&gt;30),(((N143-T$4)/T$5)*10+50),"")</f>
        <v>53.551670925309622</v>
      </c>
      <c r="Q143" s="18">
        <f t="shared" ref="Q143:Q206" si="31">IF(AND(B143=0,D143&gt;30),I143,"")</f>
        <v>1</v>
      </c>
      <c r="R143" s="17">
        <f t="shared" ref="R143:R206" si="32">IF(AND(B143=0,D143&gt;30),POWER(Q143-T$7,2),"")</f>
        <v>2.7098224852071002</v>
      </c>
      <c r="S143" s="5">
        <f t="shared" ref="S143:S206" si="33">IF(AND(B143=0,D143&gt;30),((Q143-T$7)/T$8)*10+50,"")</f>
        <v>30.185185185185183</v>
      </c>
      <c r="T143" s="16">
        <f t="shared" ref="T143:T206" si="34">IF(AND(B143=0,D143&gt;30),J143+K143,"")</f>
        <v>3</v>
      </c>
      <c r="U143" s="17">
        <f t="shared" ref="U143:U206" si="35">IF(AND(B143=0,D143&gt;30),POWER(T143-T$10,2),"")</f>
        <v>2.5110059171597623</v>
      </c>
      <c r="V143" s="5">
        <f t="shared" ref="V143:V206" si="36">IF(AND(B143=0,D143&gt;30),((T143-T$10)/T$11)*10+50,"")</f>
        <v>35.324597515446541</v>
      </c>
      <c r="W143" s="5"/>
      <c r="X143" s="5">
        <f t="shared" ref="X143:X206" si="37">IF(AND(B143=0,D143&gt;30),POWER((M143-W$4),2),"")</f>
        <v>7.1659171597633105</v>
      </c>
      <c r="Y143" s="16">
        <f t="shared" ref="Y143:Y206" si="38">IF(AND(B143=0,D143&gt;30),((M143-W$4)/W$5)*10+50,"")</f>
        <v>37.544071748309825</v>
      </c>
    </row>
    <row r="144" spans="1:25">
      <c r="A144">
        <v>1406</v>
      </c>
      <c r="B144">
        <v>0</v>
      </c>
      <c r="C144">
        <v>1995</v>
      </c>
      <c r="D144">
        <f t="shared" si="26"/>
        <v>21</v>
      </c>
      <c r="E144" t="s">
        <v>126</v>
      </c>
      <c r="F144">
        <v>3</v>
      </c>
      <c r="G144">
        <v>1</v>
      </c>
      <c r="H144">
        <v>1</v>
      </c>
      <c r="I144">
        <v>2</v>
      </c>
      <c r="J144">
        <v>1</v>
      </c>
      <c r="K144">
        <v>1</v>
      </c>
      <c r="L144">
        <v>1</v>
      </c>
      <c r="M144" s="12" t="str">
        <f t="shared" si="27"/>
        <v/>
      </c>
      <c r="N144" s="18" t="str">
        <f t="shared" si="28"/>
        <v/>
      </c>
      <c r="O144" s="5" t="str">
        <f t="shared" si="29"/>
        <v/>
      </c>
      <c r="P144" s="5" t="str">
        <f t="shared" si="30"/>
        <v/>
      </c>
      <c r="Q144" s="18" t="str">
        <f t="shared" si="31"/>
        <v/>
      </c>
      <c r="R144" s="17" t="str">
        <f t="shared" si="32"/>
        <v/>
      </c>
      <c r="S144" s="5" t="str">
        <f t="shared" si="33"/>
        <v/>
      </c>
      <c r="T144" s="16" t="str">
        <f t="shared" si="34"/>
        <v/>
      </c>
      <c r="U144" s="17" t="str">
        <f t="shared" si="35"/>
        <v/>
      </c>
      <c r="V144" s="5" t="str">
        <f t="shared" si="36"/>
        <v/>
      </c>
      <c r="W144" s="5"/>
      <c r="X144" s="5" t="str">
        <f t="shared" si="37"/>
        <v/>
      </c>
      <c r="Y144" s="16" t="str">
        <f t="shared" si="38"/>
        <v/>
      </c>
    </row>
    <row r="145" spans="1:25">
      <c r="A145">
        <v>1414</v>
      </c>
      <c r="B145">
        <v>0</v>
      </c>
      <c r="C145">
        <v>1987</v>
      </c>
      <c r="D145">
        <f t="shared" si="26"/>
        <v>29</v>
      </c>
      <c r="E145" t="s">
        <v>46</v>
      </c>
      <c r="G145">
        <v>4</v>
      </c>
      <c r="H145">
        <v>3</v>
      </c>
      <c r="I145">
        <v>3</v>
      </c>
      <c r="J145">
        <v>3</v>
      </c>
      <c r="K145">
        <v>2</v>
      </c>
      <c r="L145">
        <v>3</v>
      </c>
      <c r="M145" s="12" t="str">
        <f t="shared" si="27"/>
        <v/>
      </c>
      <c r="N145" s="18" t="str">
        <f t="shared" si="28"/>
        <v/>
      </c>
      <c r="O145" s="5" t="str">
        <f t="shared" si="29"/>
        <v/>
      </c>
      <c r="P145" s="5" t="str">
        <f t="shared" si="30"/>
        <v/>
      </c>
      <c r="Q145" s="18" t="str">
        <f t="shared" si="31"/>
        <v/>
      </c>
      <c r="R145" s="17" t="str">
        <f t="shared" si="32"/>
        <v/>
      </c>
      <c r="S145" s="5" t="str">
        <f t="shared" si="33"/>
        <v/>
      </c>
      <c r="T145" s="16" t="str">
        <f t="shared" si="34"/>
        <v/>
      </c>
      <c r="U145" s="17" t="str">
        <f t="shared" si="35"/>
        <v/>
      </c>
      <c r="V145" s="5" t="str">
        <f t="shared" si="36"/>
        <v/>
      </c>
      <c r="W145" s="5"/>
      <c r="X145" s="5" t="str">
        <f t="shared" si="37"/>
        <v/>
      </c>
      <c r="Y145" s="16" t="str">
        <f t="shared" si="38"/>
        <v/>
      </c>
    </row>
    <row r="146" spans="1:25">
      <c r="A146">
        <v>1416</v>
      </c>
      <c r="B146">
        <v>0</v>
      </c>
      <c r="C146">
        <v>1975</v>
      </c>
      <c r="D146">
        <f t="shared" si="26"/>
        <v>41</v>
      </c>
      <c r="E146" t="s">
        <v>46</v>
      </c>
      <c r="G146">
        <v>3</v>
      </c>
      <c r="H146">
        <v>2</v>
      </c>
      <c r="I146">
        <v>2</v>
      </c>
      <c r="J146">
        <v>2</v>
      </c>
      <c r="K146">
        <v>2</v>
      </c>
      <c r="L146">
        <v>2</v>
      </c>
      <c r="M146" s="12">
        <f t="shared" si="27"/>
        <v>13</v>
      </c>
      <c r="N146" s="18">
        <f t="shared" si="28"/>
        <v>7</v>
      </c>
      <c r="O146" s="5">
        <f t="shared" si="29"/>
        <v>0.19905325443787</v>
      </c>
      <c r="P146" s="5">
        <f t="shared" si="30"/>
        <v>47.13893175461169</v>
      </c>
      <c r="Q146" s="18">
        <f t="shared" si="31"/>
        <v>2</v>
      </c>
      <c r="R146" s="17">
        <f t="shared" si="32"/>
        <v>0.41751479289940818</v>
      </c>
      <c r="S146" s="5">
        <f t="shared" si="33"/>
        <v>42.222222222222221</v>
      </c>
      <c r="T146" s="16">
        <f t="shared" si="34"/>
        <v>4</v>
      </c>
      <c r="U146" s="17">
        <f t="shared" si="35"/>
        <v>0.34177514792899372</v>
      </c>
      <c r="V146" s="5">
        <f t="shared" si="36"/>
        <v>44.585773840650184</v>
      </c>
      <c r="W146" s="5"/>
      <c r="X146" s="5">
        <f t="shared" si="37"/>
        <v>2.8120710059171579</v>
      </c>
      <c r="Y146" s="16">
        <f t="shared" si="38"/>
        <v>42.197148394056157</v>
      </c>
    </row>
    <row r="147" spans="1:25">
      <c r="A147">
        <v>1421</v>
      </c>
      <c r="B147">
        <v>0</v>
      </c>
      <c r="C147">
        <v>1978</v>
      </c>
      <c r="D147">
        <f t="shared" si="26"/>
        <v>38</v>
      </c>
      <c r="E147" t="s">
        <v>127</v>
      </c>
      <c r="F147">
        <v>3</v>
      </c>
      <c r="G147">
        <v>2</v>
      </c>
      <c r="H147">
        <v>2</v>
      </c>
      <c r="I147">
        <v>3</v>
      </c>
      <c r="J147">
        <v>3</v>
      </c>
      <c r="K147">
        <v>3</v>
      </c>
      <c r="L147">
        <v>3</v>
      </c>
      <c r="M147" s="12">
        <f t="shared" si="27"/>
        <v>16</v>
      </c>
      <c r="N147" s="18">
        <f t="shared" si="28"/>
        <v>7</v>
      </c>
      <c r="O147" s="5">
        <f t="shared" si="29"/>
        <v>0.19905325443787</v>
      </c>
      <c r="P147" s="5">
        <f t="shared" si="30"/>
        <v>47.13893175461169</v>
      </c>
      <c r="Q147" s="18">
        <f t="shared" si="31"/>
        <v>3</v>
      </c>
      <c r="R147" s="17">
        <f t="shared" si="32"/>
        <v>0.12520710059171603</v>
      </c>
      <c r="S147" s="5">
        <f t="shared" si="33"/>
        <v>54.25925925925926</v>
      </c>
      <c r="T147" s="16">
        <f t="shared" si="34"/>
        <v>6</v>
      </c>
      <c r="U147" s="17">
        <f t="shared" si="35"/>
        <v>2.0033136094674564</v>
      </c>
      <c r="V147" s="5">
        <f t="shared" si="36"/>
        <v>63.108126491057462</v>
      </c>
      <c r="W147" s="5"/>
      <c r="X147" s="5">
        <f t="shared" si="37"/>
        <v>1.7505325443786999</v>
      </c>
      <c r="Y147" s="16">
        <f t="shared" si="38"/>
        <v>56.156378331295144</v>
      </c>
    </row>
    <row r="148" spans="1:25">
      <c r="A148">
        <v>1424</v>
      </c>
      <c r="B148">
        <v>0</v>
      </c>
      <c r="C148">
        <v>1995</v>
      </c>
      <c r="D148">
        <f t="shared" si="26"/>
        <v>21</v>
      </c>
      <c r="E148" t="s">
        <v>128</v>
      </c>
      <c r="F148">
        <v>3</v>
      </c>
      <c r="G148">
        <v>3</v>
      </c>
      <c r="H148">
        <v>2</v>
      </c>
      <c r="I148">
        <v>3</v>
      </c>
      <c r="J148">
        <v>3</v>
      </c>
      <c r="K148">
        <v>2</v>
      </c>
      <c r="L148">
        <v>3</v>
      </c>
      <c r="M148" s="12" t="str">
        <f t="shared" si="27"/>
        <v/>
      </c>
      <c r="N148" s="18" t="str">
        <f t="shared" si="28"/>
        <v/>
      </c>
      <c r="O148" s="5" t="str">
        <f t="shared" si="29"/>
        <v/>
      </c>
      <c r="P148" s="5" t="str">
        <f t="shared" si="30"/>
        <v/>
      </c>
      <c r="Q148" s="18" t="str">
        <f t="shared" si="31"/>
        <v/>
      </c>
      <c r="R148" s="17" t="str">
        <f t="shared" si="32"/>
        <v/>
      </c>
      <c r="S148" s="5" t="str">
        <f t="shared" si="33"/>
        <v/>
      </c>
      <c r="T148" s="16" t="str">
        <f t="shared" si="34"/>
        <v/>
      </c>
      <c r="U148" s="17" t="str">
        <f t="shared" si="35"/>
        <v/>
      </c>
      <c r="V148" s="5" t="str">
        <f t="shared" si="36"/>
        <v/>
      </c>
      <c r="W148" s="5"/>
      <c r="X148" s="5" t="str">
        <f t="shared" si="37"/>
        <v/>
      </c>
      <c r="Y148" s="16" t="str">
        <f t="shared" si="38"/>
        <v/>
      </c>
    </row>
    <row r="149" spans="1:25">
      <c r="A149">
        <v>1431</v>
      </c>
      <c r="B149">
        <v>0</v>
      </c>
      <c r="C149">
        <v>1995</v>
      </c>
      <c r="D149">
        <f t="shared" si="26"/>
        <v>21</v>
      </c>
      <c r="E149" t="s">
        <v>129</v>
      </c>
      <c r="F149">
        <v>3</v>
      </c>
      <c r="G149">
        <v>3</v>
      </c>
      <c r="H149">
        <v>2</v>
      </c>
      <c r="I149">
        <v>3</v>
      </c>
      <c r="J149">
        <v>3</v>
      </c>
      <c r="K149">
        <v>2</v>
      </c>
      <c r="L149">
        <v>2</v>
      </c>
      <c r="M149" s="12" t="str">
        <f t="shared" si="27"/>
        <v/>
      </c>
      <c r="N149" s="18" t="str">
        <f t="shared" si="28"/>
        <v/>
      </c>
      <c r="O149" s="5" t="str">
        <f t="shared" si="29"/>
        <v/>
      </c>
      <c r="P149" s="5" t="str">
        <f t="shared" si="30"/>
        <v/>
      </c>
      <c r="Q149" s="18" t="str">
        <f t="shared" si="31"/>
        <v/>
      </c>
      <c r="R149" s="17" t="str">
        <f t="shared" si="32"/>
        <v/>
      </c>
      <c r="S149" s="5" t="str">
        <f t="shared" si="33"/>
        <v/>
      </c>
      <c r="T149" s="16" t="str">
        <f t="shared" si="34"/>
        <v/>
      </c>
      <c r="U149" s="17" t="str">
        <f t="shared" si="35"/>
        <v/>
      </c>
      <c r="V149" s="5" t="str">
        <f t="shared" si="36"/>
        <v/>
      </c>
      <c r="W149" s="5"/>
      <c r="X149" s="5" t="str">
        <f t="shared" si="37"/>
        <v/>
      </c>
      <c r="Y149" s="16" t="str">
        <f t="shared" si="38"/>
        <v/>
      </c>
    </row>
    <row r="150" spans="1:25">
      <c r="A150">
        <v>1448</v>
      </c>
      <c r="B150">
        <v>0</v>
      </c>
      <c r="C150">
        <v>1993</v>
      </c>
      <c r="D150">
        <f t="shared" si="26"/>
        <v>23</v>
      </c>
      <c r="E150" t="s">
        <v>130</v>
      </c>
      <c r="F150">
        <v>3</v>
      </c>
      <c r="G150">
        <v>3</v>
      </c>
      <c r="H150">
        <v>1</v>
      </c>
      <c r="I150">
        <v>3</v>
      </c>
      <c r="J150">
        <v>2</v>
      </c>
      <c r="K150">
        <v>2</v>
      </c>
      <c r="L150">
        <v>3</v>
      </c>
      <c r="M150" s="12" t="str">
        <f t="shared" si="27"/>
        <v/>
      </c>
      <c r="N150" s="18" t="str">
        <f t="shared" si="28"/>
        <v/>
      </c>
      <c r="O150" s="5" t="str">
        <f t="shared" si="29"/>
        <v/>
      </c>
      <c r="P150" s="5" t="str">
        <f t="shared" si="30"/>
        <v/>
      </c>
      <c r="Q150" s="18" t="str">
        <f t="shared" si="31"/>
        <v/>
      </c>
      <c r="R150" s="17" t="str">
        <f t="shared" si="32"/>
        <v/>
      </c>
      <c r="S150" s="5" t="str">
        <f t="shared" si="33"/>
        <v/>
      </c>
      <c r="T150" s="16" t="str">
        <f t="shared" si="34"/>
        <v/>
      </c>
      <c r="U150" s="17" t="str">
        <f t="shared" si="35"/>
        <v/>
      </c>
      <c r="V150" s="5" t="str">
        <f t="shared" si="36"/>
        <v/>
      </c>
      <c r="W150" s="5"/>
      <c r="X150" s="5" t="str">
        <f t="shared" si="37"/>
        <v/>
      </c>
      <c r="Y150" s="16" t="str">
        <f t="shared" si="38"/>
        <v/>
      </c>
    </row>
    <row r="151" spans="1:25">
      <c r="A151">
        <v>1467</v>
      </c>
      <c r="B151">
        <v>0</v>
      </c>
      <c r="C151">
        <v>1970</v>
      </c>
      <c r="D151">
        <f t="shared" si="26"/>
        <v>46</v>
      </c>
      <c r="E151" t="s">
        <v>46</v>
      </c>
      <c r="G151">
        <v>3</v>
      </c>
      <c r="H151">
        <v>2</v>
      </c>
      <c r="I151">
        <v>3</v>
      </c>
      <c r="J151">
        <v>4</v>
      </c>
      <c r="K151">
        <v>1</v>
      </c>
      <c r="L151">
        <v>4</v>
      </c>
      <c r="M151" s="12">
        <f t="shared" si="27"/>
        <v>17</v>
      </c>
      <c r="N151" s="18">
        <f t="shared" si="28"/>
        <v>9</v>
      </c>
      <c r="O151" s="5">
        <f t="shared" si="29"/>
        <v>2.4144378698224847</v>
      </c>
      <c r="P151" s="5">
        <f t="shared" si="30"/>
        <v>59.964410096007548</v>
      </c>
      <c r="Q151" s="18">
        <f t="shared" si="31"/>
        <v>3</v>
      </c>
      <c r="R151" s="17">
        <f t="shared" si="32"/>
        <v>0.12520710059171603</v>
      </c>
      <c r="S151" s="5">
        <f t="shared" si="33"/>
        <v>54.25925925925926</v>
      </c>
      <c r="T151" s="16">
        <f t="shared" si="34"/>
        <v>5</v>
      </c>
      <c r="U151" s="17">
        <f t="shared" si="35"/>
        <v>0.17254437869822511</v>
      </c>
      <c r="V151" s="5">
        <f t="shared" si="36"/>
        <v>53.846950165853819</v>
      </c>
      <c r="W151" s="5"/>
      <c r="X151" s="5">
        <f t="shared" si="37"/>
        <v>5.3966863905325475</v>
      </c>
      <c r="Y151" s="16">
        <f t="shared" si="38"/>
        <v>60.809454977041483</v>
      </c>
    </row>
    <row r="152" spans="1:25">
      <c r="A152">
        <v>1498</v>
      </c>
      <c r="B152">
        <v>0</v>
      </c>
      <c r="C152">
        <v>1991</v>
      </c>
      <c r="D152">
        <f t="shared" si="26"/>
        <v>25</v>
      </c>
      <c r="E152" t="s">
        <v>131</v>
      </c>
      <c r="F152">
        <v>3</v>
      </c>
      <c r="G152">
        <v>3</v>
      </c>
      <c r="H152">
        <v>2</v>
      </c>
      <c r="I152">
        <v>2</v>
      </c>
      <c r="J152">
        <v>2</v>
      </c>
      <c r="K152">
        <v>2</v>
      </c>
      <c r="L152">
        <v>3</v>
      </c>
      <c r="M152" s="12" t="str">
        <f t="shared" si="27"/>
        <v/>
      </c>
      <c r="N152" s="18" t="str">
        <f t="shared" si="28"/>
        <v/>
      </c>
      <c r="O152" s="5" t="str">
        <f t="shared" si="29"/>
        <v/>
      </c>
      <c r="P152" s="5" t="str">
        <f t="shared" si="30"/>
        <v/>
      </c>
      <c r="Q152" s="18" t="str">
        <f t="shared" si="31"/>
        <v/>
      </c>
      <c r="R152" s="17" t="str">
        <f t="shared" si="32"/>
        <v/>
      </c>
      <c r="S152" s="5" t="str">
        <f t="shared" si="33"/>
        <v/>
      </c>
      <c r="T152" s="16" t="str">
        <f t="shared" si="34"/>
        <v/>
      </c>
      <c r="U152" s="17" t="str">
        <f t="shared" si="35"/>
        <v/>
      </c>
      <c r="V152" s="5" t="str">
        <f t="shared" si="36"/>
        <v/>
      </c>
      <c r="W152" s="5"/>
      <c r="X152" s="5" t="str">
        <f t="shared" si="37"/>
        <v/>
      </c>
      <c r="Y152" s="16" t="str">
        <f t="shared" si="38"/>
        <v/>
      </c>
    </row>
    <row r="153" spans="1:25">
      <c r="A153">
        <v>1490</v>
      </c>
      <c r="B153">
        <v>1</v>
      </c>
      <c r="C153">
        <v>1994</v>
      </c>
      <c r="D153">
        <f t="shared" si="26"/>
        <v>22</v>
      </c>
      <c r="E153" t="s">
        <v>46</v>
      </c>
      <c r="G153">
        <v>3</v>
      </c>
      <c r="H153">
        <v>3</v>
      </c>
      <c r="I153">
        <v>2</v>
      </c>
      <c r="J153">
        <v>3</v>
      </c>
      <c r="K153">
        <v>2</v>
      </c>
      <c r="L153">
        <v>3</v>
      </c>
      <c r="M153" s="12" t="str">
        <f t="shared" si="27"/>
        <v/>
      </c>
      <c r="N153" s="18" t="str">
        <f t="shared" si="28"/>
        <v/>
      </c>
      <c r="O153" s="5" t="str">
        <f t="shared" si="29"/>
        <v/>
      </c>
      <c r="P153" s="5" t="str">
        <f t="shared" si="30"/>
        <v/>
      </c>
      <c r="Q153" s="18" t="str">
        <f t="shared" si="31"/>
        <v/>
      </c>
      <c r="R153" s="17" t="str">
        <f t="shared" si="32"/>
        <v/>
      </c>
      <c r="S153" s="5" t="str">
        <f t="shared" si="33"/>
        <v/>
      </c>
      <c r="T153" s="16" t="str">
        <f t="shared" si="34"/>
        <v/>
      </c>
      <c r="U153" s="17" t="str">
        <f t="shared" si="35"/>
        <v/>
      </c>
      <c r="V153" s="5" t="str">
        <f t="shared" si="36"/>
        <v/>
      </c>
      <c r="W153" s="5"/>
      <c r="X153" s="5" t="str">
        <f t="shared" si="37"/>
        <v/>
      </c>
      <c r="Y153" s="16" t="str">
        <f t="shared" si="38"/>
        <v/>
      </c>
    </row>
    <row r="154" spans="1:25">
      <c r="A154">
        <v>1502</v>
      </c>
      <c r="B154">
        <v>0</v>
      </c>
      <c r="C154">
        <v>1980</v>
      </c>
      <c r="D154">
        <f t="shared" si="26"/>
        <v>36</v>
      </c>
      <c r="E154" t="s">
        <v>46</v>
      </c>
      <c r="G154">
        <v>3</v>
      </c>
      <c r="H154">
        <v>1</v>
      </c>
      <c r="I154">
        <v>3</v>
      </c>
      <c r="J154">
        <v>1</v>
      </c>
      <c r="K154">
        <v>2</v>
      </c>
      <c r="L154">
        <v>2</v>
      </c>
      <c r="M154" s="12">
        <f t="shared" si="27"/>
        <v>12</v>
      </c>
      <c r="N154" s="18">
        <f t="shared" si="28"/>
        <v>6</v>
      </c>
      <c r="O154" s="5">
        <f t="shared" si="29"/>
        <v>2.0913609467455627</v>
      </c>
      <c r="P154" s="5">
        <f t="shared" si="30"/>
        <v>40.726192583913765</v>
      </c>
      <c r="Q154" s="18">
        <f t="shared" si="31"/>
        <v>3</v>
      </c>
      <c r="R154" s="17">
        <f t="shared" si="32"/>
        <v>0.12520710059171603</v>
      </c>
      <c r="S154" s="5">
        <f t="shared" si="33"/>
        <v>54.25925925925926</v>
      </c>
      <c r="T154" s="16">
        <f t="shared" si="34"/>
        <v>3</v>
      </c>
      <c r="U154" s="17">
        <f t="shared" si="35"/>
        <v>2.5110059171597623</v>
      </c>
      <c r="V154" s="5">
        <f t="shared" si="36"/>
        <v>35.324597515446541</v>
      </c>
      <c r="W154" s="5"/>
      <c r="X154" s="5">
        <f t="shared" si="37"/>
        <v>7.1659171597633105</v>
      </c>
      <c r="Y154" s="16">
        <f t="shared" si="38"/>
        <v>37.544071748309825</v>
      </c>
    </row>
    <row r="155" spans="1:25">
      <c r="A155">
        <v>1522</v>
      </c>
      <c r="B155">
        <v>0</v>
      </c>
      <c r="C155">
        <v>1986</v>
      </c>
      <c r="D155">
        <f t="shared" si="26"/>
        <v>30</v>
      </c>
      <c r="E155" t="s">
        <v>132</v>
      </c>
      <c r="F155">
        <v>1</v>
      </c>
      <c r="G155">
        <v>3</v>
      </c>
      <c r="H155">
        <v>3</v>
      </c>
      <c r="I155">
        <v>2</v>
      </c>
      <c r="J155">
        <v>3</v>
      </c>
      <c r="K155">
        <v>2</v>
      </c>
      <c r="L155">
        <v>3</v>
      </c>
      <c r="M155" s="12" t="str">
        <f t="shared" si="27"/>
        <v/>
      </c>
      <c r="N155" s="18" t="str">
        <f t="shared" si="28"/>
        <v/>
      </c>
      <c r="O155" s="5" t="str">
        <f t="shared" si="29"/>
        <v/>
      </c>
      <c r="P155" s="5" t="str">
        <f t="shared" si="30"/>
        <v/>
      </c>
      <c r="Q155" s="18" t="str">
        <f t="shared" si="31"/>
        <v/>
      </c>
      <c r="R155" s="17" t="str">
        <f t="shared" si="32"/>
        <v/>
      </c>
      <c r="S155" s="5" t="str">
        <f t="shared" si="33"/>
        <v/>
      </c>
      <c r="T155" s="16" t="str">
        <f t="shared" si="34"/>
        <v/>
      </c>
      <c r="U155" s="17" t="str">
        <f t="shared" si="35"/>
        <v/>
      </c>
      <c r="V155" s="5" t="str">
        <f t="shared" si="36"/>
        <v/>
      </c>
      <c r="W155" s="5"/>
      <c r="X155" s="5" t="str">
        <f t="shared" si="37"/>
        <v/>
      </c>
      <c r="Y155" s="16" t="str">
        <f t="shared" si="38"/>
        <v/>
      </c>
    </row>
    <row r="156" spans="1:25">
      <c r="A156">
        <v>1530</v>
      </c>
      <c r="B156">
        <v>0</v>
      </c>
      <c r="C156">
        <v>1981</v>
      </c>
      <c r="D156">
        <f t="shared" si="26"/>
        <v>35</v>
      </c>
      <c r="E156" t="s">
        <v>133</v>
      </c>
      <c r="F156">
        <v>3</v>
      </c>
      <c r="G156">
        <v>3</v>
      </c>
      <c r="H156">
        <v>3</v>
      </c>
      <c r="I156">
        <v>3</v>
      </c>
      <c r="J156">
        <v>4</v>
      </c>
      <c r="K156">
        <v>1</v>
      </c>
      <c r="L156">
        <v>4</v>
      </c>
      <c r="M156" s="12">
        <f t="shared" si="27"/>
        <v>18</v>
      </c>
      <c r="N156" s="18">
        <f t="shared" si="28"/>
        <v>10</v>
      </c>
      <c r="O156" s="5">
        <f t="shared" si="29"/>
        <v>6.522130177514792</v>
      </c>
      <c r="P156" s="5">
        <f t="shared" si="30"/>
        <v>66.377149266705473</v>
      </c>
      <c r="Q156" s="18">
        <f t="shared" si="31"/>
        <v>3</v>
      </c>
      <c r="R156" s="17">
        <f t="shared" si="32"/>
        <v>0.12520710059171603</v>
      </c>
      <c r="S156" s="5">
        <f t="shared" si="33"/>
        <v>54.25925925925926</v>
      </c>
      <c r="T156" s="16">
        <f t="shared" si="34"/>
        <v>5</v>
      </c>
      <c r="U156" s="17">
        <f t="shared" si="35"/>
        <v>0.17254437869822511</v>
      </c>
      <c r="V156" s="5">
        <f t="shared" si="36"/>
        <v>53.846950165853819</v>
      </c>
      <c r="W156" s="5"/>
      <c r="X156" s="5">
        <f t="shared" si="37"/>
        <v>11.042840236686395</v>
      </c>
      <c r="Y156" s="16">
        <f t="shared" si="38"/>
        <v>65.462531622787807</v>
      </c>
    </row>
    <row r="157" spans="1:25">
      <c r="A157">
        <v>1519</v>
      </c>
      <c r="B157">
        <v>0</v>
      </c>
      <c r="C157">
        <v>1984</v>
      </c>
      <c r="D157">
        <f t="shared" si="26"/>
        <v>32</v>
      </c>
      <c r="E157" t="s">
        <v>46</v>
      </c>
      <c r="G157">
        <v>2</v>
      </c>
      <c r="H157">
        <v>2</v>
      </c>
      <c r="I157">
        <v>3</v>
      </c>
      <c r="J157">
        <v>1</v>
      </c>
      <c r="K157">
        <v>2</v>
      </c>
      <c r="L157">
        <v>2</v>
      </c>
      <c r="M157" s="12">
        <f t="shared" si="27"/>
        <v>12</v>
      </c>
      <c r="N157" s="18">
        <f t="shared" si="28"/>
        <v>6</v>
      </c>
      <c r="O157" s="5">
        <f t="shared" si="29"/>
        <v>2.0913609467455627</v>
      </c>
      <c r="P157" s="5">
        <f t="shared" si="30"/>
        <v>40.726192583913765</v>
      </c>
      <c r="Q157" s="18">
        <f t="shared" si="31"/>
        <v>3</v>
      </c>
      <c r="R157" s="17">
        <f t="shared" si="32"/>
        <v>0.12520710059171603</v>
      </c>
      <c r="S157" s="5">
        <f t="shared" si="33"/>
        <v>54.25925925925926</v>
      </c>
      <c r="T157" s="16">
        <f t="shared" si="34"/>
        <v>3</v>
      </c>
      <c r="U157" s="17">
        <f t="shared" si="35"/>
        <v>2.5110059171597623</v>
      </c>
      <c r="V157" s="5">
        <f t="shared" si="36"/>
        <v>35.324597515446541</v>
      </c>
      <c r="W157" s="5"/>
      <c r="X157" s="5">
        <f t="shared" si="37"/>
        <v>7.1659171597633105</v>
      </c>
      <c r="Y157" s="16">
        <f t="shared" si="38"/>
        <v>37.544071748309825</v>
      </c>
    </row>
    <row r="158" spans="1:25">
      <c r="A158">
        <v>1575</v>
      </c>
      <c r="B158">
        <v>1</v>
      </c>
      <c r="C158">
        <v>1988</v>
      </c>
      <c r="D158">
        <f t="shared" si="26"/>
        <v>28</v>
      </c>
      <c r="E158" t="s">
        <v>46</v>
      </c>
      <c r="G158">
        <v>4</v>
      </c>
      <c r="H158">
        <v>3</v>
      </c>
      <c r="I158">
        <v>3</v>
      </c>
      <c r="J158">
        <v>3</v>
      </c>
      <c r="K158">
        <v>1</v>
      </c>
      <c r="L158">
        <v>3</v>
      </c>
      <c r="M158" s="12" t="str">
        <f t="shared" si="27"/>
        <v/>
      </c>
      <c r="N158" s="18" t="str">
        <f t="shared" si="28"/>
        <v/>
      </c>
      <c r="O158" s="5" t="str">
        <f t="shared" si="29"/>
        <v/>
      </c>
      <c r="P158" s="5" t="str">
        <f t="shared" si="30"/>
        <v/>
      </c>
      <c r="Q158" s="18" t="str">
        <f t="shared" si="31"/>
        <v/>
      </c>
      <c r="R158" s="17" t="str">
        <f t="shared" si="32"/>
        <v/>
      </c>
      <c r="S158" s="5" t="str">
        <f t="shared" si="33"/>
        <v/>
      </c>
      <c r="T158" s="16" t="str">
        <f t="shared" si="34"/>
        <v/>
      </c>
      <c r="U158" s="17" t="str">
        <f t="shared" si="35"/>
        <v/>
      </c>
      <c r="V158" s="5" t="str">
        <f t="shared" si="36"/>
        <v/>
      </c>
      <c r="W158" s="5"/>
      <c r="X158" s="5" t="str">
        <f t="shared" si="37"/>
        <v/>
      </c>
      <c r="Y158" s="16" t="str">
        <f t="shared" si="38"/>
        <v/>
      </c>
    </row>
    <row r="159" spans="1:25">
      <c r="A159">
        <v>1583</v>
      </c>
      <c r="B159">
        <v>0</v>
      </c>
      <c r="C159">
        <v>1991</v>
      </c>
      <c r="D159">
        <f t="shared" si="26"/>
        <v>25</v>
      </c>
      <c r="E159" t="s">
        <v>134</v>
      </c>
      <c r="F159">
        <v>2</v>
      </c>
      <c r="G159">
        <v>2</v>
      </c>
      <c r="H159">
        <v>3</v>
      </c>
      <c r="I159">
        <v>2</v>
      </c>
      <c r="J159">
        <v>1</v>
      </c>
      <c r="K159">
        <v>1</v>
      </c>
      <c r="L159">
        <v>3</v>
      </c>
      <c r="M159" s="12" t="str">
        <f t="shared" si="27"/>
        <v/>
      </c>
      <c r="N159" s="18" t="str">
        <f t="shared" si="28"/>
        <v/>
      </c>
      <c r="O159" s="5" t="str">
        <f t="shared" si="29"/>
        <v/>
      </c>
      <c r="P159" s="5" t="str">
        <f t="shared" si="30"/>
        <v/>
      </c>
      <c r="Q159" s="18" t="str">
        <f t="shared" si="31"/>
        <v/>
      </c>
      <c r="R159" s="17" t="str">
        <f t="shared" si="32"/>
        <v/>
      </c>
      <c r="S159" s="5" t="str">
        <f t="shared" si="33"/>
        <v/>
      </c>
      <c r="T159" s="16" t="str">
        <f t="shared" si="34"/>
        <v/>
      </c>
      <c r="U159" s="17" t="str">
        <f t="shared" si="35"/>
        <v/>
      </c>
      <c r="V159" s="5" t="str">
        <f t="shared" si="36"/>
        <v/>
      </c>
      <c r="W159" s="5"/>
      <c r="X159" s="5" t="str">
        <f t="shared" si="37"/>
        <v/>
      </c>
      <c r="Y159" s="16" t="str">
        <f t="shared" si="38"/>
        <v/>
      </c>
    </row>
    <row r="160" spans="1:25">
      <c r="A160">
        <v>1584</v>
      </c>
      <c r="B160">
        <v>0</v>
      </c>
      <c r="C160">
        <v>1991</v>
      </c>
      <c r="D160">
        <f t="shared" si="26"/>
        <v>25</v>
      </c>
      <c r="E160" t="s">
        <v>135</v>
      </c>
      <c r="F160">
        <v>4</v>
      </c>
      <c r="G160">
        <v>2</v>
      </c>
      <c r="H160">
        <v>1</v>
      </c>
      <c r="I160">
        <v>3</v>
      </c>
      <c r="J160">
        <v>3</v>
      </c>
      <c r="K160">
        <v>1</v>
      </c>
      <c r="L160">
        <v>1</v>
      </c>
      <c r="M160" s="12" t="str">
        <f t="shared" si="27"/>
        <v/>
      </c>
      <c r="N160" s="18" t="str">
        <f t="shared" si="28"/>
        <v/>
      </c>
      <c r="O160" s="5" t="str">
        <f t="shared" si="29"/>
        <v/>
      </c>
      <c r="P160" s="5" t="str">
        <f t="shared" si="30"/>
        <v/>
      </c>
      <c r="Q160" s="18" t="str">
        <f t="shared" si="31"/>
        <v/>
      </c>
      <c r="R160" s="17" t="str">
        <f t="shared" si="32"/>
        <v/>
      </c>
      <c r="S160" s="5" t="str">
        <f t="shared" si="33"/>
        <v/>
      </c>
      <c r="T160" s="16" t="str">
        <f t="shared" si="34"/>
        <v/>
      </c>
      <c r="U160" s="17" t="str">
        <f t="shared" si="35"/>
        <v/>
      </c>
      <c r="V160" s="5" t="str">
        <f t="shared" si="36"/>
        <v/>
      </c>
      <c r="W160" s="5"/>
      <c r="X160" s="5" t="str">
        <f t="shared" si="37"/>
        <v/>
      </c>
      <c r="Y160" s="16" t="str">
        <f t="shared" si="38"/>
        <v/>
      </c>
    </row>
    <row r="161" spans="1:25">
      <c r="A161">
        <v>1369</v>
      </c>
      <c r="B161">
        <v>0</v>
      </c>
      <c r="C161">
        <v>1951</v>
      </c>
      <c r="D161">
        <f t="shared" si="26"/>
        <v>65</v>
      </c>
      <c r="E161" t="s">
        <v>136</v>
      </c>
      <c r="F161">
        <v>1</v>
      </c>
      <c r="G161">
        <v>3</v>
      </c>
      <c r="H161">
        <v>1</v>
      </c>
      <c r="I161">
        <v>4</v>
      </c>
      <c r="J161">
        <v>3</v>
      </c>
      <c r="K161">
        <v>1</v>
      </c>
      <c r="L161">
        <v>2</v>
      </c>
      <c r="M161" s="12">
        <f t="shared" si="27"/>
        <v>14</v>
      </c>
      <c r="N161" s="18">
        <f t="shared" si="28"/>
        <v>6</v>
      </c>
      <c r="O161" s="5">
        <f t="shared" si="29"/>
        <v>2.0913609467455627</v>
      </c>
      <c r="P161" s="5">
        <f t="shared" si="30"/>
        <v>40.726192583913765</v>
      </c>
      <c r="Q161" s="18">
        <f t="shared" si="31"/>
        <v>4</v>
      </c>
      <c r="R161" s="17">
        <f t="shared" si="32"/>
        <v>1.832899408284024</v>
      </c>
      <c r="S161" s="5">
        <f t="shared" si="33"/>
        <v>66.296296296296305</v>
      </c>
      <c r="T161" s="16">
        <f t="shared" si="34"/>
        <v>4</v>
      </c>
      <c r="U161" s="17">
        <f t="shared" si="35"/>
        <v>0.34177514792899372</v>
      </c>
      <c r="V161" s="5">
        <f t="shared" si="36"/>
        <v>44.585773840650184</v>
      </c>
      <c r="W161" s="5"/>
      <c r="X161" s="5">
        <f t="shared" si="37"/>
        <v>0.45822485207100505</v>
      </c>
      <c r="Y161" s="16">
        <f t="shared" si="38"/>
        <v>46.850225039802488</v>
      </c>
    </row>
    <row r="162" spans="1:25">
      <c r="A162">
        <v>1637</v>
      </c>
      <c r="B162">
        <v>0</v>
      </c>
      <c r="C162">
        <v>1986</v>
      </c>
      <c r="D162">
        <f t="shared" si="26"/>
        <v>30</v>
      </c>
      <c r="E162" t="s">
        <v>137</v>
      </c>
      <c r="F162">
        <v>1</v>
      </c>
      <c r="G162">
        <v>3</v>
      </c>
      <c r="H162">
        <v>3</v>
      </c>
      <c r="I162">
        <v>3</v>
      </c>
      <c r="J162">
        <v>2</v>
      </c>
      <c r="K162">
        <v>2</v>
      </c>
      <c r="L162">
        <v>3</v>
      </c>
      <c r="M162" s="12" t="str">
        <f t="shared" si="27"/>
        <v/>
      </c>
      <c r="N162" s="18" t="str">
        <f t="shared" si="28"/>
        <v/>
      </c>
      <c r="O162" s="5" t="str">
        <f t="shared" si="29"/>
        <v/>
      </c>
      <c r="P162" s="5" t="str">
        <f t="shared" si="30"/>
        <v/>
      </c>
      <c r="Q162" s="18" t="str">
        <f t="shared" si="31"/>
        <v/>
      </c>
      <c r="R162" s="17" t="str">
        <f t="shared" si="32"/>
        <v/>
      </c>
      <c r="S162" s="5" t="str">
        <f t="shared" si="33"/>
        <v/>
      </c>
      <c r="T162" s="16" t="str">
        <f t="shared" si="34"/>
        <v/>
      </c>
      <c r="U162" s="17" t="str">
        <f t="shared" si="35"/>
        <v/>
      </c>
      <c r="V162" s="5" t="str">
        <f t="shared" si="36"/>
        <v/>
      </c>
      <c r="W162" s="5"/>
      <c r="X162" s="5" t="str">
        <f t="shared" si="37"/>
        <v/>
      </c>
      <c r="Y162" s="16" t="str">
        <f t="shared" si="38"/>
        <v/>
      </c>
    </row>
    <row r="163" spans="1:25">
      <c r="A163">
        <v>1628</v>
      </c>
      <c r="B163">
        <v>0</v>
      </c>
      <c r="C163">
        <v>1989</v>
      </c>
      <c r="D163">
        <f t="shared" si="26"/>
        <v>27</v>
      </c>
      <c r="E163" t="s">
        <v>138</v>
      </c>
      <c r="F163">
        <v>3</v>
      </c>
      <c r="G163">
        <v>2</v>
      </c>
      <c r="H163">
        <v>1</v>
      </c>
      <c r="I163">
        <v>3</v>
      </c>
      <c r="J163">
        <v>2</v>
      </c>
      <c r="K163">
        <v>3</v>
      </c>
      <c r="L163">
        <v>3</v>
      </c>
      <c r="M163" s="12" t="str">
        <f t="shared" si="27"/>
        <v/>
      </c>
      <c r="N163" s="18" t="str">
        <f t="shared" si="28"/>
        <v/>
      </c>
      <c r="O163" s="5" t="str">
        <f t="shared" si="29"/>
        <v/>
      </c>
      <c r="P163" s="5" t="str">
        <f t="shared" si="30"/>
        <v/>
      </c>
      <c r="Q163" s="18" t="str">
        <f t="shared" si="31"/>
        <v/>
      </c>
      <c r="R163" s="17" t="str">
        <f t="shared" si="32"/>
        <v/>
      </c>
      <c r="S163" s="5" t="str">
        <f t="shared" si="33"/>
        <v/>
      </c>
      <c r="T163" s="16" t="str">
        <f t="shared" si="34"/>
        <v/>
      </c>
      <c r="U163" s="17" t="str">
        <f t="shared" si="35"/>
        <v/>
      </c>
      <c r="V163" s="5" t="str">
        <f t="shared" si="36"/>
        <v/>
      </c>
      <c r="W163" s="5"/>
      <c r="X163" s="5" t="str">
        <f t="shared" si="37"/>
        <v/>
      </c>
      <c r="Y163" s="16" t="str">
        <f t="shared" si="38"/>
        <v/>
      </c>
    </row>
    <row r="164" spans="1:25">
      <c r="A164">
        <v>1641</v>
      </c>
      <c r="B164">
        <v>0</v>
      </c>
      <c r="C164">
        <v>1992</v>
      </c>
      <c r="D164">
        <f t="shared" si="26"/>
        <v>24</v>
      </c>
      <c r="E164" t="s">
        <v>139</v>
      </c>
      <c r="F164">
        <v>3</v>
      </c>
      <c r="G164">
        <v>2</v>
      </c>
      <c r="H164">
        <v>1</v>
      </c>
      <c r="I164">
        <v>3</v>
      </c>
      <c r="J164">
        <v>3</v>
      </c>
      <c r="K164">
        <v>2</v>
      </c>
      <c r="L164">
        <v>4</v>
      </c>
      <c r="M164" s="12" t="str">
        <f t="shared" si="27"/>
        <v/>
      </c>
      <c r="N164" s="18" t="str">
        <f t="shared" si="28"/>
        <v/>
      </c>
      <c r="O164" s="5" t="str">
        <f t="shared" si="29"/>
        <v/>
      </c>
      <c r="P164" s="5" t="str">
        <f t="shared" si="30"/>
        <v/>
      </c>
      <c r="Q164" s="18" t="str">
        <f t="shared" si="31"/>
        <v/>
      </c>
      <c r="R164" s="17" t="str">
        <f t="shared" si="32"/>
        <v/>
      </c>
      <c r="S164" s="5" t="str">
        <f t="shared" si="33"/>
        <v/>
      </c>
      <c r="T164" s="16" t="str">
        <f t="shared" si="34"/>
        <v/>
      </c>
      <c r="U164" s="17" t="str">
        <f t="shared" si="35"/>
        <v/>
      </c>
      <c r="V164" s="5" t="str">
        <f t="shared" si="36"/>
        <v/>
      </c>
      <c r="W164" s="5"/>
      <c r="X164" s="5" t="str">
        <f t="shared" si="37"/>
        <v/>
      </c>
      <c r="Y164" s="16" t="str">
        <f t="shared" si="38"/>
        <v/>
      </c>
    </row>
    <row r="165" spans="1:25">
      <c r="A165">
        <v>1555</v>
      </c>
      <c r="B165">
        <v>0</v>
      </c>
      <c r="C165">
        <v>1989</v>
      </c>
      <c r="D165">
        <f t="shared" si="26"/>
        <v>27</v>
      </c>
      <c r="E165" t="s">
        <v>140</v>
      </c>
      <c r="F165">
        <v>2</v>
      </c>
      <c r="G165">
        <v>4</v>
      </c>
      <c r="H165">
        <v>4</v>
      </c>
      <c r="I165">
        <v>4</v>
      </c>
      <c r="J165">
        <v>3</v>
      </c>
      <c r="K165">
        <v>2</v>
      </c>
      <c r="L165">
        <v>3</v>
      </c>
      <c r="M165" s="12" t="str">
        <f t="shared" si="27"/>
        <v/>
      </c>
      <c r="N165" s="18" t="str">
        <f t="shared" si="28"/>
        <v/>
      </c>
      <c r="O165" s="5" t="str">
        <f t="shared" si="29"/>
        <v/>
      </c>
      <c r="P165" s="5" t="str">
        <f t="shared" si="30"/>
        <v/>
      </c>
      <c r="Q165" s="18" t="str">
        <f t="shared" si="31"/>
        <v/>
      </c>
      <c r="R165" s="17" t="str">
        <f t="shared" si="32"/>
        <v/>
      </c>
      <c r="S165" s="5" t="str">
        <f t="shared" si="33"/>
        <v/>
      </c>
      <c r="T165" s="16" t="str">
        <f t="shared" si="34"/>
        <v/>
      </c>
      <c r="U165" s="17" t="str">
        <f t="shared" si="35"/>
        <v/>
      </c>
      <c r="V165" s="5" t="str">
        <f t="shared" si="36"/>
        <v/>
      </c>
      <c r="W165" s="5"/>
      <c r="X165" s="5" t="str">
        <f t="shared" si="37"/>
        <v/>
      </c>
      <c r="Y165" s="16" t="str">
        <f t="shared" si="38"/>
        <v/>
      </c>
    </row>
    <row r="166" spans="1:25">
      <c r="A166">
        <v>24</v>
      </c>
      <c r="B166">
        <v>1</v>
      </c>
      <c r="C166">
        <v>1977</v>
      </c>
      <c r="D166">
        <f t="shared" si="26"/>
        <v>39</v>
      </c>
      <c r="E166" t="s">
        <v>141</v>
      </c>
      <c r="F166">
        <v>1</v>
      </c>
      <c r="G166">
        <v>4</v>
      </c>
      <c r="H166">
        <v>3</v>
      </c>
      <c r="I166">
        <v>2</v>
      </c>
      <c r="J166">
        <v>4</v>
      </c>
      <c r="K166">
        <v>2</v>
      </c>
      <c r="L166">
        <v>2</v>
      </c>
      <c r="M166" s="12" t="str">
        <f t="shared" si="27"/>
        <v/>
      </c>
      <c r="N166" s="18" t="str">
        <f t="shared" si="28"/>
        <v/>
      </c>
      <c r="O166" s="5" t="str">
        <f t="shared" si="29"/>
        <v/>
      </c>
      <c r="P166" s="5" t="str">
        <f t="shared" si="30"/>
        <v/>
      </c>
      <c r="Q166" s="18" t="str">
        <f t="shared" si="31"/>
        <v/>
      </c>
      <c r="R166" s="17" t="str">
        <f t="shared" si="32"/>
        <v/>
      </c>
      <c r="S166" s="5" t="str">
        <f t="shared" si="33"/>
        <v/>
      </c>
      <c r="T166" s="16" t="str">
        <f t="shared" si="34"/>
        <v/>
      </c>
      <c r="U166" s="17" t="str">
        <f t="shared" si="35"/>
        <v/>
      </c>
      <c r="V166" s="5" t="str">
        <f t="shared" si="36"/>
        <v/>
      </c>
      <c r="W166" s="5"/>
      <c r="X166" s="5" t="str">
        <f t="shared" si="37"/>
        <v/>
      </c>
      <c r="Y166" s="16" t="str">
        <f t="shared" si="38"/>
        <v/>
      </c>
    </row>
    <row r="167" spans="1:25">
      <c r="A167">
        <v>1656</v>
      </c>
      <c r="B167">
        <v>1</v>
      </c>
      <c r="C167">
        <v>1988</v>
      </c>
      <c r="D167">
        <f t="shared" si="26"/>
        <v>28</v>
      </c>
      <c r="E167" t="s">
        <v>142</v>
      </c>
      <c r="F167">
        <v>1</v>
      </c>
      <c r="G167">
        <v>3</v>
      </c>
      <c r="H167">
        <v>3</v>
      </c>
      <c r="I167">
        <v>3</v>
      </c>
      <c r="J167">
        <v>3</v>
      </c>
      <c r="K167">
        <v>2</v>
      </c>
      <c r="L167">
        <v>3</v>
      </c>
      <c r="M167" s="12" t="str">
        <f t="shared" si="27"/>
        <v/>
      </c>
      <c r="N167" s="18" t="str">
        <f t="shared" si="28"/>
        <v/>
      </c>
      <c r="O167" s="5" t="str">
        <f t="shared" si="29"/>
        <v/>
      </c>
      <c r="P167" s="5" t="str">
        <f t="shared" si="30"/>
        <v/>
      </c>
      <c r="Q167" s="18" t="str">
        <f t="shared" si="31"/>
        <v/>
      </c>
      <c r="R167" s="17" t="str">
        <f t="shared" si="32"/>
        <v/>
      </c>
      <c r="S167" s="5" t="str">
        <f t="shared" si="33"/>
        <v/>
      </c>
      <c r="T167" s="16" t="str">
        <f t="shared" si="34"/>
        <v/>
      </c>
      <c r="U167" s="17" t="str">
        <f t="shared" si="35"/>
        <v/>
      </c>
      <c r="V167" s="5" t="str">
        <f t="shared" si="36"/>
        <v/>
      </c>
      <c r="W167" s="5"/>
      <c r="X167" s="5" t="str">
        <f t="shared" si="37"/>
        <v/>
      </c>
      <c r="Y167" s="16" t="str">
        <f t="shared" si="38"/>
        <v/>
      </c>
    </row>
    <row r="168" spans="1:25">
      <c r="A168">
        <v>1658</v>
      </c>
      <c r="B168">
        <v>0</v>
      </c>
      <c r="C168">
        <v>1993</v>
      </c>
      <c r="D168">
        <f t="shared" si="26"/>
        <v>23</v>
      </c>
      <c r="E168" t="s">
        <v>143</v>
      </c>
      <c r="F168">
        <v>1</v>
      </c>
      <c r="G168">
        <v>2</v>
      </c>
      <c r="H168">
        <v>3</v>
      </c>
      <c r="I168">
        <v>4</v>
      </c>
      <c r="J168">
        <v>2</v>
      </c>
      <c r="K168">
        <v>2</v>
      </c>
      <c r="L168">
        <v>2</v>
      </c>
      <c r="M168" s="12" t="str">
        <f t="shared" si="27"/>
        <v/>
      </c>
      <c r="N168" s="18" t="str">
        <f t="shared" si="28"/>
        <v/>
      </c>
      <c r="O168" s="5" t="str">
        <f t="shared" si="29"/>
        <v/>
      </c>
      <c r="P168" s="5" t="str">
        <f t="shared" si="30"/>
        <v/>
      </c>
      <c r="Q168" s="18" t="str">
        <f t="shared" si="31"/>
        <v/>
      </c>
      <c r="R168" s="17" t="str">
        <f t="shared" si="32"/>
        <v/>
      </c>
      <c r="S168" s="5" t="str">
        <f t="shared" si="33"/>
        <v/>
      </c>
      <c r="T168" s="16" t="str">
        <f t="shared" si="34"/>
        <v/>
      </c>
      <c r="U168" s="17" t="str">
        <f t="shared" si="35"/>
        <v/>
      </c>
      <c r="V168" s="5" t="str">
        <f t="shared" si="36"/>
        <v/>
      </c>
      <c r="W168" s="5"/>
      <c r="X168" s="5" t="str">
        <f t="shared" si="37"/>
        <v/>
      </c>
      <c r="Y168" s="16" t="str">
        <f t="shared" si="38"/>
        <v/>
      </c>
    </row>
    <row r="169" spans="1:25">
      <c r="A169">
        <v>1587</v>
      </c>
      <c r="B169">
        <v>0</v>
      </c>
      <c r="C169">
        <v>1990</v>
      </c>
      <c r="D169">
        <f t="shared" si="26"/>
        <v>26</v>
      </c>
      <c r="E169" t="s">
        <v>56</v>
      </c>
      <c r="F169">
        <v>3</v>
      </c>
      <c r="G169">
        <v>4</v>
      </c>
      <c r="H169">
        <v>2</v>
      </c>
      <c r="I169">
        <v>2</v>
      </c>
      <c r="J169">
        <v>2</v>
      </c>
      <c r="K169">
        <v>1</v>
      </c>
      <c r="L169">
        <v>3</v>
      </c>
      <c r="M169" s="12" t="str">
        <f t="shared" si="27"/>
        <v/>
      </c>
      <c r="N169" s="18" t="str">
        <f t="shared" si="28"/>
        <v/>
      </c>
      <c r="O169" s="5" t="str">
        <f t="shared" si="29"/>
        <v/>
      </c>
      <c r="P169" s="5" t="str">
        <f t="shared" si="30"/>
        <v/>
      </c>
      <c r="Q169" s="18" t="str">
        <f t="shared" si="31"/>
        <v/>
      </c>
      <c r="R169" s="17" t="str">
        <f t="shared" si="32"/>
        <v/>
      </c>
      <c r="S169" s="5" t="str">
        <f t="shared" si="33"/>
        <v/>
      </c>
      <c r="T169" s="16" t="str">
        <f t="shared" si="34"/>
        <v/>
      </c>
      <c r="U169" s="17" t="str">
        <f t="shared" si="35"/>
        <v/>
      </c>
      <c r="V169" s="5" t="str">
        <f t="shared" si="36"/>
        <v/>
      </c>
      <c r="W169" s="5"/>
      <c r="X169" s="5" t="str">
        <f t="shared" si="37"/>
        <v/>
      </c>
      <c r="Y169" s="16" t="str">
        <f t="shared" si="38"/>
        <v/>
      </c>
    </row>
    <row r="170" spans="1:25">
      <c r="A170">
        <v>1680</v>
      </c>
      <c r="B170">
        <v>0</v>
      </c>
      <c r="C170">
        <v>1992</v>
      </c>
      <c r="D170">
        <f t="shared" si="26"/>
        <v>24</v>
      </c>
      <c r="E170" t="s">
        <v>46</v>
      </c>
      <c r="G170">
        <v>3</v>
      </c>
      <c r="H170">
        <v>2</v>
      </c>
      <c r="I170">
        <v>3</v>
      </c>
      <c r="J170">
        <v>3</v>
      </c>
      <c r="K170">
        <v>3</v>
      </c>
      <c r="L170">
        <v>3</v>
      </c>
      <c r="M170" s="12" t="str">
        <f t="shared" si="27"/>
        <v/>
      </c>
      <c r="N170" s="18" t="str">
        <f t="shared" si="28"/>
        <v/>
      </c>
      <c r="O170" s="5" t="str">
        <f t="shared" si="29"/>
        <v/>
      </c>
      <c r="P170" s="5" t="str">
        <f t="shared" si="30"/>
        <v/>
      </c>
      <c r="Q170" s="18" t="str">
        <f t="shared" si="31"/>
        <v/>
      </c>
      <c r="R170" s="17" t="str">
        <f t="shared" si="32"/>
        <v/>
      </c>
      <c r="S170" s="5" t="str">
        <f t="shared" si="33"/>
        <v/>
      </c>
      <c r="T170" s="16" t="str">
        <f t="shared" si="34"/>
        <v/>
      </c>
      <c r="U170" s="17" t="str">
        <f t="shared" si="35"/>
        <v/>
      </c>
      <c r="V170" s="5" t="str">
        <f t="shared" si="36"/>
        <v/>
      </c>
      <c r="W170" s="5"/>
      <c r="X170" s="5" t="str">
        <f t="shared" si="37"/>
        <v/>
      </c>
      <c r="Y170" s="16" t="str">
        <f t="shared" si="38"/>
        <v/>
      </c>
    </row>
    <row r="171" spans="1:25">
      <c r="A171">
        <v>1740</v>
      </c>
      <c r="B171">
        <v>0</v>
      </c>
      <c r="C171">
        <v>1971</v>
      </c>
      <c r="D171">
        <f t="shared" si="26"/>
        <v>45</v>
      </c>
      <c r="E171" t="s">
        <v>144</v>
      </c>
      <c r="F171">
        <v>2</v>
      </c>
      <c r="G171">
        <v>2</v>
      </c>
      <c r="H171">
        <v>1</v>
      </c>
      <c r="I171">
        <v>3</v>
      </c>
      <c r="J171">
        <v>3</v>
      </c>
      <c r="K171">
        <v>2</v>
      </c>
      <c r="L171">
        <v>2</v>
      </c>
      <c r="M171" s="12">
        <f t="shared" si="27"/>
        <v>13</v>
      </c>
      <c r="N171" s="18">
        <f t="shared" si="28"/>
        <v>5</v>
      </c>
      <c r="O171" s="5">
        <f t="shared" si="29"/>
        <v>5.9836686390532554</v>
      </c>
      <c r="P171" s="5">
        <f t="shared" si="30"/>
        <v>34.313453413215839</v>
      </c>
      <c r="Q171" s="18">
        <f t="shared" si="31"/>
        <v>3</v>
      </c>
      <c r="R171" s="17">
        <f t="shared" si="32"/>
        <v>0.12520710059171603</v>
      </c>
      <c r="S171" s="5">
        <f t="shared" si="33"/>
        <v>54.25925925925926</v>
      </c>
      <c r="T171" s="16">
        <f t="shared" si="34"/>
        <v>5</v>
      </c>
      <c r="U171" s="17">
        <f t="shared" si="35"/>
        <v>0.17254437869822511</v>
      </c>
      <c r="V171" s="5">
        <f t="shared" si="36"/>
        <v>53.846950165853819</v>
      </c>
      <c r="W171" s="5"/>
      <c r="X171" s="5">
        <f t="shared" si="37"/>
        <v>2.8120710059171579</v>
      </c>
      <c r="Y171" s="16">
        <f t="shared" si="38"/>
        <v>42.197148394056157</v>
      </c>
    </row>
    <row r="172" spans="1:25">
      <c r="A172">
        <v>1745</v>
      </c>
      <c r="B172">
        <v>0</v>
      </c>
      <c r="C172">
        <v>1974</v>
      </c>
      <c r="D172">
        <f t="shared" si="26"/>
        <v>42</v>
      </c>
      <c r="E172" t="s">
        <v>145</v>
      </c>
      <c r="F172">
        <v>3</v>
      </c>
      <c r="G172">
        <v>3</v>
      </c>
      <c r="H172">
        <v>3</v>
      </c>
      <c r="I172">
        <v>3</v>
      </c>
      <c r="J172">
        <v>2</v>
      </c>
      <c r="K172">
        <v>2</v>
      </c>
      <c r="L172">
        <v>3</v>
      </c>
      <c r="M172" s="12">
        <f t="shared" si="27"/>
        <v>16</v>
      </c>
      <c r="N172" s="18">
        <f t="shared" si="28"/>
        <v>9</v>
      </c>
      <c r="O172" s="5">
        <f t="shared" si="29"/>
        <v>2.4144378698224847</v>
      </c>
      <c r="P172" s="5">
        <f t="shared" si="30"/>
        <v>59.964410096007548</v>
      </c>
      <c r="Q172" s="18">
        <f t="shared" si="31"/>
        <v>3</v>
      </c>
      <c r="R172" s="17">
        <f t="shared" si="32"/>
        <v>0.12520710059171603</v>
      </c>
      <c r="S172" s="5">
        <f t="shared" si="33"/>
        <v>54.25925925925926</v>
      </c>
      <c r="T172" s="16">
        <f t="shared" si="34"/>
        <v>4</v>
      </c>
      <c r="U172" s="17">
        <f t="shared" si="35"/>
        <v>0.34177514792899372</v>
      </c>
      <c r="V172" s="5">
        <f t="shared" si="36"/>
        <v>44.585773840650184</v>
      </c>
      <c r="W172" s="5"/>
      <c r="X172" s="5">
        <f t="shared" si="37"/>
        <v>1.7505325443786999</v>
      </c>
      <c r="Y172" s="16">
        <f t="shared" si="38"/>
        <v>56.156378331295144</v>
      </c>
    </row>
    <row r="173" spans="1:25">
      <c r="A173">
        <v>1758</v>
      </c>
      <c r="B173">
        <v>0</v>
      </c>
      <c r="C173">
        <v>1963</v>
      </c>
      <c r="D173">
        <f t="shared" si="26"/>
        <v>53</v>
      </c>
      <c r="E173" t="s">
        <v>146</v>
      </c>
      <c r="F173">
        <v>1</v>
      </c>
      <c r="G173">
        <v>2</v>
      </c>
      <c r="H173">
        <v>2</v>
      </c>
      <c r="I173">
        <v>3</v>
      </c>
      <c r="J173">
        <v>4</v>
      </c>
      <c r="K173">
        <v>2</v>
      </c>
      <c r="L173">
        <v>3</v>
      </c>
      <c r="M173" s="12">
        <f t="shared" si="27"/>
        <v>16</v>
      </c>
      <c r="N173" s="18">
        <f t="shared" si="28"/>
        <v>7</v>
      </c>
      <c r="O173" s="5">
        <f t="shared" si="29"/>
        <v>0.19905325443787</v>
      </c>
      <c r="P173" s="5">
        <f t="shared" si="30"/>
        <v>47.13893175461169</v>
      </c>
      <c r="Q173" s="18">
        <f t="shared" si="31"/>
        <v>3</v>
      </c>
      <c r="R173" s="17">
        <f t="shared" si="32"/>
        <v>0.12520710059171603</v>
      </c>
      <c r="S173" s="5">
        <f t="shared" si="33"/>
        <v>54.25925925925926</v>
      </c>
      <c r="T173" s="16">
        <f t="shared" si="34"/>
        <v>6</v>
      </c>
      <c r="U173" s="17">
        <f t="shared" si="35"/>
        <v>2.0033136094674564</v>
      </c>
      <c r="V173" s="5">
        <f t="shared" si="36"/>
        <v>63.108126491057462</v>
      </c>
      <c r="W173" s="5"/>
      <c r="X173" s="5">
        <f t="shared" si="37"/>
        <v>1.7505325443786999</v>
      </c>
      <c r="Y173" s="16">
        <f t="shared" si="38"/>
        <v>56.156378331295144</v>
      </c>
    </row>
    <row r="174" spans="1:25">
      <c r="A174">
        <v>1760</v>
      </c>
      <c r="B174">
        <v>0</v>
      </c>
      <c r="C174">
        <v>1973</v>
      </c>
      <c r="D174">
        <f t="shared" si="26"/>
        <v>43</v>
      </c>
      <c r="E174" t="s">
        <v>147</v>
      </c>
      <c r="F174">
        <v>1</v>
      </c>
      <c r="G174">
        <v>3</v>
      </c>
      <c r="H174">
        <v>2</v>
      </c>
      <c r="I174">
        <v>3</v>
      </c>
      <c r="J174">
        <v>3</v>
      </c>
      <c r="K174">
        <v>3</v>
      </c>
      <c r="L174">
        <v>2</v>
      </c>
      <c r="M174" s="12">
        <f t="shared" si="27"/>
        <v>16</v>
      </c>
      <c r="N174" s="18">
        <f t="shared" si="28"/>
        <v>7</v>
      </c>
      <c r="O174" s="5">
        <f t="shared" si="29"/>
        <v>0.19905325443787</v>
      </c>
      <c r="P174" s="5">
        <f t="shared" si="30"/>
        <v>47.13893175461169</v>
      </c>
      <c r="Q174" s="18">
        <f t="shared" si="31"/>
        <v>3</v>
      </c>
      <c r="R174" s="17">
        <f t="shared" si="32"/>
        <v>0.12520710059171603</v>
      </c>
      <c r="S174" s="5">
        <f t="shared" si="33"/>
        <v>54.25925925925926</v>
      </c>
      <c r="T174" s="16">
        <f t="shared" si="34"/>
        <v>6</v>
      </c>
      <c r="U174" s="17">
        <f t="shared" si="35"/>
        <v>2.0033136094674564</v>
      </c>
      <c r="V174" s="5">
        <f t="shared" si="36"/>
        <v>63.108126491057462</v>
      </c>
      <c r="W174" s="5"/>
      <c r="X174" s="5">
        <f t="shared" si="37"/>
        <v>1.7505325443786999</v>
      </c>
      <c r="Y174" s="16">
        <f t="shared" si="38"/>
        <v>56.156378331295144</v>
      </c>
    </row>
    <row r="175" spans="1:25">
      <c r="A175">
        <v>1759</v>
      </c>
      <c r="B175">
        <v>1</v>
      </c>
      <c r="C175">
        <v>1991</v>
      </c>
      <c r="D175">
        <f t="shared" si="26"/>
        <v>25</v>
      </c>
      <c r="E175" t="s">
        <v>148</v>
      </c>
      <c r="F175">
        <v>4</v>
      </c>
      <c r="G175">
        <v>3</v>
      </c>
      <c r="H175">
        <v>4</v>
      </c>
      <c r="I175">
        <v>1</v>
      </c>
      <c r="J175">
        <v>4</v>
      </c>
      <c r="K175">
        <v>2</v>
      </c>
      <c r="L175">
        <v>1</v>
      </c>
      <c r="M175" s="12" t="str">
        <f t="shared" si="27"/>
        <v/>
      </c>
      <c r="N175" s="18" t="str">
        <f t="shared" si="28"/>
        <v/>
      </c>
      <c r="O175" s="5" t="str">
        <f t="shared" si="29"/>
        <v/>
      </c>
      <c r="P175" s="5" t="str">
        <f t="shared" si="30"/>
        <v/>
      </c>
      <c r="Q175" s="18" t="str">
        <f t="shared" si="31"/>
        <v/>
      </c>
      <c r="R175" s="17" t="str">
        <f t="shared" si="32"/>
        <v/>
      </c>
      <c r="S175" s="5" t="str">
        <f t="shared" si="33"/>
        <v/>
      </c>
      <c r="T175" s="16" t="str">
        <f t="shared" si="34"/>
        <v/>
      </c>
      <c r="U175" s="17" t="str">
        <f t="shared" si="35"/>
        <v/>
      </c>
      <c r="V175" s="5" t="str">
        <f t="shared" si="36"/>
        <v/>
      </c>
      <c r="W175" s="5"/>
      <c r="X175" s="5" t="str">
        <f t="shared" si="37"/>
        <v/>
      </c>
      <c r="Y175" s="16" t="str">
        <f t="shared" si="38"/>
        <v/>
      </c>
    </row>
    <row r="176" spans="1:25">
      <c r="A176">
        <v>1769</v>
      </c>
      <c r="B176">
        <v>0</v>
      </c>
      <c r="C176">
        <v>1994</v>
      </c>
      <c r="D176">
        <f t="shared" si="26"/>
        <v>22</v>
      </c>
      <c r="E176" t="s">
        <v>46</v>
      </c>
      <c r="G176">
        <v>3</v>
      </c>
      <c r="H176">
        <v>4</v>
      </c>
      <c r="I176">
        <v>4</v>
      </c>
      <c r="J176">
        <v>3</v>
      </c>
      <c r="K176">
        <v>2</v>
      </c>
      <c r="L176">
        <v>4</v>
      </c>
      <c r="M176" s="12" t="str">
        <f t="shared" si="27"/>
        <v/>
      </c>
      <c r="N176" s="18" t="str">
        <f t="shared" si="28"/>
        <v/>
      </c>
      <c r="O176" s="5" t="str">
        <f t="shared" si="29"/>
        <v/>
      </c>
      <c r="P176" s="5" t="str">
        <f t="shared" si="30"/>
        <v/>
      </c>
      <c r="Q176" s="18" t="str">
        <f t="shared" si="31"/>
        <v/>
      </c>
      <c r="R176" s="17" t="str">
        <f t="shared" si="32"/>
        <v/>
      </c>
      <c r="S176" s="5" t="str">
        <f t="shared" si="33"/>
        <v/>
      </c>
      <c r="T176" s="16" t="str">
        <f t="shared" si="34"/>
        <v/>
      </c>
      <c r="U176" s="17" t="str">
        <f t="shared" si="35"/>
        <v/>
      </c>
      <c r="V176" s="5" t="str">
        <f t="shared" si="36"/>
        <v/>
      </c>
      <c r="W176" s="5"/>
      <c r="X176" s="5" t="str">
        <f t="shared" si="37"/>
        <v/>
      </c>
      <c r="Y176" s="16" t="str">
        <f t="shared" si="38"/>
        <v/>
      </c>
    </row>
    <row r="177" spans="1:25">
      <c r="A177">
        <v>14</v>
      </c>
      <c r="B177">
        <v>0</v>
      </c>
      <c r="C177">
        <v>1975</v>
      </c>
      <c r="D177">
        <f t="shared" si="26"/>
        <v>41</v>
      </c>
      <c r="E177" t="s">
        <v>149</v>
      </c>
      <c r="F177">
        <v>1</v>
      </c>
      <c r="G177">
        <v>3</v>
      </c>
      <c r="H177">
        <v>2</v>
      </c>
      <c r="I177">
        <v>1</v>
      </c>
      <c r="J177">
        <v>3</v>
      </c>
      <c r="K177">
        <v>2</v>
      </c>
      <c r="L177">
        <v>2</v>
      </c>
      <c r="M177" s="12">
        <f t="shared" si="27"/>
        <v>13</v>
      </c>
      <c r="N177" s="18">
        <f t="shared" si="28"/>
        <v>7</v>
      </c>
      <c r="O177" s="5">
        <f t="shared" si="29"/>
        <v>0.19905325443787</v>
      </c>
      <c r="P177" s="5">
        <f t="shared" si="30"/>
        <v>47.13893175461169</v>
      </c>
      <c r="Q177" s="18">
        <f t="shared" si="31"/>
        <v>1</v>
      </c>
      <c r="R177" s="17">
        <f t="shared" si="32"/>
        <v>2.7098224852071002</v>
      </c>
      <c r="S177" s="5">
        <f t="shared" si="33"/>
        <v>30.185185185185183</v>
      </c>
      <c r="T177" s="16">
        <f t="shared" si="34"/>
        <v>5</v>
      </c>
      <c r="U177" s="17">
        <f t="shared" si="35"/>
        <v>0.17254437869822511</v>
      </c>
      <c r="V177" s="5">
        <f t="shared" si="36"/>
        <v>53.846950165853819</v>
      </c>
      <c r="W177" s="5"/>
      <c r="X177" s="5">
        <f t="shared" si="37"/>
        <v>2.8120710059171579</v>
      </c>
      <c r="Y177" s="16">
        <f t="shared" si="38"/>
        <v>42.197148394056157</v>
      </c>
    </row>
    <row r="178" spans="1:25">
      <c r="A178">
        <v>1784</v>
      </c>
      <c r="B178">
        <v>0</v>
      </c>
      <c r="C178">
        <v>1991</v>
      </c>
      <c r="D178">
        <f t="shared" si="26"/>
        <v>25</v>
      </c>
      <c r="E178" t="s">
        <v>150</v>
      </c>
      <c r="F178">
        <v>3</v>
      </c>
      <c r="G178">
        <v>1</v>
      </c>
      <c r="H178">
        <v>4</v>
      </c>
      <c r="I178">
        <v>4</v>
      </c>
      <c r="J178">
        <v>2</v>
      </c>
      <c r="K178">
        <v>1</v>
      </c>
      <c r="L178">
        <v>2</v>
      </c>
      <c r="M178" s="12" t="str">
        <f t="shared" si="27"/>
        <v/>
      </c>
      <c r="N178" s="18" t="str">
        <f t="shared" si="28"/>
        <v/>
      </c>
      <c r="O178" s="5" t="str">
        <f t="shared" si="29"/>
        <v/>
      </c>
      <c r="P178" s="5" t="str">
        <f t="shared" si="30"/>
        <v/>
      </c>
      <c r="Q178" s="18" t="str">
        <f t="shared" si="31"/>
        <v/>
      </c>
      <c r="R178" s="17" t="str">
        <f t="shared" si="32"/>
        <v/>
      </c>
      <c r="S178" s="5" t="str">
        <f t="shared" si="33"/>
        <v/>
      </c>
      <c r="T178" s="16" t="str">
        <f t="shared" si="34"/>
        <v/>
      </c>
      <c r="U178" s="17" t="str">
        <f t="shared" si="35"/>
        <v/>
      </c>
      <c r="V178" s="5" t="str">
        <f t="shared" si="36"/>
        <v/>
      </c>
      <c r="W178" s="5"/>
      <c r="X178" s="5" t="str">
        <f t="shared" si="37"/>
        <v/>
      </c>
      <c r="Y178" s="16" t="str">
        <f t="shared" si="38"/>
        <v/>
      </c>
    </row>
    <row r="179" spans="1:25">
      <c r="A179">
        <v>1778</v>
      </c>
      <c r="B179">
        <v>0</v>
      </c>
      <c r="C179">
        <v>1978</v>
      </c>
      <c r="D179">
        <f t="shared" si="26"/>
        <v>38</v>
      </c>
      <c r="E179" t="s">
        <v>46</v>
      </c>
      <c r="G179">
        <v>4</v>
      </c>
      <c r="H179">
        <v>1</v>
      </c>
      <c r="I179">
        <v>2</v>
      </c>
      <c r="J179">
        <v>4</v>
      </c>
      <c r="K179">
        <v>3</v>
      </c>
      <c r="L179">
        <v>4</v>
      </c>
      <c r="M179" s="12">
        <f t="shared" si="27"/>
        <v>18</v>
      </c>
      <c r="N179" s="18">
        <f t="shared" si="28"/>
        <v>9</v>
      </c>
      <c r="O179" s="5">
        <f t="shared" si="29"/>
        <v>2.4144378698224847</v>
      </c>
      <c r="P179" s="5">
        <f t="shared" si="30"/>
        <v>59.964410096007548</v>
      </c>
      <c r="Q179" s="18">
        <f t="shared" si="31"/>
        <v>2</v>
      </c>
      <c r="R179" s="17">
        <f t="shared" si="32"/>
        <v>0.41751479289940818</v>
      </c>
      <c r="S179" s="5">
        <f t="shared" si="33"/>
        <v>42.222222222222221</v>
      </c>
      <c r="T179" s="16">
        <f t="shared" si="34"/>
        <v>7</v>
      </c>
      <c r="U179" s="17">
        <f t="shared" si="35"/>
        <v>5.8340828402366878</v>
      </c>
      <c r="V179" s="5">
        <f t="shared" si="36"/>
        <v>72.369302816261097</v>
      </c>
      <c r="W179" s="5"/>
      <c r="X179" s="5">
        <f t="shared" si="37"/>
        <v>11.042840236686395</v>
      </c>
      <c r="Y179" s="16">
        <f t="shared" si="38"/>
        <v>65.462531622787807</v>
      </c>
    </row>
    <row r="180" spans="1:25">
      <c r="A180">
        <v>1800</v>
      </c>
      <c r="B180">
        <v>0</v>
      </c>
      <c r="C180">
        <v>1990</v>
      </c>
      <c r="D180">
        <f t="shared" si="26"/>
        <v>26</v>
      </c>
      <c r="E180" t="s">
        <v>151</v>
      </c>
      <c r="F180">
        <v>1</v>
      </c>
      <c r="G180">
        <v>2</v>
      </c>
      <c r="H180">
        <v>1</v>
      </c>
      <c r="I180">
        <v>2</v>
      </c>
      <c r="J180">
        <v>1</v>
      </c>
      <c r="K180">
        <v>1</v>
      </c>
      <c r="L180">
        <v>3</v>
      </c>
      <c r="M180" s="12" t="str">
        <f t="shared" si="27"/>
        <v/>
      </c>
      <c r="N180" s="18" t="str">
        <f t="shared" si="28"/>
        <v/>
      </c>
      <c r="O180" s="5" t="str">
        <f t="shared" si="29"/>
        <v/>
      </c>
      <c r="P180" s="5" t="str">
        <f t="shared" si="30"/>
        <v/>
      </c>
      <c r="Q180" s="18" t="str">
        <f t="shared" si="31"/>
        <v/>
      </c>
      <c r="R180" s="17" t="str">
        <f t="shared" si="32"/>
        <v/>
      </c>
      <c r="S180" s="5" t="str">
        <f t="shared" si="33"/>
        <v/>
      </c>
      <c r="T180" s="16" t="str">
        <f t="shared" si="34"/>
        <v/>
      </c>
      <c r="U180" s="17" t="str">
        <f t="shared" si="35"/>
        <v/>
      </c>
      <c r="V180" s="5" t="str">
        <f t="shared" si="36"/>
        <v/>
      </c>
      <c r="W180" s="5"/>
      <c r="X180" s="5" t="str">
        <f t="shared" si="37"/>
        <v/>
      </c>
      <c r="Y180" s="16" t="str">
        <f t="shared" si="38"/>
        <v/>
      </c>
    </row>
    <row r="181" spans="1:25">
      <c r="A181">
        <v>1829</v>
      </c>
      <c r="B181">
        <v>1</v>
      </c>
      <c r="C181">
        <v>1964</v>
      </c>
      <c r="D181">
        <f t="shared" si="26"/>
        <v>52</v>
      </c>
      <c r="E181" t="s">
        <v>152</v>
      </c>
      <c r="G181">
        <v>3</v>
      </c>
      <c r="H181">
        <v>2</v>
      </c>
      <c r="I181">
        <v>2</v>
      </c>
      <c r="J181">
        <v>2</v>
      </c>
      <c r="K181">
        <v>1</v>
      </c>
      <c r="L181">
        <v>3</v>
      </c>
      <c r="M181" s="12" t="str">
        <f t="shared" si="27"/>
        <v/>
      </c>
      <c r="N181" s="18" t="str">
        <f t="shared" si="28"/>
        <v/>
      </c>
      <c r="O181" s="5" t="str">
        <f t="shared" si="29"/>
        <v/>
      </c>
      <c r="P181" s="5" t="str">
        <f t="shared" si="30"/>
        <v/>
      </c>
      <c r="Q181" s="18" t="str">
        <f t="shared" si="31"/>
        <v/>
      </c>
      <c r="R181" s="17" t="str">
        <f t="shared" si="32"/>
        <v/>
      </c>
      <c r="S181" s="5" t="str">
        <f t="shared" si="33"/>
        <v/>
      </c>
      <c r="T181" s="16" t="str">
        <f t="shared" si="34"/>
        <v/>
      </c>
      <c r="U181" s="17" t="str">
        <f t="shared" si="35"/>
        <v/>
      </c>
      <c r="V181" s="5" t="str">
        <f t="shared" si="36"/>
        <v/>
      </c>
      <c r="W181" s="5"/>
      <c r="X181" s="5" t="str">
        <f t="shared" si="37"/>
        <v/>
      </c>
      <c r="Y181" s="16" t="str">
        <f t="shared" si="38"/>
        <v/>
      </c>
    </row>
    <row r="182" spans="1:25">
      <c r="A182">
        <v>1788</v>
      </c>
      <c r="B182">
        <v>1</v>
      </c>
      <c r="C182">
        <v>1950</v>
      </c>
      <c r="D182">
        <f t="shared" si="26"/>
        <v>66</v>
      </c>
      <c r="E182" t="s">
        <v>153</v>
      </c>
      <c r="F182">
        <v>1</v>
      </c>
      <c r="G182">
        <v>3</v>
      </c>
      <c r="H182">
        <v>2</v>
      </c>
      <c r="I182">
        <v>2</v>
      </c>
      <c r="J182">
        <v>2</v>
      </c>
      <c r="K182">
        <v>2</v>
      </c>
      <c r="L182">
        <v>3</v>
      </c>
      <c r="M182" s="12" t="str">
        <f t="shared" si="27"/>
        <v/>
      </c>
      <c r="N182" s="18" t="str">
        <f t="shared" si="28"/>
        <v/>
      </c>
      <c r="O182" s="5" t="str">
        <f t="shared" si="29"/>
        <v/>
      </c>
      <c r="P182" s="5" t="str">
        <f t="shared" si="30"/>
        <v/>
      </c>
      <c r="Q182" s="18" t="str">
        <f t="shared" si="31"/>
        <v/>
      </c>
      <c r="R182" s="17" t="str">
        <f t="shared" si="32"/>
        <v/>
      </c>
      <c r="S182" s="5" t="str">
        <f t="shared" si="33"/>
        <v/>
      </c>
      <c r="T182" s="16" t="str">
        <f t="shared" si="34"/>
        <v/>
      </c>
      <c r="U182" s="17" t="str">
        <f t="shared" si="35"/>
        <v/>
      </c>
      <c r="V182" s="5" t="str">
        <f t="shared" si="36"/>
        <v/>
      </c>
      <c r="W182" s="5"/>
      <c r="X182" s="5" t="str">
        <f t="shared" si="37"/>
        <v/>
      </c>
      <c r="Y182" s="16" t="str">
        <f t="shared" si="38"/>
        <v/>
      </c>
    </row>
    <row r="183" spans="1:25">
      <c r="A183">
        <v>1785</v>
      </c>
      <c r="B183">
        <v>0</v>
      </c>
      <c r="C183">
        <v>1987</v>
      </c>
      <c r="D183">
        <f t="shared" si="26"/>
        <v>29</v>
      </c>
      <c r="E183" t="s">
        <v>46</v>
      </c>
      <c r="G183">
        <v>3</v>
      </c>
      <c r="H183">
        <v>3</v>
      </c>
      <c r="I183">
        <v>2</v>
      </c>
      <c r="J183">
        <v>2</v>
      </c>
      <c r="K183">
        <v>2</v>
      </c>
      <c r="L183">
        <v>3</v>
      </c>
      <c r="M183" s="12" t="str">
        <f t="shared" si="27"/>
        <v/>
      </c>
      <c r="N183" s="18" t="str">
        <f t="shared" si="28"/>
        <v/>
      </c>
      <c r="O183" s="5" t="str">
        <f t="shared" si="29"/>
        <v/>
      </c>
      <c r="P183" s="5" t="str">
        <f t="shared" si="30"/>
        <v/>
      </c>
      <c r="Q183" s="18" t="str">
        <f t="shared" si="31"/>
        <v/>
      </c>
      <c r="R183" s="17" t="str">
        <f t="shared" si="32"/>
        <v/>
      </c>
      <c r="S183" s="5" t="str">
        <f t="shared" si="33"/>
        <v/>
      </c>
      <c r="T183" s="16" t="str">
        <f t="shared" si="34"/>
        <v/>
      </c>
      <c r="U183" s="17" t="str">
        <f t="shared" si="35"/>
        <v/>
      </c>
      <c r="V183" s="5" t="str">
        <f t="shared" si="36"/>
        <v/>
      </c>
      <c r="W183" s="5"/>
      <c r="X183" s="5" t="str">
        <f t="shared" si="37"/>
        <v/>
      </c>
      <c r="Y183" s="16" t="str">
        <f t="shared" si="38"/>
        <v/>
      </c>
    </row>
    <row r="184" spans="1:25">
      <c r="A184">
        <v>1849</v>
      </c>
      <c r="B184">
        <v>1</v>
      </c>
      <c r="C184">
        <v>1995</v>
      </c>
      <c r="D184">
        <f t="shared" si="26"/>
        <v>21</v>
      </c>
      <c r="E184" t="s">
        <v>46</v>
      </c>
      <c r="G184">
        <v>3</v>
      </c>
      <c r="H184">
        <v>3</v>
      </c>
      <c r="I184">
        <v>3</v>
      </c>
      <c r="J184">
        <v>2</v>
      </c>
      <c r="K184">
        <v>1</v>
      </c>
      <c r="L184">
        <v>3</v>
      </c>
      <c r="M184" s="12" t="str">
        <f t="shared" si="27"/>
        <v/>
      </c>
      <c r="N184" s="18" t="str">
        <f t="shared" si="28"/>
        <v/>
      </c>
      <c r="O184" s="5" t="str">
        <f t="shared" si="29"/>
        <v/>
      </c>
      <c r="P184" s="5" t="str">
        <f t="shared" si="30"/>
        <v/>
      </c>
      <c r="Q184" s="18" t="str">
        <f t="shared" si="31"/>
        <v/>
      </c>
      <c r="R184" s="17" t="str">
        <f t="shared" si="32"/>
        <v/>
      </c>
      <c r="S184" s="5" t="str">
        <f t="shared" si="33"/>
        <v/>
      </c>
      <c r="T184" s="16" t="str">
        <f t="shared" si="34"/>
        <v/>
      </c>
      <c r="U184" s="17" t="str">
        <f t="shared" si="35"/>
        <v/>
      </c>
      <c r="V184" s="5" t="str">
        <f t="shared" si="36"/>
        <v/>
      </c>
      <c r="W184" s="5"/>
      <c r="X184" s="5" t="str">
        <f t="shared" si="37"/>
        <v/>
      </c>
      <c r="Y184" s="16" t="str">
        <f t="shared" si="38"/>
        <v/>
      </c>
    </row>
    <row r="185" spans="1:25">
      <c r="A185">
        <v>1853</v>
      </c>
      <c r="B185">
        <v>0</v>
      </c>
      <c r="C185">
        <v>1992</v>
      </c>
      <c r="D185">
        <f t="shared" si="26"/>
        <v>24</v>
      </c>
      <c r="E185" t="s">
        <v>125</v>
      </c>
      <c r="F185">
        <v>1</v>
      </c>
      <c r="G185">
        <v>3</v>
      </c>
      <c r="H185">
        <v>1</v>
      </c>
      <c r="I185">
        <v>3</v>
      </c>
      <c r="J185">
        <v>4</v>
      </c>
      <c r="K185">
        <v>4</v>
      </c>
      <c r="L185">
        <v>2</v>
      </c>
      <c r="M185" s="12" t="str">
        <f t="shared" si="27"/>
        <v/>
      </c>
      <c r="N185" s="18" t="str">
        <f t="shared" si="28"/>
        <v/>
      </c>
      <c r="O185" s="5" t="str">
        <f t="shared" si="29"/>
        <v/>
      </c>
      <c r="P185" s="5" t="str">
        <f t="shared" si="30"/>
        <v/>
      </c>
      <c r="Q185" s="18" t="str">
        <f t="shared" si="31"/>
        <v/>
      </c>
      <c r="R185" s="17" t="str">
        <f t="shared" si="32"/>
        <v/>
      </c>
      <c r="S185" s="5" t="str">
        <f t="shared" si="33"/>
        <v/>
      </c>
      <c r="T185" s="16" t="str">
        <f t="shared" si="34"/>
        <v/>
      </c>
      <c r="U185" s="17" t="str">
        <f t="shared" si="35"/>
        <v/>
      </c>
      <c r="V185" s="5" t="str">
        <f t="shared" si="36"/>
        <v/>
      </c>
      <c r="W185" s="5"/>
      <c r="X185" s="5" t="str">
        <f t="shared" si="37"/>
        <v/>
      </c>
      <c r="Y185" s="16" t="str">
        <f t="shared" si="38"/>
        <v/>
      </c>
    </row>
    <row r="186" spans="1:25">
      <c r="A186">
        <v>1860</v>
      </c>
      <c r="B186">
        <v>0</v>
      </c>
      <c r="C186">
        <v>1993</v>
      </c>
      <c r="D186">
        <f t="shared" si="26"/>
        <v>23</v>
      </c>
      <c r="E186" t="s">
        <v>46</v>
      </c>
      <c r="G186">
        <v>3</v>
      </c>
      <c r="H186">
        <v>2</v>
      </c>
      <c r="I186">
        <v>2</v>
      </c>
      <c r="J186">
        <v>2</v>
      </c>
      <c r="K186">
        <v>2</v>
      </c>
      <c r="L186">
        <v>3</v>
      </c>
      <c r="M186" s="12" t="str">
        <f t="shared" si="27"/>
        <v/>
      </c>
      <c r="N186" s="18" t="str">
        <f t="shared" si="28"/>
        <v/>
      </c>
      <c r="O186" s="5" t="str">
        <f t="shared" si="29"/>
        <v/>
      </c>
      <c r="P186" s="5" t="str">
        <f t="shared" si="30"/>
        <v/>
      </c>
      <c r="Q186" s="18" t="str">
        <f t="shared" si="31"/>
        <v/>
      </c>
      <c r="R186" s="17" t="str">
        <f t="shared" si="32"/>
        <v/>
      </c>
      <c r="S186" s="5" t="str">
        <f t="shared" si="33"/>
        <v/>
      </c>
      <c r="T186" s="16" t="str">
        <f t="shared" si="34"/>
        <v/>
      </c>
      <c r="U186" s="17" t="str">
        <f t="shared" si="35"/>
        <v/>
      </c>
      <c r="V186" s="5" t="str">
        <f t="shared" si="36"/>
        <v/>
      </c>
      <c r="W186" s="5"/>
      <c r="X186" s="5" t="str">
        <f t="shared" si="37"/>
        <v/>
      </c>
      <c r="Y186" s="16" t="str">
        <f t="shared" si="38"/>
        <v/>
      </c>
    </row>
    <row r="187" spans="1:25">
      <c r="A187">
        <v>1868</v>
      </c>
      <c r="B187">
        <v>1</v>
      </c>
      <c r="C187">
        <v>1991</v>
      </c>
      <c r="D187">
        <f t="shared" si="26"/>
        <v>25</v>
      </c>
      <c r="E187" t="s">
        <v>46</v>
      </c>
      <c r="G187">
        <v>3</v>
      </c>
      <c r="H187">
        <v>2</v>
      </c>
      <c r="I187">
        <v>3</v>
      </c>
      <c r="J187">
        <v>2</v>
      </c>
      <c r="K187">
        <v>2</v>
      </c>
      <c r="L187">
        <v>2</v>
      </c>
      <c r="M187" s="12" t="str">
        <f t="shared" si="27"/>
        <v/>
      </c>
      <c r="N187" s="18" t="str">
        <f t="shared" si="28"/>
        <v/>
      </c>
      <c r="O187" s="5" t="str">
        <f t="shared" si="29"/>
        <v/>
      </c>
      <c r="P187" s="5" t="str">
        <f t="shared" si="30"/>
        <v/>
      </c>
      <c r="Q187" s="18" t="str">
        <f t="shared" si="31"/>
        <v/>
      </c>
      <c r="R187" s="17" t="str">
        <f t="shared" si="32"/>
        <v/>
      </c>
      <c r="S187" s="5" t="str">
        <f t="shared" si="33"/>
        <v/>
      </c>
      <c r="T187" s="16" t="str">
        <f t="shared" si="34"/>
        <v/>
      </c>
      <c r="U187" s="17" t="str">
        <f t="shared" si="35"/>
        <v/>
      </c>
      <c r="V187" s="5" t="str">
        <f t="shared" si="36"/>
        <v/>
      </c>
      <c r="W187" s="5"/>
      <c r="X187" s="5" t="str">
        <f t="shared" si="37"/>
        <v/>
      </c>
      <c r="Y187" s="16" t="str">
        <f t="shared" si="38"/>
        <v/>
      </c>
    </row>
    <row r="188" spans="1:25">
      <c r="A188">
        <v>1869</v>
      </c>
      <c r="B188">
        <v>0</v>
      </c>
      <c r="C188">
        <v>1988</v>
      </c>
      <c r="D188">
        <f t="shared" si="26"/>
        <v>28</v>
      </c>
      <c r="E188" t="s">
        <v>154</v>
      </c>
      <c r="F188">
        <v>1</v>
      </c>
      <c r="G188">
        <v>3</v>
      </c>
      <c r="H188">
        <v>2</v>
      </c>
      <c r="I188">
        <v>4</v>
      </c>
      <c r="J188">
        <v>4</v>
      </c>
      <c r="K188">
        <v>1</v>
      </c>
      <c r="L188">
        <v>3</v>
      </c>
      <c r="M188" s="12" t="str">
        <f t="shared" si="27"/>
        <v/>
      </c>
      <c r="N188" s="18" t="str">
        <f t="shared" si="28"/>
        <v/>
      </c>
      <c r="O188" s="5" t="str">
        <f t="shared" si="29"/>
        <v/>
      </c>
      <c r="P188" s="5" t="str">
        <f t="shared" si="30"/>
        <v/>
      </c>
      <c r="Q188" s="18" t="str">
        <f t="shared" si="31"/>
        <v/>
      </c>
      <c r="R188" s="17" t="str">
        <f t="shared" si="32"/>
        <v/>
      </c>
      <c r="S188" s="5" t="str">
        <f t="shared" si="33"/>
        <v/>
      </c>
      <c r="T188" s="16" t="str">
        <f t="shared" si="34"/>
        <v/>
      </c>
      <c r="U188" s="17" t="str">
        <f t="shared" si="35"/>
        <v/>
      </c>
      <c r="V188" s="5" t="str">
        <f t="shared" si="36"/>
        <v/>
      </c>
      <c r="W188" s="5"/>
      <c r="X188" s="5" t="str">
        <f t="shared" si="37"/>
        <v/>
      </c>
      <c r="Y188" s="16" t="str">
        <f t="shared" si="38"/>
        <v/>
      </c>
    </row>
    <row r="189" spans="1:25">
      <c r="A189">
        <v>1883</v>
      </c>
      <c r="B189">
        <v>0</v>
      </c>
      <c r="C189">
        <v>1995</v>
      </c>
      <c r="D189">
        <f t="shared" si="26"/>
        <v>21</v>
      </c>
      <c r="E189" t="s">
        <v>155</v>
      </c>
      <c r="F189">
        <v>1</v>
      </c>
      <c r="G189">
        <v>3</v>
      </c>
      <c r="H189">
        <v>2</v>
      </c>
      <c r="I189">
        <v>3</v>
      </c>
      <c r="J189">
        <v>1</v>
      </c>
      <c r="K189">
        <v>2</v>
      </c>
      <c r="L189">
        <v>2</v>
      </c>
      <c r="M189" s="12" t="str">
        <f t="shared" si="27"/>
        <v/>
      </c>
      <c r="N189" s="18" t="str">
        <f t="shared" si="28"/>
        <v/>
      </c>
      <c r="O189" s="5" t="str">
        <f t="shared" si="29"/>
        <v/>
      </c>
      <c r="P189" s="5" t="str">
        <f t="shared" si="30"/>
        <v/>
      </c>
      <c r="Q189" s="18" t="str">
        <f t="shared" si="31"/>
        <v/>
      </c>
      <c r="R189" s="17" t="str">
        <f t="shared" si="32"/>
        <v/>
      </c>
      <c r="S189" s="5" t="str">
        <f t="shared" si="33"/>
        <v/>
      </c>
      <c r="T189" s="16" t="str">
        <f t="shared" si="34"/>
        <v/>
      </c>
      <c r="U189" s="17" t="str">
        <f t="shared" si="35"/>
        <v/>
      </c>
      <c r="V189" s="5" t="str">
        <f t="shared" si="36"/>
        <v/>
      </c>
      <c r="W189" s="5"/>
      <c r="X189" s="5" t="str">
        <f t="shared" si="37"/>
        <v/>
      </c>
      <c r="Y189" s="16" t="str">
        <f t="shared" si="38"/>
        <v/>
      </c>
    </row>
    <row r="190" spans="1:25">
      <c r="A190">
        <v>1895</v>
      </c>
      <c r="B190">
        <v>0</v>
      </c>
      <c r="C190">
        <v>1995</v>
      </c>
      <c r="D190">
        <f t="shared" si="26"/>
        <v>21</v>
      </c>
      <c r="E190" t="s">
        <v>156</v>
      </c>
      <c r="F190">
        <v>3</v>
      </c>
      <c r="G190">
        <v>3</v>
      </c>
      <c r="H190">
        <v>4</v>
      </c>
      <c r="I190">
        <v>1</v>
      </c>
      <c r="J190">
        <v>1</v>
      </c>
      <c r="K190">
        <v>1</v>
      </c>
      <c r="L190">
        <v>3</v>
      </c>
      <c r="M190" s="12" t="str">
        <f t="shared" si="27"/>
        <v/>
      </c>
      <c r="N190" s="18" t="str">
        <f t="shared" si="28"/>
        <v/>
      </c>
      <c r="O190" s="5" t="str">
        <f t="shared" si="29"/>
        <v/>
      </c>
      <c r="P190" s="5" t="str">
        <f t="shared" si="30"/>
        <v/>
      </c>
      <c r="Q190" s="18" t="str">
        <f t="shared" si="31"/>
        <v/>
      </c>
      <c r="R190" s="17" t="str">
        <f t="shared" si="32"/>
        <v/>
      </c>
      <c r="S190" s="5" t="str">
        <f t="shared" si="33"/>
        <v/>
      </c>
      <c r="T190" s="16" t="str">
        <f t="shared" si="34"/>
        <v/>
      </c>
      <c r="U190" s="17" t="str">
        <f t="shared" si="35"/>
        <v/>
      </c>
      <c r="V190" s="5" t="str">
        <f t="shared" si="36"/>
        <v/>
      </c>
      <c r="W190" s="5"/>
      <c r="X190" s="5" t="str">
        <f t="shared" si="37"/>
        <v/>
      </c>
      <c r="Y190" s="16" t="str">
        <f t="shared" si="38"/>
        <v/>
      </c>
    </row>
    <row r="191" spans="1:25">
      <c r="A191">
        <v>1859</v>
      </c>
      <c r="B191">
        <v>0</v>
      </c>
      <c r="C191">
        <v>1988</v>
      </c>
      <c r="D191">
        <f t="shared" si="26"/>
        <v>28</v>
      </c>
      <c r="E191" t="s">
        <v>157</v>
      </c>
      <c r="F191">
        <v>2</v>
      </c>
      <c r="G191">
        <v>4</v>
      </c>
      <c r="H191">
        <v>3</v>
      </c>
      <c r="I191">
        <v>3</v>
      </c>
      <c r="J191">
        <v>3</v>
      </c>
      <c r="K191">
        <v>2</v>
      </c>
      <c r="L191">
        <v>3</v>
      </c>
      <c r="M191" s="12" t="str">
        <f t="shared" si="27"/>
        <v/>
      </c>
      <c r="N191" s="18" t="str">
        <f t="shared" si="28"/>
        <v/>
      </c>
      <c r="O191" s="5" t="str">
        <f t="shared" si="29"/>
        <v/>
      </c>
      <c r="P191" s="5" t="str">
        <f t="shared" si="30"/>
        <v/>
      </c>
      <c r="Q191" s="18" t="str">
        <f t="shared" si="31"/>
        <v/>
      </c>
      <c r="R191" s="17" t="str">
        <f t="shared" si="32"/>
        <v/>
      </c>
      <c r="S191" s="5" t="str">
        <f t="shared" si="33"/>
        <v/>
      </c>
      <c r="T191" s="16" t="str">
        <f t="shared" si="34"/>
        <v/>
      </c>
      <c r="U191" s="17" t="str">
        <f t="shared" si="35"/>
        <v/>
      </c>
      <c r="V191" s="5" t="str">
        <f t="shared" si="36"/>
        <v/>
      </c>
      <c r="W191" s="5"/>
      <c r="X191" s="5" t="str">
        <f t="shared" si="37"/>
        <v/>
      </c>
      <c r="Y191" s="16" t="str">
        <f t="shared" si="38"/>
        <v/>
      </c>
    </row>
    <row r="192" spans="1:25">
      <c r="A192">
        <v>307</v>
      </c>
      <c r="B192">
        <v>0</v>
      </c>
      <c r="C192">
        <v>1992</v>
      </c>
      <c r="D192">
        <f t="shared" si="26"/>
        <v>24</v>
      </c>
      <c r="E192" t="s">
        <v>56</v>
      </c>
      <c r="F192">
        <v>3</v>
      </c>
      <c r="G192">
        <v>3</v>
      </c>
      <c r="H192">
        <v>3</v>
      </c>
      <c r="I192">
        <v>2</v>
      </c>
      <c r="J192">
        <v>3</v>
      </c>
      <c r="K192">
        <v>2</v>
      </c>
      <c r="L192">
        <v>3</v>
      </c>
      <c r="M192" s="12" t="str">
        <f t="shared" si="27"/>
        <v/>
      </c>
      <c r="N192" s="18" t="str">
        <f t="shared" si="28"/>
        <v/>
      </c>
      <c r="O192" s="5" t="str">
        <f t="shared" si="29"/>
        <v/>
      </c>
      <c r="P192" s="5" t="str">
        <f t="shared" si="30"/>
        <v/>
      </c>
      <c r="Q192" s="18" t="str">
        <f t="shared" si="31"/>
        <v/>
      </c>
      <c r="R192" s="17" t="str">
        <f t="shared" si="32"/>
        <v/>
      </c>
      <c r="S192" s="5" t="str">
        <f t="shared" si="33"/>
        <v/>
      </c>
      <c r="T192" s="16" t="str">
        <f t="shared" si="34"/>
        <v/>
      </c>
      <c r="U192" s="17" t="str">
        <f t="shared" si="35"/>
        <v/>
      </c>
      <c r="V192" s="5" t="str">
        <f t="shared" si="36"/>
        <v/>
      </c>
      <c r="W192" s="5"/>
      <c r="X192" s="5" t="str">
        <f t="shared" si="37"/>
        <v/>
      </c>
      <c r="Y192" s="16" t="str">
        <f t="shared" si="38"/>
        <v/>
      </c>
    </row>
    <row r="193" spans="1:25">
      <c r="A193">
        <v>1965</v>
      </c>
      <c r="B193">
        <v>0</v>
      </c>
      <c r="C193">
        <v>1996</v>
      </c>
      <c r="D193">
        <f t="shared" si="26"/>
        <v>20</v>
      </c>
      <c r="E193" t="s">
        <v>46</v>
      </c>
      <c r="G193">
        <v>3</v>
      </c>
      <c r="H193">
        <v>2</v>
      </c>
      <c r="I193">
        <v>3</v>
      </c>
      <c r="J193">
        <v>2</v>
      </c>
      <c r="K193">
        <v>2</v>
      </c>
      <c r="L193">
        <v>2</v>
      </c>
      <c r="M193" s="12" t="str">
        <f t="shared" si="27"/>
        <v/>
      </c>
      <c r="N193" s="18" t="str">
        <f t="shared" si="28"/>
        <v/>
      </c>
      <c r="O193" s="5" t="str">
        <f t="shared" si="29"/>
        <v/>
      </c>
      <c r="P193" s="5" t="str">
        <f t="shared" si="30"/>
        <v/>
      </c>
      <c r="Q193" s="18" t="str">
        <f t="shared" si="31"/>
        <v/>
      </c>
      <c r="R193" s="17" t="str">
        <f t="shared" si="32"/>
        <v/>
      </c>
      <c r="S193" s="5" t="str">
        <f t="shared" si="33"/>
        <v/>
      </c>
      <c r="T193" s="16" t="str">
        <f t="shared" si="34"/>
        <v/>
      </c>
      <c r="U193" s="17" t="str">
        <f t="shared" si="35"/>
        <v/>
      </c>
      <c r="V193" s="5" t="str">
        <f t="shared" si="36"/>
        <v/>
      </c>
      <c r="W193" s="5"/>
      <c r="X193" s="5" t="str">
        <f t="shared" si="37"/>
        <v/>
      </c>
      <c r="Y193" s="16" t="str">
        <f t="shared" si="38"/>
        <v/>
      </c>
    </row>
    <row r="194" spans="1:25">
      <c r="A194">
        <v>1964</v>
      </c>
      <c r="B194">
        <v>0</v>
      </c>
      <c r="C194">
        <v>1992</v>
      </c>
      <c r="D194">
        <f t="shared" si="26"/>
        <v>24</v>
      </c>
      <c r="E194" t="s">
        <v>158</v>
      </c>
      <c r="F194">
        <v>3</v>
      </c>
      <c r="G194">
        <v>3</v>
      </c>
      <c r="H194">
        <v>1</v>
      </c>
      <c r="I194">
        <v>3</v>
      </c>
      <c r="J194">
        <v>2</v>
      </c>
      <c r="K194">
        <v>2</v>
      </c>
      <c r="L194">
        <v>3</v>
      </c>
      <c r="M194" s="12" t="str">
        <f t="shared" si="27"/>
        <v/>
      </c>
      <c r="N194" s="18" t="str">
        <f t="shared" si="28"/>
        <v/>
      </c>
      <c r="O194" s="5" t="str">
        <f t="shared" si="29"/>
        <v/>
      </c>
      <c r="P194" s="5" t="str">
        <f t="shared" si="30"/>
        <v/>
      </c>
      <c r="Q194" s="18" t="str">
        <f t="shared" si="31"/>
        <v/>
      </c>
      <c r="R194" s="17" t="str">
        <f t="shared" si="32"/>
        <v/>
      </c>
      <c r="S194" s="5" t="str">
        <f t="shared" si="33"/>
        <v/>
      </c>
      <c r="T194" s="16" t="str">
        <f t="shared" si="34"/>
        <v/>
      </c>
      <c r="U194" s="17" t="str">
        <f t="shared" si="35"/>
        <v/>
      </c>
      <c r="V194" s="5" t="str">
        <f t="shared" si="36"/>
        <v/>
      </c>
      <c r="W194" s="5"/>
      <c r="X194" s="5" t="str">
        <f t="shared" si="37"/>
        <v/>
      </c>
      <c r="Y194" s="16" t="str">
        <f t="shared" si="38"/>
        <v/>
      </c>
    </row>
    <row r="195" spans="1:25">
      <c r="A195">
        <v>2023</v>
      </c>
      <c r="B195">
        <v>0</v>
      </c>
      <c r="C195">
        <v>1967</v>
      </c>
      <c r="D195">
        <f t="shared" si="26"/>
        <v>49</v>
      </c>
      <c r="E195" t="s">
        <v>159</v>
      </c>
      <c r="F195">
        <v>3</v>
      </c>
      <c r="G195">
        <v>3</v>
      </c>
      <c r="H195">
        <v>2</v>
      </c>
      <c r="I195">
        <v>2</v>
      </c>
      <c r="J195">
        <v>4</v>
      </c>
      <c r="K195">
        <v>2</v>
      </c>
      <c r="L195">
        <v>2</v>
      </c>
      <c r="M195" s="12">
        <f t="shared" si="27"/>
        <v>15</v>
      </c>
      <c r="N195" s="18">
        <f t="shared" si="28"/>
        <v>7</v>
      </c>
      <c r="O195" s="5">
        <f t="shared" si="29"/>
        <v>0.19905325443787</v>
      </c>
      <c r="P195" s="5">
        <f t="shared" si="30"/>
        <v>47.13893175461169</v>
      </c>
      <c r="Q195" s="18">
        <f t="shared" si="31"/>
        <v>2</v>
      </c>
      <c r="R195" s="17">
        <f t="shared" si="32"/>
        <v>0.41751479289940818</v>
      </c>
      <c r="S195" s="5">
        <f t="shared" si="33"/>
        <v>42.222222222222221</v>
      </c>
      <c r="T195" s="16">
        <f t="shared" si="34"/>
        <v>6</v>
      </c>
      <c r="U195" s="17">
        <f t="shared" si="35"/>
        <v>2.0033136094674564</v>
      </c>
      <c r="V195" s="5">
        <f t="shared" si="36"/>
        <v>63.108126491057462</v>
      </c>
      <c r="W195" s="5"/>
      <c r="X195" s="5">
        <f t="shared" si="37"/>
        <v>0.10437869822485248</v>
      </c>
      <c r="Y195" s="16">
        <f t="shared" si="38"/>
        <v>51.50330168554882</v>
      </c>
    </row>
    <row r="196" spans="1:25">
      <c r="A196">
        <v>2026</v>
      </c>
      <c r="B196">
        <v>1</v>
      </c>
      <c r="C196">
        <v>1978</v>
      </c>
      <c r="D196">
        <f t="shared" si="26"/>
        <v>38</v>
      </c>
      <c r="E196" t="s">
        <v>125</v>
      </c>
      <c r="F196">
        <v>1</v>
      </c>
      <c r="G196">
        <v>3</v>
      </c>
      <c r="H196">
        <v>2</v>
      </c>
      <c r="I196">
        <v>3</v>
      </c>
      <c r="J196">
        <v>3</v>
      </c>
      <c r="K196">
        <v>3</v>
      </c>
      <c r="L196">
        <v>3</v>
      </c>
      <c r="M196" s="12" t="str">
        <f t="shared" si="27"/>
        <v/>
      </c>
      <c r="N196" s="18" t="str">
        <f t="shared" si="28"/>
        <v/>
      </c>
      <c r="O196" s="5" t="str">
        <f t="shared" si="29"/>
        <v/>
      </c>
      <c r="P196" s="5" t="str">
        <f t="shared" si="30"/>
        <v/>
      </c>
      <c r="Q196" s="18" t="str">
        <f t="shared" si="31"/>
        <v/>
      </c>
      <c r="R196" s="17" t="str">
        <f t="shared" si="32"/>
        <v/>
      </c>
      <c r="S196" s="5" t="str">
        <f t="shared" si="33"/>
        <v/>
      </c>
      <c r="T196" s="16" t="str">
        <f t="shared" si="34"/>
        <v/>
      </c>
      <c r="U196" s="17" t="str">
        <f t="shared" si="35"/>
        <v/>
      </c>
      <c r="V196" s="5" t="str">
        <f t="shared" si="36"/>
        <v/>
      </c>
      <c r="W196" s="5"/>
      <c r="X196" s="5" t="str">
        <f t="shared" si="37"/>
        <v/>
      </c>
      <c r="Y196" s="16" t="str">
        <f t="shared" si="38"/>
        <v/>
      </c>
    </row>
    <row r="197" spans="1:25">
      <c r="A197">
        <v>2036</v>
      </c>
      <c r="B197">
        <v>1</v>
      </c>
      <c r="C197">
        <v>1995</v>
      </c>
      <c r="D197">
        <f t="shared" si="26"/>
        <v>21</v>
      </c>
      <c r="E197" t="s">
        <v>160</v>
      </c>
      <c r="F197">
        <v>1</v>
      </c>
      <c r="G197">
        <v>4</v>
      </c>
      <c r="H197">
        <v>4</v>
      </c>
      <c r="I197">
        <v>2</v>
      </c>
      <c r="J197">
        <v>2</v>
      </c>
      <c r="K197">
        <v>1</v>
      </c>
      <c r="L197">
        <v>3</v>
      </c>
      <c r="M197" s="12" t="str">
        <f t="shared" si="27"/>
        <v/>
      </c>
      <c r="N197" s="18" t="str">
        <f t="shared" si="28"/>
        <v/>
      </c>
      <c r="O197" s="5" t="str">
        <f t="shared" si="29"/>
        <v/>
      </c>
      <c r="P197" s="5" t="str">
        <f t="shared" si="30"/>
        <v/>
      </c>
      <c r="Q197" s="18" t="str">
        <f t="shared" si="31"/>
        <v/>
      </c>
      <c r="R197" s="17" t="str">
        <f t="shared" si="32"/>
        <v/>
      </c>
      <c r="S197" s="5" t="str">
        <f t="shared" si="33"/>
        <v/>
      </c>
      <c r="T197" s="16" t="str">
        <f t="shared" si="34"/>
        <v/>
      </c>
      <c r="U197" s="17" t="str">
        <f t="shared" si="35"/>
        <v/>
      </c>
      <c r="V197" s="5" t="str">
        <f t="shared" si="36"/>
        <v/>
      </c>
      <c r="W197" s="5"/>
      <c r="X197" s="5" t="str">
        <f t="shared" si="37"/>
        <v/>
      </c>
      <c r="Y197" s="16" t="str">
        <f t="shared" si="38"/>
        <v/>
      </c>
    </row>
    <row r="198" spans="1:25">
      <c r="A198">
        <v>2049</v>
      </c>
      <c r="B198">
        <v>1</v>
      </c>
      <c r="C198">
        <v>1991</v>
      </c>
      <c r="D198">
        <f t="shared" si="26"/>
        <v>25</v>
      </c>
      <c r="E198" t="s">
        <v>161</v>
      </c>
      <c r="F198">
        <v>1</v>
      </c>
      <c r="G198">
        <v>4</v>
      </c>
      <c r="H198">
        <v>3</v>
      </c>
      <c r="I198">
        <v>2</v>
      </c>
      <c r="J198">
        <v>3</v>
      </c>
      <c r="K198">
        <v>2</v>
      </c>
      <c r="L198">
        <v>2</v>
      </c>
      <c r="M198" s="12" t="str">
        <f t="shared" si="27"/>
        <v/>
      </c>
      <c r="N198" s="18" t="str">
        <f t="shared" si="28"/>
        <v/>
      </c>
      <c r="O198" s="5" t="str">
        <f t="shared" si="29"/>
        <v/>
      </c>
      <c r="P198" s="5" t="str">
        <f t="shared" si="30"/>
        <v/>
      </c>
      <c r="Q198" s="18" t="str">
        <f t="shared" si="31"/>
        <v/>
      </c>
      <c r="R198" s="17" t="str">
        <f t="shared" si="32"/>
        <v/>
      </c>
      <c r="S198" s="5" t="str">
        <f t="shared" si="33"/>
        <v/>
      </c>
      <c r="T198" s="16" t="str">
        <f t="shared" si="34"/>
        <v/>
      </c>
      <c r="U198" s="17" t="str">
        <f t="shared" si="35"/>
        <v/>
      </c>
      <c r="V198" s="5" t="str">
        <f t="shared" si="36"/>
        <v/>
      </c>
      <c r="W198" s="5"/>
      <c r="X198" s="5" t="str">
        <f t="shared" si="37"/>
        <v/>
      </c>
      <c r="Y198" s="16" t="str">
        <f t="shared" si="38"/>
        <v/>
      </c>
    </row>
    <row r="199" spans="1:25">
      <c r="A199">
        <v>2056</v>
      </c>
      <c r="B199">
        <v>0</v>
      </c>
      <c r="C199">
        <v>1995</v>
      </c>
      <c r="D199">
        <f t="shared" si="26"/>
        <v>21</v>
      </c>
      <c r="E199" t="s">
        <v>46</v>
      </c>
      <c r="G199">
        <v>4</v>
      </c>
      <c r="H199">
        <v>4</v>
      </c>
      <c r="I199">
        <v>2</v>
      </c>
      <c r="J199">
        <v>3</v>
      </c>
      <c r="K199">
        <v>1</v>
      </c>
      <c r="L199">
        <v>4</v>
      </c>
      <c r="M199" s="12" t="str">
        <f t="shared" si="27"/>
        <v/>
      </c>
      <c r="N199" s="18" t="str">
        <f t="shared" si="28"/>
        <v/>
      </c>
      <c r="O199" s="5" t="str">
        <f t="shared" si="29"/>
        <v/>
      </c>
      <c r="P199" s="5" t="str">
        <f t="shared" si="30"/>
        <v/>
      </c>
      <c r="Q199" s="18" t="str">
        <f t="shared" si="31"/>
        <v/>
      </c>
      <c r="R199" s="17" t="str">
        <f t="shared" si="32"/>
        <v/>
      </c>
      <c r="S199" s="5" t="str">
        <f t="shared" si="33"/>
        <v/>
      </c>
      <c r="T199" s="16" t="str">
        <f t="shared" si="34"/>
        <v/>
      </c>
      <c r="U199" s="17" t="str">
        <f t="shared" si="35"/>
        <v/>
      </c>
      <c r="V199" s="5" t="str">
        <f t="shared" si="36"/>
        <v/>
      </c>
      <c r="W199" s="5"/>
      <c r="X199" s="5" t="str">
        <f t="shared" si="37"/>
        <v/>
      </c>
      <c r="Y199" s="16" t="str">
        <f t="shared" si="38"/>
        <v/>
      </c>
    </row>
    <row r="200" spans="1:25">
      <c r="A200">
        <v>2060</v>
      </c>
      <c r="B200">
        <v>0</v>
      </c>
      <c r="C200">
        <v>1994</v>
      </c>
      <c r="D200">
        <f t="shared" si="26"/>
        <v>22</v>
      </c>
      <c r="E200" t="s">
        <v>162</v>
      </c>
      <c r="F200">
        <v>3</v>
      </c>
      <c r="G200">
        <v>3</v>
      </c>
      <c r="H200">
        <v>3</v>
      </c>
      <c r="I200">
        <v>3</v>
      </c>
      <c r="J200">
        <v>3</v>
      </c>
      <c r="K200">
        <v>3</v>
      </c>
      <c r="L200">
        <v>3</v>
      </c>
      <c r="M200" s="12" t="str">
        <f t="shared" si="27"/>
        <v/>
      </c>
      <c r="N200" s="18" t="str">
        <f t="shared" si="28"/>
        <v/>
      </c>
      <c r="O200" s="5" t="str">
        <f t="shared" si="29"/>
        <v/>
      </c>
      <c r="P200" s="5" t="str">
        <f t="shared" si="30"/>
        <v/>
      </c>
      <c r="Q200" s="18" t="str">
        <f t="shared" si="31"/>
        <v/>
      </c>
      <c r="R200" s="17" t="str">
        <f t="shared" si="32"/>
        <v/>
      </c>
      <c r="S200" s="5" t="str">
        <f t="shared" si="33"/>
        <v/>
      </c>
      <c r="T200" s="16" t="str">
        <f t="shared" si="34"/>
        <v/>
      </c>
      <c r="U200" s="17" t="str">
        <f t="shared" si="35"/>
        <v/>
      </c>
      <c r="V200" s="5" t="str">
        <f t="shared" si="36"/>
        <v/>
      </c>
      <c r="W200" s="5"/>
      <c r="X200" s="5" t="str">
        <f t="shared" si="37"/>
        <v/>
      </c>
      <c r="Y200" s="16" t="str">
        <f t="shared" si="38"/>
        <v/>
      </c>
    </row>
    <row r="201" spans="1:25">
      <c r="A201">
        <v>1723</v>
      </c>
      <c r="B201">
        <v>0</v>
      </c>
      <c r="C201">
        <v>1993</v>
      </c>
      <c r="D201">
        <f t="shared" si="26"/>
        <v>23</v>
      </c>
      <c r="E201" t="s">
        <v>163</v>
      </c>
      <c r="F201">
        <v>3</v>
      </c>
      <c r="G201">
        <v>3</v>
      </c>
      <c r="H201">
        <v>3</v>
      </c>
      <c r="I201">
        <v>2</v>
      </c>
      <c r="J201">
        <v>3</v>
      </c>
      <c r="K201">
        <v>2</v>
      </c>
      <c r="L201">
        <v>4</v>
      </c>
      <c r="M201" s="12" t="str">
        <f t="shared" si="27"/>
        <v/>
      </c>
      <c r="N201" s="18" t="str">
        <f t="shared" si="28"/>
        <v/>
      </c>
      <c r="O201" s="5" t="str">
        <f t="shared" si="29"/>
        <v/>
      </c>
      <c r="P201" s="5" t="str">
        <f t="shared" si="30"/>
        <v/>
      </c>
      <c r="Q201" s="18" t="str">
        <f t="shared" si="31"/>
        <v/>
      </c>
      <c r="R201" s="17" t="str">
        <f t="shared" si="32"/>
        <v/>
      </c>
      <c r="S201" s="5" t="str">
        <f t="shared" si="33"/>
        <v/>
      </c>
      <c r="T201" s="16" t="str">
        <f t="shared" si="34"/>
        <v/>
      </c>
      <c r="U201" s="17" t="str">
        <f t="shared" si="35"/>
        <v/>
      </c>
      <c r="V201" s="5" t="str">
        <f t="shared" si="36"/>
        <v/>
      </c>
      <c r="W201" s="5"/>
      <c r="X201" s="5" t="str">
        <f t="shared" si="37"/>
        <v/>
      </c>
      <c r="Y201" s="16" t="str">
        <f t="shared" si="38"/>
        <v/>
      </c>
    </row>
    <row r="202" spans="1:25">
      <c r="A202">
        <v>2085</v>
      </c>
      <c r="B202">
        <v>0</v>
      </c>
      <c r="C202">
        <v>1992</v>
      </c>
      <c r="D202">
        <f t="shared" si="26"/>
        <v>24</v>
      </c>
      <c r="E202" t="s">
        <v>46</v>
      </c>
      <c r="G202">
        <v>4</v>
      </c>
      <c r="H202">
        <v>4</v>
      </c>
      <c r="I202">
        <v>4</v>
      </c>
      <c r="J202">
        <v>1</v>
      </c>
      <c r="K202">
        <v>1</v>
      </c>
      <c r="L202">
        <v>3</v>
      </c>
      <c r="M202" s="12" t="str">
        <f t="shared" si="27"/>
        <v/>
      </c>
      <c r="N202" s="18" t="str">
        <f t="shared" si="28"/>
        <v/>
      </c>
      <c r="O202" s="5" t="str">
        <f t="shared" si="29"/>
        <v/>
      </c>
      <c r="P202" s="5" t="str">
        <f t="shared" si="30"/>
        <v/>
      </c>
      <c r="Q202" s="18" t="str">
        <f t="shared" si="31"/>
        <v/>
      </c>
      <c r="R202" s="17" t="str">
        <f t="shared" si="32"/>
        <v/>
      </c>
      <c r="S202" s="5" t="str">
        <f t="shared" si="33"/>
        <v/>
      </c>
      <c r="T202" s="16" t="str">
        <f t="shared" si="34"/>
        <v/>
      </c>
      <c r="U202" s="17" t="str">
        <f t="shared" si="35"/>
        <v/>
      </c>
      <c r="V202" s="5" t="str">
        <f t="shared" si="36"/>
        <v/>
      </c>
      <c r="W202" s="5"/>
      <c r="X202" s="5" t="str">
        <f t="shared" si="37"/>
        <v/>
      </c>
      <c r="Y202" s="16" t="str">
        <f t="shared" si="38"/>
        <v/>
      </c>
    </row>
    <row r="203" spans="1:25">
      <c r="A203">
        <v>2094</v>
      </c>
      <c r="B203">
        <v>1</v>
      </c>
      <c r="C203">
        <v>1992</v>
      </c>
      <c r="D203">
        <f t="shared" si="26"/>
        <v>24</v>
      </c>
      <c r="E203" t="s">
        <v>46</v>
      </c>
      <c r="G203">
        <v>3</v>
      </c>
      <c r="H203">
        <v>3</v>
      </c>
      <c r="I203">
        <v>2</v>
      </c>
      <c r="J203">
        <v>4</v>
      </c>
      <c r="K203">
        <v>1</v>
      </c>
      <c r="L203">
        <v>3</v>
      </c>
      <c r="M203" s="12" t="str">
        <f t="shared" si="27"/>
        <v/>
      </c>
      <c r="N203" s="18" t="str">
        <f t="shared" si="28"/>
        <v/>
      </c>
      <c r="O203" s="5" t="str">
        <f t="shared" si="29"/>
        <v/>
      </c>
      <c r="P203" s="5" t="str">
        <f t="shared" si="30"/>
        <v/>
      </c>
      <c r="Q203" s="18" t="str">
        <f t="shared" si="31"/>
        <v/>
      </c>
      <c r="R203" s="17" t="str">
        <f t="shared" si="32"/>
        <v/>
      </c>
      <c r="S203" s="5" t="str">
        <f t="shared" si="33"/>
        <v/>
      </c>
      <c r="T203" s="16" t="str">
        <f t="shared" si="34"/>
        <v/>
      </c>
      <c r="U203" s="17" t="str">
        <f t="shared" si="35"/>
        <v/>
      </c>
      <c r="V203" s="5" t="str">
        <f t="shared" si="36"/>
        <v/>
      </c>
      <c r="W203" s="5"/>
      <c r="X203" s="5" t="str">
        <f t="shared" si="37"/>
        <v/>
      </c>
      <c r="Y203" s="16" t="str">
        <f t="shared" si="38"/>
        <v/>
      </c>
    </row>
    <row r="204" spans="1:25">
      <c r="A204">
        <v>2104</v>
      </c>
      <c r="B204">
        <v>0</v>
      </c>
      <c r="C204">
        <v>1991</v>
      </c>
      <c r="D204">
        <f t="shared" si="26"/>
        <v>25</v>
      </c>
      <c r="E204" t="s">
        <v>46</v>
      </c>
      <c r="G204">
        <v>3</v>
      </c>
      <c r="H204">
        <v>3</v>
      </c>
      <c r="I204">
        <v>3</v>
      </c>
      <c r="J204">
        <v>2</v>
      </c>
      <c r="K204">
        <v>2</v>
      </c>
      <c r="L204">
        <v>2</v>
      </c>
      <c r="M204" s="12" t="str">
        <f t="shared" si="27"/>
        <v/>
      </c>
      <c r="N204" s="18" t="str">
        <f t="shared" si="28"/>
        <v/>
      </c>
      <c r="O204" s="5" t="str">
        <f t="shared" si="29"/>
        <v/>
      </c>
      <c r="P204" s="5" t="str">
        <f t="shared" si="30"/>
        <v/>
      </c>
      <c r="Q204" s="18" t="str">
        <f t="shared" si="31"/>
        <v/>
      </c>
      <c r="R204" s="17" t="str">
        <f t="shared" si="32"/>
        <v/>
      </c>
      <c r="S204" s="5" t="str">
        <f t="shared" si="33"/>
        <v/>
      </c>
      <c r="T204" s="16" t="str">
        <f t="shared" si="34"/>
        <v/>
      </c>
      <c r="U204" s="17" t="str">
        <f t="shared" si="35"/>
        <v/>
      </c>
      <c r="V204" s="5" t="str">
        <f t="shared" si="36"/>
        <v/>
      </c>
      <c r="W204" s="5"/>
      <c r="X204" s="5" t="str">
        <f t="shared" si="37"/>
        <v/>
      </c>
      <c r="Y204" s="16" t="str">
        <f t="shared" si="38"/>
        <v/>
      </c>
    </row>
    <row r="205" spans="1:25">
      <c r="A205">
        <v>2125</v>
      </c>
      <c r="B205">
        <v>0</v>
      </c>
      <c r="C205">
        <v>1989</v>
      </c>
      <c r="D205">
        <f t="shared" si="26"/>
        <v>27</v>
      </c>
      <c r="E205" t="s">
        <v>46</v>
      </c>
      <c r="G205">
        <v>3</v>
      </c>
      <c r="H205">
        <v>4</v>
      </c>
      <c r="I205">
        <v>4</v>
      </c>
      <c r="J205">
        <v>4</v>
      </c>
      <c r="K205">
        <v>1</v>
      </c>
      <c r="L205">
        <v>4</v>
      </c>
      <c r="M205" s="12" t="str">
        <f t="shared" si="27"/>
        <v/>
      </c>
      <c r="N205" s="18" t="str">
        <f t="shared" si="28"/>
        <v/>
      </c>
      <c r="O205" s="5" t="str">
        <f t="shared" si="29"/>
        <v/>
      </c>
      <c r="P205" s="5" t="str">
        <f t="shared" si="30"/>
        <v/>
      </c>
      <c r="Q205" s="18" t="str">
        <f t="shared" si="31"/>
        <v/>
      </c>
      <c r="R205" s="17" t="str">
        <f t="shared" si="32"/>
        <v/>
      </c>
      <c r="S205" s="5" t="str">
        <f t="shared" si="33"/>
        <v/>
      </c>
      <c r="T205" s="16" t="str">
        <f t="shared" si="34"/>
        <v/>
      </c>
      <c r="U205" s="17" t="str">
        <f t="shared" si="35"/>
        <v/>
      </c>
      <c r="V205" s="5" t="str">
        <f t="shared" si="36"/>
        <v/>
      </c>
      <c r="W205" s="5"/>
      <c r="X205" s="5" t="str">
        <f t="shared" si="37"/>
        <v/>
      </c>
      <c r="Y205" s="16" t="str">
        <f t="shared" si="38"/>
        <v/>
      </c>
    </row>
    <row r="206" spans="1:25">
      <c r="A206">
        <v>2127</v>
      </c>
      <c r="B206">
        <v>0</v>
      </c>
      <c r="C206">
        <v>1991</v>
      </c>
      <c r="D206">
        <f t="shared" ref="D206:D269" si="39">2016-C206</f>
        <v>25</v>
      </c>
      <c r="E206" t="s">
        <v>164</v>
      </c>
      <c r="F206">
        <v>3</v>
      </c>
      <c r="G206">
        <v>3</v>
      </c>
      <c r="H206">
        <v>3</v>
      </c>
      <c r="I206">
        <v>2</v>
      </c>
      <c r="J206">
        <v>3</v>
      </c>
      <c r="K206">
        <v>2</v>
      </c>
      <c r="L206">
        <v>2</v>
      </c>
      <c r="M206" s="12" t="str">
        <f t="shared" si="27"/>
        <v/>
      </c>
      <c r="N206" s="18" t="str">
        <f t="shared" si="28"/>
        <v/>
      </c>
      <c r="O206" s="5" t="str">
        <f t="shared" si="29"/>
        <v/>
      </c>
      <c r="P206" s="5" t="str">
        <f t="shared" si="30"/>
        <v/>
      </c>
      <c r="Q206" s="18" t="str">
        <f t="shared" si="31"/>
        <v/>
      </c>
      <c r="R206" s="17" t="str">
        <f t="shared" si="32"/>
        <v/>
      </c>
      <c r="S206" s="5" t="str">
        <f t="shared" si="33"/>
        <v/>
      </c>
      <c r="T206" s="16" t="str">
        <f t="shared" si="34"/>
        <v/>
      </c>
      <c r="U206" s="17" t="str">
        <f t="shared" si="35"/>
        <v/>
      </c>
      <c r="V206" s="5" t="str">
        <f t="shared" si="36"/>
        <v/>
      </c>
      <c r="W206" s="5"/>
      <c r="X206" s="5" t="str">
        <f t="shared" si="37"/>
        <v/>
      </c>
      <c r="Y206" s="16" t="str">
        <f t="shared" si="38"/>
        <v/>
      </c>
    </row>
    <row r="207" spans="1:25">
      <c r="A207">
        <v>2150</v>
      </c>
      <c r="B207">
        <v>0</v>
      </c>
      <c r="C207">
        <v>1991</v>
      </c>
      <c r="D207">
        <f t="shared" si="39"/>
        <v>25</v>
      </c>
      <c r="E207" t="s">
        <v>165</v>
      </c>
      <c r="F207">
        <v>2</v>
      </c>
      <c r="G207">
        <v>3</v>
      </c>
      <c r="H207">
        <v>1</v>
      </c>
      <c r="I207">
        <v>1</v>
      </c>
      <c r="J207">
        <v>1</v>
      </c>
      <c r="K207">
        <v>1</v>
      </c>
      <c r="L207">
        <v>4</v>
      </c>
      <c r="M207" s="12" t="str">
        <f t="shared" ref="M207:M270" si="40">IF(AND(B207=0,D207&gt;30),SUM(G207:L207),"")</f>
        <v/>
      </c>
      <c r="N207" s="18" t="str">
        <f t="shared" ref="N207:N270" si="41">IF(AND(B207=0,D207&gt;30),G207++H207+L207,"")</f>
        <v/>
      </c>
      <c r="O207" s="5" t="str">
        <f t="shared" ref="O207:O270" si="42">IF(AND(B207=0,D207&gt;30),POWER(N207-T$4,2),"")</f>
        <v/>
      </c>
      <c r="P207" s="5" t="str">
        <f t="shared" ref="P207:P270" si="43">IF(AND(B207=0,D207&gt;30),(((N207-T$4)/T$5)*10+50),"")</f>
        <v/>
      </c>
      <c r="Q207" s="18" t="str">
        <f t="shared" ref="Q207:Q270" si="44">IF(AND(B207=0,D207&gt;30),I207,"")</f>
        <v/>
      </c>
      <c r="R207" s="17" t="str">
        <f t="shared" ref="R207:R270" si="45">IF(AND(B207=0,D207&gt;30),POWER(Q207-T$7,2),"")</f>
        <v/>
      </c>
      <c r="S207" s="5" t="str">
        <f t="shared" ref="S207:S270" si="46">IF(AND(B207=0,D207&gt;30),((Q207-T$7)/T$8)*10+50,"")</f>
        <v/>
      </c>
      <c r="T207" s="16" t="str">
        <f t="shared" ref="T207:T270" si="47">IF(AND(B207=0,D207&gt;30),J207+K207,"")</f>
        <v/>
      </c>
      <c r="U207" s="17" t="str">
        <f t="shared" ref="U207:U270" si="48">IF(AND(B207=0,D207&gt;30),POWER(T207-T$10,2),"")</f>
        <v/>
      </c>
      <c r="V207" s="5" t="str">
        <f t="shared" ref="V207:V270" si="49">IF(AND(B207=0,D207&gt;30),((T207-T$10)/T$11)*10+50,"")</f>
        <v/>
      </c>
      <c r="W207" s="5"/>
      <c r="X207" s="5" t="str">
        <f t="shared" ref="X207:X270" si="50">IF(AND(B207=0,D207&gt;30),POWER((M207-W$4),2),"")</f>
        <v/>
      </c>
      <c r="Y207" s="16" t="str">
        <f t="shared" ref="Y207:Y270" si="51">IF(AND(B207=0,D207&gt;30),((M207-W$4)/W$5)*10+50,"")</f>
        <v/>
      </c>
    </row>
    <row r="208" spans="1:25">
      <c r="A208">
        <v>2144</v>
      </c>
      <c r="B208">
        <v>0</v>
      </c>
      <c r="C208">
        <v>1989</v>
      </c>
      <c r="D208">
        <f t="shared" si="39"/>
        <v>27</v>
      </c>
      <c r="E208" t="s">
        <v>166</v>
      </c>
      <c r="F208">
        <v>4</v>
      </c>
      <c r="G208">
        <v>3</v>
      </c>
      <c r="H208">
        <v>2</v>
      </c>
      <c r="I208">
        <v>3</v>
      </c>
      <c r="J208">
        <v>2</v>
      </c>
      <c r="K208">
        <v>2</v>
      </c>
      <c r="L208">
        <v>4</v>
      </c>
      <c r="M208" s="12" t="str">
        <f t="shared" si="40"/>
        <v/>
      </c>
      <c r="N208" s="18" t="str">
        <f t="shared" si="41"/>
        <v/>
      </c>
      <c r="O208" s="5" t="str">
        <f t="shared" si="42"/>
        <v/>
      </c>
      <c r="P208" s="5" t="str">
        <f t="shared" si="43"/>
        <v/>
      </c>
      <c r="Q208" s="18" t="str">
        <f t="shared" si="44"/>
        <v/>
      </c>
      <c r="R208" s="17" t="str">
        <f t="shared" si="45"/>
        <v/>
      </c>
      <c r="S208" s="5" t="str">
        <f t="shared" si="46"/>
        <v/>
      </c>
      <c r="T208" s="16" t="str">
        <f t="shared" si="47"/>
        <v/>
      </c>
      <c r="U208" s="17" t="str">
        <f t="shared" si="48"/>
        <v/>
      </c>
      <c r="V208" s="5" t="str">
        <f t="shared" si="49"/>
        <v/>
      </c>
      <c r="W208" s="5"/>
      <c r="X208" s="5" t="str">
        <f t="shared" si="50"/>
        <v/>
      </c>
      <c r="Y208" s="16" t="str">
        <f t="shared" si="51"/>
        <v/>
      </c>
    </row>
    <row r="209" spans="1:25">
      <c r="A209">
        <v>2152</v>
      </c>
      <c r="B209">
        <v>0</v>
      </c>
      <c r="C209">
        <v>1986</v>
      </c>
      <c r="D209">
        <f t="shared" si="39"/>
        <v>30</v>
      </c>
      <c r="E209" t="s">
        <v>46</v>
      </c>
      <c r="G209">
        <v>3</v>
      </c>
      <c r="H209">
        <v>3</v>
      </c>
      <c r="I209">
        <v>3</v>
      </c>
      <c r="J209">
        <v>3</v>
      </c>
      <c r="K209">
        <v>2</v>
      </c>
      <c r="L209">
        <v>2</v>
      </c>
      <c r="M209" s="12" t="str">
        <f t="shared" si="40"/>
        <v/>
      </c>
      <c r="N209" s="18" t="str">
        <f t="shared" si="41"/>
        <v/>
      </c>
      <c r="O209" s="5" t="str">
        <f t="shared" si="42"/>
        <v/>
      </c>
      <c r="P209" s="5" t="str">
        <f t="shared" si="43"/>
        <v/>
      </c>
      <c r="Q209" s="18" t="str">
        <f t="shared" si="44"/>
        <v/>
      </c>
      <c r="R209" s="17" t="str">
        <f t="shared" si="45"/>
        <v/>
      </c>
      <c r="S209" s="5" t="str">
        <f t="shared" si="46"/>
        <v/>
      </c>
      <c r="T209" s="16" t="str">
        <f t="shared" si="47"/>
        <v/>
      </c>
      <c r="U209" s="17" t="str">
        <f t="shared" si="48"/>
        <v/>
      </c>
      <c r="V209" s="5" t="str">
        <f t="shared" si="49"/>
        <v/>
      </c>
      <c r="W209" s="5"/>
      <c r="X209" s="5" t="str">
        <f t="shared" si="50"/>
        <v/>
      </c>
      <c r="Y209" s="16" t="str">
        <f t="shared" si="51"/>
        <v/>
      </c>
    </row>
    <row r="210" spans="1:25">
      <c r="A210">
        <v>2162</v>
      </c>
      <c r="B210">
        <v>0</v>
      </c>
      <c r="C210">
        <v>1983</v>
      </c>
      <c r="D210">
        <f t="shared" si="39"/>
        <v>33</v>
      </c>
      <c r="E210" t="s">
        <v>167</v>
      </c>
      <c r="F210">
        <v>4</v>
      </c>
      <c r="G210">
        <v>2</v>
      </c>
      <c r="H210">
        <v>2</v>
      </c>
      <c r="I210">
        <v>2</v>
      </c>
      <c r="J210">
        <v>2</v>
      </c>
      <c r="K210">
        <v>2</v>
      </c>
      <c r="L210">
        <v>3</v>
      </c>
      <c r="M210" s="12">
        <f t="shared" si="40"/>
        <v>13</v>
      </c>
      <c r="N210" s="18">
        <f t="shared" si="41"/>
        <v>7</v>
      </c>
      <c r="O210" s="5">
        <f t="shared" si="42"/>
        <v>0.19905325443787</v>
      </c>
      <c r="P210" s="5">
        <f t="shared" si="43"/>
        <v>47.13893175461169</v>
      </c>
      <c r="Q210" s="18">
        <f t="shared" si="44"/>
        <v>2</v>
      </c>
      <c r="R210" s="17">
        <f t="shared" si="45"/>
        <v>0.41751479289940818</v>
      </c>
      <c r="S210" s="5">
        <f t="shared" si="46"/>
        <v>42.222222222222221</v>
      </c>
      <c r="T210" s="16">
        <f t="shared" si="47"/>
        <v>4</v>
      </c>
      <c r="U210" s="17">
        <f t="shared" si="48"/>
        <v>0.34177514792899372</v>
      </c>
      <c r="V210" s="5">
        <f t="shared" si="49"/>
        <v>44.585773840650184</v>
      </c>
      <c r="W210" s="5"/>
      <c r="X210" s="5">
        <f t="shared" si="50"/>
        <v>2.8120710059171579</v>
      </c>
      <c r="Y210" s="16">
        <f t="shared" si="51"/>
        <v>42.197148394056157</v>
      </c>
    </row>
    <row r="211" spans="1:25">
      <c r="A211">
        <v>2165</v>
      </c>
      <c r="B211">
        <v>0</v>
      </c>
      <c r="C211">
        <v>1989</v>
      </c>
      <c r="D211">
        <f t="shared" si="39"/>
        <v>27</v>
      </c>
      <c r="E211" t="s">
        <v>168</v>
      </c>
      <c r="F211">
        <v>4</v>
      </c>
      <c r="G211">
        <v>1</v>
      </c>
      <c r="H211">
        <v>1</v>
      </c>
      <c r="I211">
        <v>4</v>
      </c>
      <c r="J211">
        <v>2</v>
      </c>
      <c r="K211">
        <v>1</v>
      </c>
      <c r="L211">
        <v>2</v>
      </c>
      <c r="M211" s="12" t="str">
        <f t="shared" si="40"/>
        <v/>
      </c>
      <c r="N211" s="18" t="str">
        <f t="shared" si="41"/>
        <v/>
      </c>
      <c r="O211" s="5" t="str">
        <f t="shared" si="42"/>
        <v/>
      </c>
      <c r="P211" s="5" t="str">
        <f t="shared" si="43"/>
        <v/>
      </c>
      <c r="Q211" s="18" t="str">
        <f t="shared" si="44"/>
        <v/>
      </c>
      <c r="R211" s="17" t="str">
        <f t="shared" si="45"/>
        <v/>
      </c>
      <c r="S211" s="5" t="str">
        <f t="shared" si="46"/>
        <v/>
      </c>
      <c r="T211" s="16" t="str">
        <f t="shared" si="47"/>
        <v/>
      </c>
      <c r="U211" s="17" t="str">
        <f t="shared" si="48"/>
        <v/>
      </c>
      <c r="V211" s="5" t="str">
        <f t="shared" si="49"/>
        <v/>
      </c>
      <c r="W211" s="5"/>
      <c r="X211" s="5" t="str">
        <f t="shared" si="50"/>
        <v/>
      </c>
      <c r="Y211" s="16" t="str">
        <f t="shared" si="51"/>
        <v/>
      </c>
    </row>
    <row r="212" spans="1:25">
      <c r="A212">
        <v>2178</v>
      </c>
      <c r="B212">
        <v>0</v>
      </c>
      <c r="C212">
        <v>1987</v>
      </c>
      <c r="D212">
        <f t="shared" si="39"/>
        <v>29</v>
      </c>
      <c r="E212" t="s">
        <v>169</v>
      </c>
      <c r="F212">
        <v>1</v>
      </c>
      <c r="G212">
        <v>3</v>
      </c>
      <c r="H212">
        <v>3</v>
      </c>
      <c r="I212">
        <v>2</v>
      </c>
      <c r="J212">
        <v>4</v>
      </c>
      <c r="K212">
        <v>2</v>
      </c>
      <c r="L212">
        <v>2</v>
      </c>
      <c r="M212" s="12" t="str">
        <f t="shared" si="40"/>
        <v/>
      </c>
      <c r="N212" s="18" t="str">
        <f t="shared" si="41"/>
        <v/>
      </c>
      <c r="O212" s="5" t="str">
        <f t="shared" si="42"/>
        <v/>
      </c>
      <c r="P212" s="5" t="str">
        <f t="shared" si="43"/>
        <v/>
      </c>
      <c r="Q212" s="18" t="str">
        <f t="shared" si="44"/>
        <v/>
      </c>
      <c r="R212" s="17" t="str">
        <f t="shared" si="45"/>
        <v/>
      </c>
      <c r="S212" s="5" t="str">
        <f t="shared" si="46"/>
        <v/>
      </c>
      <c r="T212" s="16" t="str">
        <f t="shared" si="47"/>
        <v/>
      </c>
      <c r="U212" s="17" t="str">
        <f t="shared" si="48"/>
        <v/>
      </c>
      <c r="V212" s="5" t="str">
        <f t="shared" si="49"/>
        <v/>
      </c>
      <c r="W212" s="5"/>
      <c r="X212" s="5" t="str">
        <f t="shared" si="50"/>
        <v/>
      </c>
      <c r="Y212" s="16" t="str">
        <f t="shared" si="51"/>
        <v/>
      </c>
    </row>
    <row r="213" spans="1:25">
      <c r="A213">
        <v>2186</v>
      </c>
      <c r="B213">
        <v>0</v>
      </c>
      <c r="C213">
        <v>1996</v>
      </c>
      <c r="D213">
        <f t="shared" si="39"/>
        <v>20</v>
      </c>
      <c r="E213" t="s">
        <v>170</v>
      </c>
      <c r="F213">
        <v>4</v>
      </c>
      <c r="G213">
        <v>3</v>
      </c>
      <c r="H213">
        <v>2</v>
      </c>
      <c r="I213">
        <v>2</v>
      </c>
      <c r="J213">
        <v>2</v>
      </c>
      <c r="K213">
        <v>2</v>
      </c>
      <c r="L213">
        <v>3</v>
      </c>
      <c r="M213" s="12" t="str">
        <f t="shared" si="40"/>
        <v/>
      </c>
      <c r="N213" s="18" t="str">
        <f t="shared" si="41"/>
        <v/>
      </c>
      <c r="O213" s="5" t="str">
        <f t="shared" si="42"/>
        <v/>
      </c>
      <c r="P213" s="5" t="str">
        <f t="shared" si="43"/>
        <v/>
      </c>
      <c r="Q213" s="18" t="str">
        <f t="shared" si="44"/>
        <v/>
      </c>
      <c r="R213" s="17" t="str">
        <f t="shared" si="45"/>
        <v/>
      </c>
      <c r="S213" s="5" t="str">
        <f t="shared" si="46"/>
        <v/>
      </c>
      <c r="T213" s="16" t="str">
        <f t="shared" si="47"/>
        <v/>
      </c>
      <c r="U213" s="17" t="str">
        <f t="shared" si="48"/>
        <v/>
      </c>
      <c r="V213" s="5" t="str">
        <f t="shared" si="49"/>
        <v/>
      </c>
      <c r="W213" s="5"/>
      <c r="X213" s="5" t="str">
        <f t="shared" si="50"/>
        <v/>
      </c>
      <c r="Y213" s="16" t="str">
        <f t="shared" si="51"/>
        <v/>
      </c>
    </row>
    <row r="214" spans="1:25">
      <c r="A214">
        <v>2189</v>
      </c>
      <c r="B214">
        <v>0</v>
      </c>
      <c r="C214">
        <v>1990</v>
      </c>
      <c r="D214">
        <f t="shared" si="39"/>
        <v>26</v>
      </c>
      <c r="E214" t="s">
        <v>171</v>
      </c>
      <c r="F214">
        <v>4</v>
      </c>
      <c r="G214">
        <v>3</v>
      </c>
      <c r="H214">
        <v>4</v>
      </c>
      <c r="I214">
        <v>2</v>
      </c>
      <c r="J214">
        <v>2</v>
      </c>
      <c r="K214">
        <v>2</v>
      </c>
      <c r="L214">
        <v>3</v>
      </c>
      <c r="M214" s="12" t="str">
        <f t="shared" si="40"/>
        <v/>
      </c>
      <c r="N214" s="18" t="str">
        <f t="shared" si="41"/>
        <v/>
      </c>
      <c r="O214" s="5" t="str">
        <f t="shared" si="42"/>
        <v/>
      </c>
      <c r="P214" s="5" t="str">
        <f t="shared" si="43"/>
        <v/>
      </c>
      <c r="Q214" s="18" t="str">
        <f t="shared" si="44"/>
        <v/>
      </c>
      <c r="R214" s="17" t="str">
        <f t="shared" si="45"/>
        <v/>
      </c>
      <c r="S214" s="5" t="str">
        <f t="shared" si="46"/>
        <v/>
      </c>
      <c r="T214" s="16" t="str">
        <f t="shared" si="47"/>
        <v/>
      </c>
      <c r="U214" s="17" t="str">
        <f t="shared" si="48"/>
        <v/>
      </c>
      <c r="V214" s="5" t="str">
        <f t="shared" si="49"/>
        <v/>
      </c>
      <c r="W214" s="5"/>
      <c r="X214" s="5" t="str">
        <f t="shared" si="50"/>
        <v/>
      </c>
      <c r="Y214" s="16" t="str">
        <f t="shared" si="51"/>
        <v/>
      </c>
    </row>
    <row r="215" spans="1:25">
      <c r="A215">
        <v>2190</v>
      </c>
      <c r="B215">
        <v>0</v>
      </c>
      <c r="C215">
        <v>1991</v>
      </c>
      <c r="D215">
        <f t="shared" si="39"/>
        <v>25</v>
      </c>
      <c r="E215" t="s">
        <v>172</v>
      </c>
      <c r="F215">
        <v>3</v>
      </c>
      <c r="G215">
        <v>3</v>
      </c>
      <c r="H215">
        <v>3</v>
      </c>
      <c r="I215">
        <v>3</v>
      </c>
      <c r="J215">
        <v>3</v>
      </c>
      <c r="K215">
        <v>2</v>
      </c>
      <c r="L215">
        <v>3</v>
      </c>
      <c r="M215" s="12" t="str">
        <f t="shared" si="40"/>
        <v/>
      </c>
      <c r="N215" s="18" t="str">
        <f t="shared" si="41"/>
        <v/>
      </c>
      <c r="O215" s="5" t="str">
        <f t="shared" si="42"/>
        <v/>
      </c>
      <c r="P215" s="5" t="str">
        <f t="shared" si="43"/>
        <v/>
      </c>
      <c r="Q215" s="18" t="str">
        <f t="shared" si="44"/>
        <v/>
      </c>
      <c r="R215" s="17" t="str">
        <f t="shared" si="45"/>
        <v/>
      </c>
      <c r="S215" s="5" t="str">
        <f t="shared" si="46"/>
        <v/>
      </c>
      <c r="T215" s="16" t="str">
        <f t="shared" si="47"/>
        <v/>
      </c>
      <c r="U215" s="17" t="str">
        <f t="shared" si="48"/>
        <v/>
      </c>
      <c r="V215" s="5" t="str">
        <f t="shared" si="49"/>
        <v/>
      </c>
      <c r="W215" s="5"/>
      <c r="X215" s="5" t="str">
        <f t="shared" si="50"/>
        <v/>
      </c>
      <c r="Y215" s="16" t="str">
        <f t="shared" si="51"/>
        <v/>
      </c>
    </row>
    <row r="216" spans="1:25">
      <c r="A216">
        <v>2202</v>
      </c>
      <c r="B216">
        <v>0</v>
      </c>
      <c r="C216">
        <v>1990</v>
      </c>
      <c r="D216">
        <f t="shared" si="39"/>
        <v>26</v>
      </c>
      <c r="E216" t="s">
        <v>173</v>
      </c>
      <c r="F216">
        <v>3</v>
      </c>
      <c r="G216">
        <v>2</v>
      </c>
      <c r="H216">
        <v>1</v>
      </c>
      <c r="I216">
        <v>1</v>
      </c>
      <c r="J216">
        <v>1</v>
      </c>
      <c r="K216">
        <v>2</v>
      </c>
      <c r="L216">
        <v>2</v>
      </c>
      <c r="M216" s="12" t="str">
        <f t="shared" si="40"/>
        <v/>
      </c>
      <c r="N216" s="18" t="str">
        <f t="shared" si="41"/>
        <v/>
      </c>
      <c r="O216" s="5" t="str">
        <f t="shared" si="42"/>
        <v/>
      </c>
      <c r="P216" s="5" t="str">
        <f t="shared" si="43"/>
        <v/>
      </c>
      <c r="Q216" s="18" t="str">
        <f t="shared" si="44"/>
        <v/>
      </c>
      <c r="R216" s="17" t="str">
        <f t="shared" si="45"/>
        <v/>
      </c>
      <c r="S216" s="5" t="str">
        <f t="shared" si="46"/>
        <v/>
      </c>
      <c r="T216" s="16" t="str">
        <f t="shared" si="47"/>
        <v/>
      </c>
      <c r="U216" s="17" t="str">
        <f t="shared" si="48"/>
        <v/>
      </c>
      <c r="V216" s="5" t="str">
        <f t="shared" si="49"/>
        <v/>
      </c>
      <c r="W216" s="5"/>
      <c r="X216" s="5" t="str">
        <f t="shared" si="50"/>
        <v/>
      </c>
      <c r="Y216" s="16" t="str">
        <f t="shared" si="51"/>
        <v/>
      </c>
    </row>
    <row r="217" spans="1:25">
      <c r="A217">
        <v>2204</v>
      </c>
      <c r="B217">
        <v>0</v>
      </c>
      <c r="C217">
        <v>1992</v>
      </c>
      <c r="D217">
        <f t="shared" si="39"/>
        <v>24</v>
      </c>
      <c r="E217" t="s">
        <v>174</v>
      </c>
      <c r="F217">
        <v>3</v>
      </c>
      <c r="G217">
        <v>4</v>
      </c>
      <c r="H217">
        <v>2</v>
      </c>
      <c r="I217">
        <v>3</v>
      </c>
      <c r="J217">
        <v>3</v>
      </c>
      <c r="K217">
        <v>2</v>
      </c>
      <c r="L217">
        <v>4</v>
      </c>
      <c r="M217" s="12" t="str">
        <f t="shared" si="40"/>
        <v/>
      </c>
      <c r="N217" s="18" t="str">
        <f t="shared" si="41"/>
        <v/>
      </c>
      <c r="O217" s="5" t="str">
        <f t="shared" si="42"/>
        <v/>
      </c>
      <c r="P217" s="5" t="str">
        <f t="shared" si="43"/>
        <v/>
      </c>
      <c r="Q217" s="18" t="str">
        <f t="shared" si="44"/>
        <v/>
      </c>
      <c r="R217" s="17" t="str">
        <f t="shared" si="45"/>
        <v/>
      </c>
      <c r="S217" s="5" t="str">
        <f t="shared" si="46"/>
        <v/>
      </c>
      <c r="T217" s="16" t="str">
        <f t="shared" si="47"/>
        <v/>
      </c>
      <c r="U217" s="17" t="str">
        <f t="shared" si="48"/>
        <v/>
      </c>
      <c r="V217" s="5" t="str">
        <f t="shared" si="49"/>
        <v/>
      </c>
      <c r="W217" s="5"/>
      <c r="X217" s="5" t="str">
        <f t="shared" si="50"/>
        <v/>
      </c>
      <c r="Y217" s="16" t="str">
        <f t="shared" si="51"/>
        <v/>
      </c>
    </row>
    <row r="218" spans="1:25">
      <c r="A218">
        <v>2205</v>
      </c>
      <c r="B218">
        <v>0</v>
      </c>
      <c r="C218">
        <v>1961</v>
      </c>
      <c r="D218">
        <f t="shared" si="39"/>
        <v>55</v>
      </c>
      <c r="E218" t="s">
        <v>175</v>
      </c>
      <c r="F218">
        <v>3</v>
      </c>
      <c r="G218">
        <v>3</v>
      </c>
      <c r="H218">
        <v>2</v>
      </c>
      <c r="I218">
        <v>2</v>
      </c>
      <c r="J218">
        <v>2</v>
      </c>
      <c r="K218">
        <v>2</v>
      </c>
      <c r="L218">
        <v>2</v>
      </c>
      <c r="M218" s="12">
        <f t="shared" si="40"/>
        <v>13</v>
      </c>
      <c r="N218" s="18">
        <f t="shared" si="41"/>
        <v>7</v>
      </c>
      <c r="O218" s="5">
        <f t="shared" si="42"/>
        <v>0.19905325443787</v>
      </c>
      <c r="P218" s="5">
        <f t="shared" si="43"/>
        <v>47.13893175461169</v>
      </c>
      <c r="Q218" s="18">
        <f t="shared" si="44"/>
        <v>2</v>
      </c>
      <c r="R218" s="17">
        <f t="shared" si="45"/>
        <v>0.41751479289940818</v>
      </c>
      <c r="S218" s="5">
        <f t="shared" si="46"/>
        <v>42.222222222222221</v>
      </c>
      <c r="T218" s="16">
        <f t="shared" si="47"/>
        <v>4</v>
      </c>
      <c r="U218" s="17">
        <f t="shared" si="48"/>
        <v>0.34177514792899372</v>
      </c>
      <c r="V218" s="5">
        <f t="shared" si="49"/>
        <v>44.585773840650184</v>
      </c>
      <c r="W218" s="5"/>
      <c r="X218" s="5">
        <f t="shared" si="50"/>
        <v>2.8120710059171579</v>
      </c>
      <c r="Y218" s="16">
        <f t="shared" si="51"/>
        <v>42.197148394056157</v>
      </c>
    </row>
    <row r="219" spans="1:25">
      <c r="A219">
        <v>2207</v>
      </c>
      <c r="B219">
        <v>1</v>
      </c>
      <c r="C219">
        <v>1991</v>
      </c>
      <c r="D219">
        <f t="shared" si="39"/>
        <v>25</v>
      </c>
      <c r="E219" t="s">
        <v>176</v>
      </c>
      <c r="F219">
        <v>3</v>
      </c>
      <c r="G219">
        <v>4</v>
      </c>
      <c r="H219">
        <v>4</v>
      </c>
      <c r="I219">
        <v>3</v>
      </c>
      <c r="J219">
        <v>1</v>
      </c>
      <c r="K219">
        <v>1</v>
      </c>
      <c r="L219">
        <v>3</v>
      </c>
      <c r="M219" s="12" t="str">
        <f t="shared" si="40"/>
        <v/>
      </c>
      <c r="N219" s="18" t="str">
        <f t="shared" si="41"/>
        <v/>
      </c>
      <c r="O219" s="5" t="str">
        <f t="shared" si="42"/>
        <v/>
      </c>
      <c r="P219" s="5" t="str">
        <f t="shared" si="43"/>
        <v/>
      </c>
      <c r="Q219" s="18" t="str">
        <f t="shared" si="44"/>
        <v/>
      </c>
      <c r="R219" s="17" t="str">
        <f t="shared" si="45"/>
        <v/>
      </c>
      <c r="S219" s="5" t="str">
        <f t="shared" si="46"/>
        <v/>
      </c>
      <c r="T219" s="16" t="str">
        <f t="shared" si="47"/>
        <v/>
      </c>
      <c r="U219" s="17" t="str">
        <f t="shared" si="48"/>
        <v/>
      </c>
      <c r="V219" s="5" t="str">
        <f t="shared" si="49"/>
        <v/>
      </c>
      <c r="W219" s="5"/>
      <c r="X219" s="5" t="str">
        <f t="shared" si="50"/>
        <v/>
      </c>
      <c r="Y219" s="16" t="str">
        <f t="shared" si="51"/>
        <v/>
      </c>
    </row>
    <row r="220" spans="1:25">
      <c r="A220">
        <v>2211</v>
      </c>
      <c r="B220">
        <v>0</v>
      </c>
      <c r="C220">
        <v>1991</v>
      </c>
      <c r="D220">
        <f t="shared" si="39"/>
        <v>25</v>
      </c>
      <c r="E220" t="s">
        <v>177</v>
      </c>
      <c r="F220">
        <v>3</v>
      </c>
      <c r="G220">
        <v>2</v>
      </c>
      <c r="H220">
        <v>3</v>
      </c>
      <c r="I220">
        <v>2</v>
      </c>
      <c r="J220">
        <v>2</v>
      </c>
      <c r="K220">
        <v>2</v>
      </c>
      <c r="L220">
        <v>2</v>
      </c>
      <c r="M220" s="12" t="str">
        <f t="shared" si="40"/>
        <v/>
      </c>
      <c r="N220" s="18" t="str">
        <f t="shared" si="41"/>
        <v/>
      </c>
      <c r="O220" s="5" t="str">
        <f t="shared" si="42"/>
        <v/>
      </c>
      <c r="P220" s="5" t="str">
        <f t="shared" si="43"/>
        <v/>
      </c>
      <c r="Q220" s="18" t="str">
        <f t="shared" si="44"/>
        <v/>
      </c>
      <c r="R220" s="17" t="str">
        <f t="shared" si="45"/>
        <v/>
      </c>
      <c r="S220" s="5" t="str">
        <f t="shared" si="46"/>
        <v/>
      </c>
      <c r="T220" s="16" t="str">
        <f t="shared" si="47"/>
        <v/>
      </c>
      <c r="U220" s="17" t="str">
        <f t="shared" si="48"/>
        <v/>
      </c>
      <c r="V220" s="5" t="str">
        <f t="shared" si="49"/>
        <v/>
      </c>
      <c r="W220" s="5"/>
      <c r="X220" s="5" t="str">
        <f t="shared" si="50"/>
        <v/>
      </c>
      <c r="Y220" s="16" t="str">
        <f t="shared" si="51"/>
        <v/>
      </c>
    </row>
    <row r="221" spans="1:25">
      <c r="A221">
        <v>2215</v>
      </c>
      <c r="B221">
        <v>1</v>
      </c>
      <c r="C221">
        <v>1985</v>
      </c>
      <c r="D221">
        <f t="shared" si="39"/>
        <v>31</v>
      </c>
      <c r="E221" t="s">
        <v>178</v>
      </c>
      <c r="F221">
        <v>2</v>
      </c>
      <c r="G221">
        <v>3</v>
      </c>
      <c r="H221">
        <v>3</v>
      </c>
      <c r="I221">
        <v>3</v>
      </c>
      <c r="J221">
        <v>2</v>
      </c>
      <c r="K221">
        <v>2</v>
      </c>
      <c r="L221">
        <v>2</v>
      </c>
      <c r="M221" s="12" t="str">
        <f t="shared" si="40"/>
        <v/>
      </c>
      <c r="N221" s="18" t="str">
        <f t="shared" si="41"/>
        <v/>
      </c>
      <c r="O221" s="5" t="str">
        <f t="shared" si="42"/>
        <v/>
      </c>
      <c r="P221" s="5" t="str">
        <f t="shared" si="43"/>
        <v/>
      </c>
      <c r="Q221" s="18" t="str">
        <f t="shared" si="44"/>
        <v/>
      </c>
      <c r="R221" s="17" t="str">
        <f t="shared" si="45"/>
        <v/>
      </c>
      <c r="S221" s="5" t="str">
        <f t="shared" si="46"/>
        <v/>
      </c>
      <c r="T221" s="16" t="str">
        <f t="shared" si="47"/>
        <v/>
      </c>
      <c r="U221" s="17" t="str">
        <f t="shared" si="48"/>
        <v/>
      </c>
      <c r="V221" s="5" t="str">
        <f t="shared" si="49"/>
        <v/>
      </c>
      <c r="W221" s="5"/>
      <c r="X221" s="5" t="str">
        <f t="shared" si="50"/>
        <v/>
      </c>
      <c r="Y221" s="16" t="str">
        <f t="shared" si="51"/>
        <v/>
      </c>
    </row>
    <row r="222" spans="1:25">
      <c r="A222">
        <v>2220</v>
      </c>
      <c r="B222">
        <v>0</v>
      </c>
      <c r="C222">
        <v>1991</v>
      </c>
      <c r="D222">
        <f t="shared" si="39"/>
        <v>25</v>
      </c>
      <c r="E222" t="s">
        <v>46</v>
      </c>
      <c r="G222">
        <v>3</v>
      </c>
      <c r="H222">
        <v>4</v>
      </c>
      <c r="I222">
        <v>3</v>
      </c>
      <c r="J222">
        <v>2</v>
      </c>
      <c r="K222">
        <v>2</v>
      </c>
      <c r="L222">
        <v>3</v>
      </c>
      <c r="M222" s="12" t="str">
        <f t="shared" si="40"/>
        <v/>
      </c>
      <c r="N222" s="18" t="str">
        <f t="shared" si="41"/>
        <v/>
      </c>
      <c r="O222" s="5" t="str">
        <f t="shared" si="42"/>
        <v/>
      </c>
      <c r="P222" s="5" t="str">
        <f t="shared" si="43"/>
        <v/>
      </c>
      <c r="Q222" s="18" t="str">
        <f t="shared" si="44"/>
        <v/>
      </c>
      <c r="R222" s="17" t="str">
        <f t="shared" si="45"/>
        <v/>
      </c>
      <c r="S222" s="5" t="str">
        <f t="shared" si="46"/>
        <v/>
      </c>
      <c r="T222" s="16" t="str">
        <f t="shared" si="47"/>
        <v/>
      </c>
      <c r="U222" s="17" t="str">
        <f t="shared" si="48"/>
        <v/>
      </c>
      <c r="V222" s="5" t="str">
        <f t="shared" si="49"/>
        <v/>
      </c>
      <c r="W222" s="5"/>
      <c r="X222" s="5" t="str">
        <f t="shared" si="50"/>
        <v/>
      </c>
      <c r="Y222" s="16" t="str">
        <f t="shared" si="51"/>
        <v/>
      </c>
    </row>
    <row r="223" spans="1:25">
      <c r="A223">
        <v>2247</v>
      </c>
      <c r="B223">
        <v>1</v>
      </c>
      <c r="C223">
        <v>1983</v>
      </c>
      <c r="D223">
        <f t="shared" si="39"/>
        <v>33</v>
      </c>
      <c r="E223" t="s">
        <v>179</v>
      </c>
      <c r="F223">
        <v>1</v>
      </c>
      <c r="G223">
        <v>3</v>
      </c>
      <c r="H223">
        <v>2</v>
      </c>
      <c r="I223">
        <v>2</v>
      </c>
      <c r="J223">
        <v>4</v>
      </c>
      <c r="K223">
        <v>2</v>
      </c>
      <c r="L223">
        <v>3</v>
      </c>
      <c r="M223" s="12" t="str">
        <f t="shared" si="40"/>
        <v/>
      </c>
      <c r="N223" s="18" t="str">
        <f t="shared" si="41"/>
        <v/>
      </c>
      <c r="O223" s="5" t="str">
        <f t="shared" si="42"/>
        <v/>
      </c>
      <c r="P223" s="5" t="str">
        <f t="shared" si="43"/>
        <v/>
      </c>
      <c r="Q223" s="18" t="str">
        <f t="shared" si="44"/>
        <v/>
      </c>
      <c r="R223" s="17" t="str">
        <f t="shared" si="45"/>
        <v/>
      </c>
      <c r="S223" s="5" t="str">
        <f t="shared" si="46"/>
        <v/>
      </c>
      <c r="T223" s="16" t="str">
        <f t="shared" si="47"/>
        <v/>
      </c>
      <c r="U223" s="17" t="str">
        <f t="shared" si="48"/>
        <v/>
      </c>
      <c r="V223" s="5" t="str">
        <f t="shared" si="49"/>
        <v/>
      </c>
      <c r="W223" s="5"/>
      <c r="X223" s="5" t="str">
        <f t="shared" si="50"/>
        <v/>
      </c>
      <c r="Y223" s="16" t="str">
        <f t="shared" si="51"/>
        <v/>
      </c>
    </row>
    <row r="224" spans="1:25">
      <c r="A224">
        <v>2248</v>
      </c>
      <c r="B224">
        <v>0</v>
      </c>
      <c r="C224">
        <v>1990</v>
      </c>
      <c r="D224">
        <f t="shared" si="39"/>
        <v>26</v>
      </c>
      <c r="E224" t="s">
        <v>46</v>
      </c>
      <c r="G224">
        <v>4</v>
      </c>
      <c r="H224">
        <v>3</v>
      </c>
      <c r="I224">
        <v>3</v>
      </c>
      <c r="J224">
        <v>2</v>
      </c>
      <c r="K224">
        <v>2</v>
      </c>
      <c r="L224">
        <v>3</v>
      </c>
      <c r="M224" s="12" t="str">
        <f t="shared" si="40"/>
        <v/>
      </c>
      <c r="N224" s="18" t="str">
        <f t="shared" si="41"/>
        <v/>
      </c>
      <c r="O224" s="5" t="str">
        <f t="shared" si="42"/>
        <v/>
      </c>
      <c r="P224" s="5" t="str">
        <f t="shared" si="43"/>
        <v/>
      </c>
      <c r="Q224" s="18" t="str">
        <f t="shared" si="44"/>
        <v/>
      </c>
      <c r="R224" s="17" t="str">
        <f t="shared" si="45"/>
        <v/>
      </c>
      <c r="S224" s="5" t="str">
        <f t="shared" si="46"/>
        <v/>
      </c>
      <c r="T224" s="16" t="str">
        <f t="shared" si="47"/>
        <v/>
      </c>
      <c r="U224" s="17" t="str">
        <f t="shared" si="48"/>
        <v/>
      </c>
      <c r="V224" s="5" t="str">
        <f t="shared" si="49"/>
        <v/>
      </c>
      <c r="W224" s="5"/>
      <c r="X224" s="5" t="str">
        <f t="shared" si="50"/>
        <v/>
      </c>
      <c r="Y224" s="16" t="str">
        <f t="shared" si="51"/>
        <v/>
      </c>
    </row>
    <row r="225" spans="1:25">
      <c r="A225">
        <v>2262</v>
      </c>
      <c r="B225">
        <v>1</v>
      </c>
      <c r="C225">
        <v>1946</v>
      </c>
      <c r="D225">
        <f t="shared" si="39"/>
        <v>70</v>
      </c>
      <c r="E225" t="s">
        <v>180</v>
      </c>
      <c r="F225">
        <v>1</v>
      </c>
      <c r="G225">
        <v>2</v>
      </c>
      <c r="H225">
        <v>2</v>
      </c>
      <c r="I225">
        <v>3</v>
      </c>
      <c r="J225">
        <v>2</v>
      </c>
      <c r="K225">
        <v>2</v>
      </c>
      <c r="L225">
        <v>3</v>
      </c>
      <c r="M225" s="12" t="str">
        <f t="shared" si="40"/>
        <v/>
      </c>
      <c r="N225" s="18" t="str">
        <f t="shared" si="41"/>
        <v/>
      </c>
      <c r="O225" s="5" t="str">
        <f t="shared" si="42"/>
        <v/>
      </c>
      <c r="P225" s="5" t="str">
        <f t="shared" si="43"/>
        <v/>
      </c>
      <c r="Q225" s="18" t="str">
        <f t="shared" si="44"/>
        <v/>
      </c>
      <c r="R225" s="17" t="str">
        <f t="shared" si="45"/>
        <v/>
      </c>
      <c r="S225" s="5" t="str">
        <f t="shared" si="46"/>
        <v/>
      </c>
      <c r="T225" s="16" t="str">
        <f t="shared" si="47"/>
        <v/>
      </c>
      <c r="U225" s="17" t="str">
        <f t="shared" si="48"/>
        <v/>
      </c>
      <c r="V225" s="5" t="str">
        <f t="shared" si="49"/>
        <v/>
      </c>
      <c r="W225" s="5"/>
      <c r="X225" s="5" t="str">
        <f t="shared" si="50"/>
        <v/>
      </c>
      <c r="Y225" s="16" t="str">
        <f t="shared" si="51"/>
        <v/>
      </c>
    </row>
    <row r="226" spans="1:25">
      <c r="A226">
        <v>2271</v>
      </c>
      <c r="B226">
        <v>1</v>
      </c>
      <c r="C226">
        <v>1989</v>
      </c>
      <c r="D226">
        <f t="shared" si="39"/>
        <v>27</v>
      </c>
      <c r="E226" t="s">
        <v>46</v>
      </c>
      <c r="G226">
        <v>3</v>
      </c>
      <c r="H226">
        <v>2</v>
      </c>
      <c r="I226">
        <v>2</v>
      </c>
      <c r="J226">
        <v>1</v>
      </c>
      <c r="K226">
        <v>2</v>
      </c>
      <c r="L226">
        <v>3</v>
      </c>
      <c r="M226" s="12" t="str">
        <f t="shared" si="40"/>
        <v/>
      </c>
      <c r="N226" s="18" t="str">
        <f t="shared" si="41"/>
        <v/>
      </c>
      <c r="O226" s="5" t="str">
        <f t="shared" si="42"/>
        <v/>
      </c>
      <c r="P226" s="5" t="str">
        <f t="shared" si="43"/>
        <v/>
      </c>
      <c r="Q226" s="18" t="str">
        <f t="shared" si="44"/>
        <v/>
      </c>
      <c r="R226" s="17" t="str">
        <f t="shared" si="45"/>
        <v/>
      </c>
      <c r="S226" s="5" t="str">
        <f t="shared" si="46"/>
        <v/>
      </c>
      <c r="T226" s="16" t="str">
        <f t="shared" si="47"/>
        <v/>
      </c>
      <c r="U226" s="17" t="str">
        <f t="shared" si="48"/>
        <v/>
      </c>
      <c r="V226" s="5" t="str">
        <f t="shared" si="49"/>
        <v/>
      </c>
      <c r="W226" s="5"/>
      <c r="X226" s="5" t="str">
        <f t="shared" si="50"/>
        <v/>
      </c>
      <c r="Y226" s="16" t="str">
        <f t="shared" si="51"/>
        <v/>
      </c>
    </row>
    <row r="227" spans="1:25">
      <c r="A227">
        <v>2273</v>
      </c>
      <c r="B227">
        <v>0</v>
      </c>
      <c r="C227">
        <v>1947</v>
      </c>
      <c r="D227">
        <f t="shared" si="39"/>
        <v>69</v>
      </c>
      <c r="E227" t="s">
        <v>181</v>
      </c>
      <c r="F227">
        <v>2</v>
      </c>
      <c r="G227">
        <v>2</v>
      </c>
      <c r="H227">
        <v>1</v>
      </c>
      <c r="I227">
        <v>4</v>
      </c>
      <c r="J227">
        <v>3</v>
      </c>
      <c r="K227">
        <v>2</v>
      </c>
      <c r="L227">
        <v>2</v>
      </c>
      <c r="M227" s="12">
        <f t="shared" si="40"/>
        <v>14</v>
      </c>
      <c r="N227" s="18">
        <f t="shared" si="41"/>
        <v>5</v>
      </c>
      <c r="O227" s="5">
        <f t="shared" si="42"/>
        <v>5.9836686390532554</v>
      </c>
      <c r="P227" s="5">
        <f t="shared" si="43"/>
        <v>34.313453413215839</v>
      </c>
      <c r="Q227" s="18">
        <f t="shared" si="44"/>
        <v>4</v>
      </c>
      <c r="R227" s="17">
        <f t="shared" si="45"/>
        <v>1.832899408284024</v>
      </c>
      <c r="S227" s="5">
        <f t="shared" si="46"/>
        <v>66.296296296296305</v>
      </c>
      <c r="T227" s="16">
        <f t="shared" si="47"/>
        <v>5</v>
      </c>
      <c r="U227" s="17">
        <f t="shared" si="48"/>
        <v>0.17254437869822511</v>
      </c>
      <c r="V227" s="5">
        <f t="shared" si="49"/>
        <v>53.846950165853819</v>
      </c>
      <c r="W227" s="5"/>
      <c r="X227" s="5">
        <f t="shared" si="50"/>
        <v>0.45822485207100505</v>
      </c>
      <c r="Y227" s="16">
        <f t="shared" si="51"/>
        <v>46.850225039802488</v>
      </c>
    </row>
    <row r="228" spans="1:25">
      <c r="A228">
        <v>2284</v>
      </c>
      <c r="B228">
        <v>0</v>
      </c>
      <c r="C228">
        <v>1992</v>
      </c>
      <c r="D228">
        <f t="shared" si="39"/>
        <v>24</v>
      </c>
      <c r="E228" t="s">
        <v>46</v>
      </c>
      <c r="G228">
        <v>3</v>
      </c>
      <c r="H228">
        <v>1</v>
      </c>
      <c r="I228">
        <v>3</v>
      </c>
      <c r="J228">
        <v>2</v>
      </c>
      <c r="K228">
        <v>1</v>
      </c>
      <c r="L228">
        <v>3</v>
      </c>
      <c r="M228" s="12" t="str">
        <f t="shared" si="40"/>
        <v/>
      </c>
      <c r="N228" s="18" t="str">
        <f t="shared" si="41"/>
        <v/>
      </c>
      <c r="O228" s="5" t="str">
        <f t="shared" si="42"/>
        <v/>
      </c>
      <c r="P228" s="5" t="str">
        <f t="shared" si="43"/>
        <v/>
      </c>
      <c r="Q228" s="18" t="str">
        <f t="shared" si="44"/>
        <v/>
      </c>
      <c r="R228" s="17" t="str">
        <f t="shared" si="45"/>
        <v/>
      </c>
      <c r="S228" s="5" t="str">
        <f t="shared" si="46"/>
        <v/>
      </c>
      <c r="T228" s="16" t="str">
        <f t="shared" si="47"/>
        <v/>
      </c>
      <c r="U228" s="17" t="str">
        <f t="shared" si="48"/>
        <v/>
      </c>
      <c r="V228" s="5" t="str">
        <f t="shared" si="49"/>
        <v/>
      </c>
      <c r="W228" s="5"/>
      <c r="X228" s="5" t="str">
        <f t="shared" si="50"/>
        <v/>
      </c>
      <c r="Y228" s="16" t="str">
        <f t="shared" si="51"/>
        <v/>
      </c>
    </row>
    <row r="229" spans="1:25">
      <c r="A229">
        <v>2287</v>
      </c>
      <c r="B229">
        <v>0</v>
      </c>
      <c r="C229">
        <v>1993</v>
      </c>
      <c r="D229">
        <f t="shared" si="39"/>
        <v>23</v>
      </c>
      <c r="E229" t="s">
        <v>182</v>
      </c>
      <c r="F229">
        <v>3</v>
      </c>
      <c r="G229">
        <v>3</v>
      </c>
      <c r="H229">
        <v>4</v>
      </c>
      <c r="I229">
        <v>3</v>
      </c>
      <c r="J229">
        <v>3</v>
      </c>
      <c r="K229">
        <v>1</v>
      </c>
      <c r="L229">
        <v>4</v>
      </c>
      <c r="M229" s="12" t="str">
        <f t="shared" si="40"/>
        <v/>
      </c>
      <c r="N229" s="18" t="str">
        <f t="shared" si="41"/>
        <v/>
      </c>
      <c r="O229" s="5" t="str">
        <f t="shared" si="42"/>
        <v/>
      </c>
      <c r="P229" s="5" t="str">
        <f t="shared" si="43"/>
        <v/>
      </c>
      <c r="Q229" s="18" t="str">
        <f t="shared" si="44"/>
        <v/>
      </c>
      <c r="R229" s="17" t="str">
        <f t="shared" si="45"/>
        <v/>
      </c>
      <c r="S229" s="5" t="str">
        <f t="shared" si="46"/>
        <v/>
      </c>
      <c r="T229" s="16" t="str">
        <f t="shared" si="47"/>
        <v/>
      </c>
      <c r="U229" s="17" t="str">
        <f t="shared" si="48"/>
        <v/>
      </c>
      <c r="V229" s="5" t="str">
        <f t="shared" si="49"/>
        <v/>
      </c>
      <c r="W229" s="5"/>
      <c r="X229" s="5" t="str">
        <f t="shared" si="50"/>
        <v/>
      </c>
      <c r="Y229" s="16" t="str">
        <f t="shared" si="51"/>
        <v/>
      </c>
    </row>
    <row r="230" spans="1:25">
      <c r="A230">
        <v>2298</v>
      </c>
      <c r="B230">
        <v>0</v>
      </c>
      <c r="C230">
        <v>1986</v>
      </c>
      <c r="D230">
        <f t="shared" si="39"/>
        <v>30</v>
      </c>
      <c r="E230" t="s">
        <v>183</v>
      </c>
      <c r="F230">
        <v>3</v>
      </c>
      <c r="G230">
        <v>3</v>
      </c>
      <c r="H230">
        <v>4</v>
      </c>
      <c r="I230">
        <v>3</v>
      </c>
      <c r="J230">
        <v>1</v>
      </c>
      <c r="K230">
        <v>1</v>
      </c>
      <c r="L230">
        <v>2</v>
      </c>
      <c r="M230" s="12" t="str">
        <f t="shared" si="40"/>
        <v/>
      </c>
      <c r="N230" s="18" t="str">
        <f t="shared" si="41"/>
        <v/>
      </c>
      <c r="O230" s="5" t="str">
        <f t="shared" si="42"/>
        <v/>
      </c>
      <c r="P230" s="5" t="str">
        <f t="shared" si="43"/>
        <v/>
      </c>
      <c r="Q230" s="18" t="str">
        <f t="shared" si="44"/>
        <v/>
      </c>
      <c r="R230" s="17" t="str">
        <f t="shared" si="45"/>
        <v/>
      </c>
      <c r="S230" s="5" t="str">
        <f t="shared" si="46"/>
        <v/>
      </c>
      <c r="T230" s="16" t="str">
        <f t="shared" si="47"/>
        <v/>
      </c>
      <c r="U230" s="17" t="str">
        <f t="shared" si="48"/>
        <v/>
      </c>
      <c r="V230" s="5" t="str">
        <f t="shared" si="49"/>
        <v/>
      </c>
      <c r="W230" s="5"/>
      <c r="X230" s="5" t="str">
        <f t="shared" si="50"/>
        <v/>
      </c>
      <c r="Y230" s="16" t="str">
        <f t="shared" si="51"/>
        <v/>
      </c>
    </row>
    <row r="231" spans="1:25">
      <c r="A231">
        <v>2301</v>
      </c>
      <c r="B231">
        <v>0</v>
      </c>
      <c r="C231">
        <v>1996</v>
      </c>
      <c r="D231">
        <f t="shared" si="39"/>
        <v>20</v>
      </c>
      <c r="E231" t="s">
        <v>46</v>
      </c>
      <c r="G231">
        <v>2</v>
      </c>
      <c r="H231">
        <v>1</v>
      </c>
      <c r="I231">
        <v>3</v>
      </c>
      <c r="J231">
        <v>3</v>
      </c>
      <c r="K231">
        <v>2</v>
      </c>
      <c r="L231">
        <v>3</v>
      </c>
      <c r="M231" s="12" t="str">
        <f t="shared" si="40"/>
        <v/>
      </c>
      <c r="N231" s="18" t="str">
        <f t="shared" si="41"/>
        <v/>
      </c>
      <c r="O231" s="5" t="str">
        <f t="shared" si="42"/>
        <v/>
      </c>
      <c r="P231" s="5" t="str">
        <f t="shared" si="43"/>
        <v/>
      </c>
      <c r="Q231" s="18" t="str">
        <f t="shared" si="44"/>
        <v/>
      </c>
      <c r="R231" s="17" t="str">
        <f t="shared" si="45"/>
        <v/>
      </c>
      <c r="S231" s="5" t="str">
        <f t="shared" si="46"/>
        <v/>
      </c>
      <c r="T231" s="16" t="str">
        <f t="shared" si="47"/>
        <v/>
      </c>
      <c r="U231" s="17" t="str">
        <f t="shared" si="48"/>
        <v/>
      </c>
      <c r="V231" s="5" t="str">
        <f t="shared" si="49"/>
        <v/>
      </c>
      <c r="W231" s="5"/>
      <c r="X231" s="5" t="str">
        <f t="shared" si="50"/>
        <v/>
      </c>
      <c r="Y231" s="16" t="str">
        <f t="shared" si="51"/>
        <v/>
      </c>
    </row>
    <row r="232" spans="1:25">
      <c r="A232">
        <v>2296</v>
      </c>
      <c r="B232">
        <v>0</v>
      </c>
      <c r="C232">
        <v>1984</v>
      </c>
      <c r="D232">
        <f t="shared" si="39"/>
        <v>32</v>
      </c>
      <c r="E232" t="s">
        <v>184</v>
      </c>
      <c r="F232">
        <v>3</v>
      </c>
      <c r="G232">
        <v>3</v>
      </c>
      <c r="H232">
        <v>1</v>
      </c>
      <c r="I232">
        <v>3</v>
      </c>
      <c r="J232">
        <v>3</v>
      </c>
      <c r="K232">
        <v>2</v>
      </c>
      <c r="L232">
        <v>3</v>
      </c>
      <c r="M232" s="12">
        <f t="shared" si="40"/>
        <v>15</v>
      </c>
      <c r="N232" s="18">
        <f t="shared" si="41"/>
        <v>7</v>
      </c>
      <c r="O232" s="5">
        <f t="shared" si="42"/>
        <v>0.19905325443787</v>
      </c>
      <c r="P232" s="5">
        <f t="shared" si="43"/>
        <v>47.13893175461169</v>
      </c>
      <c r="Q232" s="18">
        <f t="shared" si="44"/>
        <v>3</v>
      </c>
      <c r="R232" s="17">
        <f t="shared" si="45"/>
        <v>0.12520710059171603</v>
      </c>
      <c r="S232" s="5">
        <f t="shared" si="46"/>
        <v>54.25925925925926</v>
      </c>
      <c r="T232" s="16">
        <f t="shared" si="47"/>
        <v>5</v>
      </c>
      <c r="U232" s="17">
        <f t="shared" si="48"/>
        <v>0.17254437869822511</v>
      </c>
      <c r="V232" s="5">
        <f t="shared" si="49"/>
        <v>53.846950165853819</v>
      </c>
      <c r="W232" s="5"/>
      <c r="X232" s="5">
        <f t="shared" si="50"/>
        <v>0.10437869822485248</v>
      </c>
      <c r="Y232" s="16">
        <f t="shared" si="51"/>
        <v>51.50330168554882</v>
      </c>
    </row>
    <row r="233" spans="1:25">
      <c r="A233">
        <v>2316</v>
      </c>
      <c r="B233">
        <v>0</v>
      </c>
      <c r="C233">
        <v>1993</v>
      </c>
      <c r="D233">
        <f t="shared" si="39"/>
        <v>23</v>
      </c>
      <c r="E233" t="s">
        <v>125</v>
      </c>
      <c r="F233">
        <v>1</v>
      </c>
      <c r="G233">
        <v>3</v>
      </c>
      <c r="H233">
        <v>2</v>
      </c>
      <c r="I233">
        <v>3</v>
      </c>
      <c r="J233">
        <v>3</v>
      </c>
      <c r="K233">
        <v>2</v>
      </c>
      <c r="L233">
        <v>3</v>
      </c>
      <c r="M233" s="12" t="str">
        <f t="shared" si="40"/>
        <v/>
      </c>
      <c r="N233" s="18" t="str">
        <f t="shared" si="41"/>
        <v/>
      </c>
      <c r="O233" s="5" t="str">
        <f t="shared" si="42"/>
        <v/>
      </c>
      <c r="P233" s="5" t="str">
        <f t="shared" si="43"/>
        <v/>
      </c>
      <c r="Q233" s="18" t="str">
        <f t="shared" si="44"/>
        <v/>
      </c>
      <c r="R233" s="17" t="str">
        <f t="shared" si="45"/>
        <v/>
      </c>
      <c r="S233" s="5" t="str">
        <f t="shared" si="46"/>
        <v/>
      </c>
      <c r="T233" s="16" t="str">
        <f t="shared" si="47"/>
        <v/>
      </c>
      <c r="U233" s="17" t="str">
        <f t="shared" si="48"/>
        <v/>
      </c>
      <c r="V233" s="5" t="str">
        <f t="shared" si="49"/>
        <v/>
      </c>
      <c r="W233" s="5"/>
      <c r="X233" s="5" t="str">
        <f t="shared" si="50"/>
        <v/>
      </c>
      <c r="Y233" s="16" t="str">
        <f t="shared" si="51"/>
        <v/>
      </c>
    </row>
    <row r="234" spans="1:25">
      <c r="A234">
        <v>2315</v>
      </c>
      <c r="B234">
        <v>0</v>
      </c>
      <c r="C234">
        <v>1987</v>
      </c>
      <c r="D234">
        <f t="shared" si="39"/>
        <v>29</v>
      </c>
      <c r="E234" t="s">
        <v>185</v>
      </c>
      <c r="F234">
        <v>1</v>
      </c>
      <c r="G234">
        <v>2</v>
      </c>
      <c r="H234">
        <v>2</v>
      </c>
      <c r="I234">
        <v>3</v>
      </c>
      <c r="J234">
        <v>2</v>
      </c>
      <c r="K234">
        <v>1</v>
      </c>
      <c r="L234">
        <v>3</v>
      </c>
      <c r="M234" s="12" t="str">
        <f t="shared" si="40"/>
        <v/>
      </c>
      <c r="N234" s="18" t="str">
        <f t="shared" si="41"/>
        <v/>
      </c>
      <c r="O234" s="5" t="str">
        <f t="shared" si="42"/>
        <v/>
      </c>
      <c r="P234" s="5" t="str">
        <f t="shared" si="43"/>
        <v/>
      </c>
      <c r="Q234" s="18" t="str">
        <f t="shared" si="44"/>
        <v/>
      </c>
      <c r="R234" s="17" t="str">
        <f t="shared" si="45"/>
        <v/>
      </c>
      <c r="S234" s="5" t="str">
        <f t="shared" si="46"/>
        <v/>
      </c>
      <c r="T234" s="16" t="str">
        <f t="shared" si="47"/>
        <v/>
      </c>
      <c r="U234" s="17" t="str">
        <f t="shared" si="48"/>
        <v/>
      </c>
      <c r="V234" s="5" t="str">
        <f t="shared" si="49"/>
        <v/>
      </c>
      <c r="W234" s="5"/>
      <c r="X234" s="5" t="str">
        <f t="shared" si="50"/>
        <v/>
      </c>
      <c r="Y234" s="16" t="str">
        <f t="shared" si="51"/>
        <v/>
      </c>
    </row>
    <row r="235" spans="1:25">
      <c r="A235">
        <v>2320</v>
      </c>
      <c r="B235">
        <v>0</v>
      </c>
      <c r="C235">
        <v>1973</v>
      </c>
      <c r="D235">
        <f t="shared" si="39"/>
        <v>43</v>
      </c>
      <c r="E235" t="s">
        <v>186</v>
      </c>
      <c r="F235">
        <v>3</v>
      </c>
      <c r="G235">
        <v>2</v>
      </c>
      <c r="H235">
        <v>3</v>
      </c>
      <c r="I235">
        <v>2</v>
      </c>
      <c r="J235">
        <v>3</v>
      </c>
      <c r="K235">
        <v>2</v>
      </c>
      <c r="L235">
        <v>2</v>
      </c>
      <c r="M235" s="12">
        <f t="shared" si="40"/>
        <v>14</v>
      </c>
      <c r="N235" s="18">
        <f t="shared" si="41"/>
        <v>7</v>
      </c>
      <c r="O235" s="5">
        <f t="shared" si="42"/>
        <v>0.19905325443787</v>
      </c>
      <c r="P235" s="5">
        <f t="shared" si="43"/>
        <v>47.13893175461169</v>
      </c>
      <c r="Q235" s="18">
        <f t="shared" si="44"/>
        <v>2</v>
      </c>
      <c r="R235" s="17">
        <f t="shared" si="45"/>
        <v>0.41751479289940818</v>
      </c>
      <c r="S235" s="5">
        <f t="shared" si="46"/>
        <v>42.222222222222221</v>
      </c>
      <c r="T235" s="16">
        <f t="shared" si="47"/>
        <v>5</v>
      </c>
      <c r="U235" s="17">
        <f t="shared" si="48"/>
        <v>0.17254437869822511</v>
      </c>
      <c r="V235" s="5">
        <f t="shared" si="49"/>
        <v>53.846950165853819</v>
      </c>
      <c r="W235" s="5"/>
      <c r="X235" s="5">
        <f t="shared" si="50"/>
        <v>0.45822485207100505</v>
      </c>
      <c r="Y235" s="16">
        <f t="shared" si="51"/>
        <v>46.850225039802488</v>
      </c>
    </row>
    <row r="236" spans="1:25">
      <c r="A236">
        <v>2322</v>
      </c>
      <c r="B236">
        <v>0</v>
      </c>
      <c r="C236">
        <v>1991</v>
      </c>
      <c r="D236">
        <f t="shared" si="39"/>
        <v>25</v>
      </c>
      <c r="E236" t="s">
        <v>46</v>
      </c>
      <c r="G236">
        <v>3</v>
      </c>
      <c r="H236">
        <v>3</v>
      </c>
      <c r="I236">
        <v>3</v>
      </c>
      <c r="J236">
        <v>3</v>
      </c>
      <c r="K236">
        <v>2</v>
      </c>
      <c r="L236">
        <v>2</v>
      </c>
      <c r="M236" s="12" t="str">
        <f t="shared" si="40"/>
        <v/>
      </c>
      <c r="N236" s="18" t="str">
        <f t="shared" si="41"/>
        <v/>
      </c>
      <c r="O236" s="5" t="str">
        <f t="shared" si="42"/>
        <v/>
      </c>
      <c r="P236" s="5" t="str">
        <f t="shared" si="43"/>
        <v/>
      </c>
      <c r="Q236" s="18" t="str">
        <f t="shared" si="44"/>
        <v/>
      </c>
      <c r="R236" s="17" t="str">
        <f t="shared" si="45"/>
        <v/>
      </c>
      <c r="S236" s="5" t="str">
        <f t="shared" si="46"/>
        <v/>
      </c>
      <c r="T236" s="16" t="str">
        <f t="shared" si="47"/>
        <v/>
      </c>
      <c r="U236" s="17" t="str">
        <f t="shared" si="48"/>
        <v/>
      </c>
      <c r="V236" s="5" t="str">
        <f t="shared" si="49"/>
        <v/>
      </c>
      <c r="W236" s="5"/>
      <c r="X236" s="5" t="str">
        <f t="shared" si="50"/>
        <v/>
      </c>
      <c r="Y236" s="16" t="str">
        <f t="shared" si="51"/>
        <v/>
      </c>
    </row>
    <row r="237" spans="1:25">
      <c r="A237">
        <v>2333</v>
      </c>
      <c r="B237">
        <v>0</v>
      </c>
      <c r="C237">
        <v>1993</v>
      </c>
      <c r="D237">
        <f t="shared" si="39"/>
        <v>23</v>
      </c>
      <c r="E237" t="s">
        <v>187</v>
      </c>
      <c r="F237">
        <v>1</v>
      </c>
      <c r="G237">
        <v>2</v>
      </c>
      <c r="H237">
        <v>1</v>
      </c>
      <c r="I237">
        <v>3</v>
      </c>
      <c r="J237">
        <v>2</v>
      </c>
      <c r="K237">
        <v>2</v>
      </c>
      <c r="L237">
        <v>3</v>
      </c>
      <c r="M237" s="12" t="str">
        <f t="shared" si="40"/>
        <v/>
      </c>
      <c r="N237" s="18" t="str">
        <f t="shared" si="41"/>
        <v/>
      </c>
      <c r="O237" s="5" t="str">
        <f t="shared" si="42"/>
        <v/>
      </c>
      <c r="P237" s="5" t="str">
        <f t="shared" si="43"/>
        <v/>
      </c>
      <c r="Q237" s="18" t="str">
        <f t="shared" si="44"/>
        <v/>
      </c>
      <c r="R237" s="17" t="str">
        <f t="shared" si="45"/>
        <v/>
      </c>
      <c r="S237" s="5" t="str">
        <f t="shared" si="46"/>
        <v/>
      </c>
      <c r="T237" s="16" t="str">
        <f t="shared" si="47"/>
        <v/>
      </c>
      <c r="U237" s="17" t="str">
        <f t="shared" si="48"/>
        <v/>
      </c>
      <c r="V237" s="5" t="str">
        <f t="shared" si="49"/>
        <v/>
      </c>
      <c r="W237" s="5"/>
      <c r="X237" s="5" t="str">
        <f t="shared" si="50"/>
        <v/>
      </c>
      <c r="Y237" s="16" t="str">
        <f t="shared" si="51"/>
        <v/>
      </c>
    </row>
    <row r="238" spans="1:25">
      <c r="A238">
        <v>2339</v>
      </c>
      <c r="B238">
        <v>0</v>
      </c>
      <c r="C238">
        <v>1980</v>
      </c>
      <c r="D238">
        <f t="shared" si="39"/>
        <v>36</v>
      </c>
      <c r="E238" t="s">
        <v>188</v>
      </c>
      <c r="F238">
        <v>4</v>
      </c>
      <c r="G238">
        <v>3</v>
      </c>
      <c r="H238">
        <v>1</v>
      </c>
      <c r="I238">
        <v>3</v>
      </c>
      <c r="J238">
        <v>2</v>
      </c>
      <c r="K238">
        <v>2</v>
      </c>
      <c r="L238">
        <v>2</v>
      </c>
      <c r="M238" s="12">
        <f t="shared" si="40"/>
        <v>13</v>
      </c>
      <c r="N238" s="18">
        <f t="shared" si="41"/>
        <v>6</v>
      </c>
      <c r="O238" s="5">
        <f t="shared" si="42"/>
        <v>2.0913609467455627</v>
      </c>
      <c r="P238" s="5">
        <f t="shared" si="43"/>
        <v>40.726192583913765</v>
      </c>
      <c r="Q238" s="18">
        <f t="shared" si="44"/>
        <v>3</v>
      </c>
      <c r="R238" s="17">
        <f t="shared" si="45"/>
        <v>0.12520710059171603</v>
      </c>
      <c r="S238" s="5">
        <f t="shared" si="46"/>
        <v>54.25925925925926</v>
      </c>
      <c r="T238" s="16">
        <f t="shared" si="47"/>
        <v>4</v>
      </c>
      <c r="U238" s="17">
        <f t="shared" si="48"/>
        <v>0.34177514792899372</v>
      </c>
      <c r="V238" s="5">
        <f t="shared" si="49"/>
        <v>44.585773840650184</v>
      </c>
      <c r="W238" s="5"/>
      <c r="X238" s="5">
        <f t="shared" si="50"/>
        <v>2.8120710059171579</v>
      </c>
      <c r="Y238" s="16">
        <f t="shared" si="51"/>
        <v>42.197148394056157</v>
      </c>
    </row>
    <row r="239" spans="1:25">
      <c r="A239">
        <v>2340</v>
      </c>
      <c r="B239">
        <v>0</v>
      </c>
      <c r="C239">
        <v>1990</v>
      </c>
      <c r="D239">
        <f t="shared" si="39"/>
        <v>26</v>
      </c>
      <c r="E239" t="s">
        <v>189</v>
      </c>
      <c r="F239">
        <v>2</v>
      </c>
      <c r="G239">
        <v>4</v>
      </c>
      <c r="H239">
        <v>3</v>
      </c>
      <c r="I239">
        <v>2</v>
      </c>
      <c r="J239">
        <v>3</v>
      </c>
      <c r="K239">
        <v>1</v>
      </c>
      <c r="L239">
        <v>1</v>
      </c>
      <c r="M239" s="12" t="str">
        <f t="shared" si="40"/>
        <v/>
      </c>
      <c r="N239" s="18" t="str">
        <f t="shared" si="41"/>
        <v/>
      </c>
      <c r="O239" s="5" t="str">
        <f t="shared" si="42"/>
        <v/>
      </c>
      <c r="P239" s="5" t="str">
        <f t="shared" si="43"/>
        <v/>
      </c>
      <c r="Q239" s="18" t="str">
        <f t="shared" si="44"/>
        <v/>
      </c>
      <c r="R239" s="17" t="str">
        <f t="shared" si="45"/>
        <v/>
      </c>
      <c r="S239" s="5" t="str">
        <f t="shared" si="46"/>
        <v/>
      </c>
      <c r="T239" s="16" t="str">
        <f t="shared" si="47"/>
        <v/>
      </c>
      <c r="U239" s="17" t="str">
        <f t="shared" si="48"/>
        <v/>
      </c>
      <c r="V239" s="5" t="str">
        <f t="shared" si="49"/>
        <v/>
      </c>
      <c r="W239" s="5"/>
      <c r="X239" s="5" t="str">
        <f t="shared" si="50"/>
        <v/>
      </c>
      <c r="Y239" s="16" t="str">
        <f t="shared" si="51"/>
        <v/>
      </c>
    </row>
    <row r="240" spans="1:25">
      <c r="A240">
        <v>2366</v>
      </c>
      <c r="B240">
        <v>0</v>
      </c>
      <c r="C240">
        <v>1985</v>
      </c>
      <c r="D240">
        <f t="shared" si="39"/>
        <v>31</v>
      </c>
      <c r="E240" t="s">
        <v>190</v>
      </c>
      <c r="F240">
        <v>4</v>
      </c>
      <c r="G240">
        <v>3</v>
      </c>
      <c r="H240">
        <v>3</v>
      </c>
      <c r="I240">
        <v>3</v>
      </c>
      <c r="J240">
        <v>2</v>
      </c>
      <c r="K240">
        <v>2</v>
      </c>
      <c r="L240">
        <v>2</v>
      </c>
      <c r="M240" s="12">
        <f t="shared" si="40"/>
        <v>15</v>
      </c>
      <c r="N240" s="18">
        <f t="shared" si="41"/>
        <v>8</v>
      </c>
      <c r="O240" s="5">
        <f t="shared" si="42"/>
        <v>0.30674556213017729</v>
      </c>
      <c r="P240" s="5">
        <f t="shared" si="43"/>
        <v>53.551670925309622</v>
      </c>
      <c r="Q240" s="18">
        <f t="shared" si="44"/>
        <v>3</v>
      </c>
      <c r="R240" s="17">
        <f t="shared" si="45"/>
        <v>0.12520710059171603</v>
      </c>
      <c r="S240" s="5">
        <f t="shared" si="46"/>
        <v>54.25925925925926</v>
      </c>
      <c r="T240" s="16">
        <f t="shared" si="47"/>
        <v>4</v>
      </c>
      <c r="U240" s="17">
        <f t="shared" si="48"/>
        <v>0.34177514792899372</v>
      </c>
      <c r="V240" s="5">
        <f t="shared" si="49"/>
        <v>44.585773840650184</v>
      </c>
      <c r="W240" s="5"/>
      <c r="X240" s="5">
        <f t="shared" si="50"/>
        <v>0.10437869822485248</v>
      </c>
      <c r="Y240" s="16">
        <f t="shared" si="51"/>
        <v>51.50330168554882</v>
      </c>
    </row>
    <row r="241" spans="1:25">
      <c r="A241">
        <v>2367</v>
      </c>
      <c r="B241">
        <v>0</v>
      </c>
      <c r="C241">
        <v>1992</v>
      </c>
      <c r="D241">
        <f t="shared" si="39"/>
        <v>24</v>
      </c>
      <c r="E241" t="s">
        <v>46</v>
      </c>
      <c r="G241">
        <v>3</v>
      </c>
      <c r="H241">
        <v>3</v>
      </c>
      <c r="I241">
        <v>3</v>
      </c>
      <c r="J241">
        <v>4</v>
      </c>
      <c r="K241">
        <v>3</v>
      </c>
      <c r="L241">
        <v>3</v>
      </c>
      <c r="M241" s="12" t="str">
        <f t="shared" si="40"/>
        <v/>
      </c>
      <c r="N241" s="18" t="str">
        <f t="shared" si="41"/>
        <v/>
      </c>
      <c r="O241" s="5" t="str">
        <f t="shared" si="42"/>
        <v/>
      </c>
      <c r="P241" s="5" t="str">
        <f t="shared" si="43"/>
        <v/>
      </c>
      <c r="Q241" s="18" t="str">
        <f t="shared" si="44"/>
        <v/>
      </c>
      <c r="R241" s="17" t="str">
        <f t="shared" si="45"/>
        <v/>
      </c>
      <c r="S241" s="5" t="str">
        <f t="shared" si="46"/>
        <v/>
      </c>
      <c r="T241" s="16" t="str">
        <f t="shared" si="47"/>
        <v/>
      </c>
      <c r="U241" s="17" t="str">
        <f t="shared" si="48"/>
        <v/>
      </c>
      <c r="V241" s="5" t="str">
        <f t="shared" si="49"/>
        <v/>
      </c>
      <c r="W241" s="5"/>
      <c r="X241" s="5" t="str">
        <f t="shared" si="50"/>
        <v/>
      </c>
      <c r="Y241" s="16" t="str">
        <f t="shared" si="51"/>
        <v/>
      </c>
    </row>
    <row r="242" spans="1:25">
      <c r="A242">
        <v>2375</v>
      </c>
      <c r="B242">
        <v>0</v>
      </c>
      <c r="C242">
        <v>1987</v>
      </c>
      <c r="D242">
        <f t="shared" si="39"/>
        <v>29</v>
      </c>
      <c r="E242" t="s">
        <v>191</v>
      </c>
      <c r="F242">
        <v>3</v>
      </c>
      <c r="G242">
        <v>4</v>
      </c>
      <c r="H242">
        <v>3</v>
      </c>
      <c r="I242">
        <v>2</v>
      </c>
      <c r="J242">
        <v>1</v>
      </c>
      <c r="K242">
        <v>2</v>
      </c>
      <c r="L242">
        <v>2</v>
      </c>
      <c r="M242" s="12" t="str">
        <f t="shared" si="40"/>
        <v/>
      </c>
      <c r="N242" s="18" t="str">
        <f t="shared" si="41"/>
        <v/>
      </c>
      <c r="O242" s="5" t="str">
        <f t="shared" si="42"/>
        <v/>
      </c>
      <c r="P242" s="5" t="str">
        <f t="shared" si="43"/>
        <v/>
      </c>
      <c r="Q242" s="18" t="str">
        <f t="shared" si="44"/>
        <v/>
      </c>
      <c r="R242" s="17" t="str">
        <f t="shared" si="45"/>
        <v/>
      </c>
      <c r="S242" s="5" t="str">
        <f t="shared" si="46"/>
        <v/>
      </c>
      <c r="T242" s="16" t="str">
        <f t="shared" si="47"/>
        <v/>
      </c>
      <c r="U242" s="17" t="str">
        <f t="shared" si="48"/>
        <v/>
      </c>
      <c r="V242" s="5" t="str">
        <f t="shared" si="49"/>
        <v/>
      </c>
      <c r="W242" s="5"/>
      <c r="X242" s="5" t="str">
        <f t="shared" si="50"/>
        <v/>
      </c>
      <c r="Y242" s="16" t="str">
        <f t="shared" si="51"/>
        <v/>
      </c>
    </row>
    <row r="243" spans="1:25">
      <c r="A243">
        <v>2370</v>
      </c>
      <c r="B243">
        <v>0</v>
      </c>
      <c r="C243">
        <v>1992</v>
      </c>
      <c r="D243">
        <f t="shared" si="39"/>
        <v>24</v>
      </c>
      <c r="E243" t="s">
        <v>192</v>
      </c>
      <c r="F243">
        <v>2</v>
      </c>
      <c r="G243">
        <v>4</v>
      </c>
      <c r="H243">
        <v>2</v>
      </c>
      <c r="I243">
        <v>3</v>
      </c>
      <c r="J243">
        <v>2</v>
      </c>
      <c r="K243">
        <v>1</v>
      </c>
      <c r="L243">
        <v>3</v>
      </c>
      <c r="M243" s="12" t="str">
        <f t="shared" si="40"/>
        <v/>
      </c>
      <c r="N243" s="18" t="str">
        <f t="shared" si="41"/>
        <v/>
      </c>
      <c r="O243" s="5" t="str">
        <f t="shared" si="42"/>
        <v/>
      </c>
      <c r="P243" s="5" t="str">
        <f t="shared" si="43"/>
        <v/>
      </c>
      <c r="Q243" s="18" t="str">
        <f t="shared" si="44"/>
        <v/>
      </c>
      <c r="R243" s="17" t="str">
        <f t="shared" si="45"/>
        <v/>
      </c>
      <c r="S243" s="5" t="str">
        <f t="shared" si="46"/>
        <v/>
      </c>
      <c r="T243" s="16" t="str">
        <f t="shared" si="47"/>
        <v/>
      </c>
      <c r="U243" s="17" t="str">
        <f t="shared" si="48"/>
        <v/>
      </c>
      <c r="V243" s="5" t="str">
        <f t="shared" si="49"/>
        <v/>
      </c>
      <c r="W243" s="5"/>
      <c r="X243" s="5" t="str">
        <f t="shared" si="50"/>
        <v/>
      </c>
      <c r="Y243" s="16" t="str">
        <f t="shared" si="51"/>
        <v/>
      </c>
    </row>
    <row r="244" spans="1:25">
      <c r="A244">
        <v>2386</v>
      </c>
      <c r="B244">
        <v>0</v>
      </c>
      <c r="C244">
        <v>1987</v>
      </c>
      <c r="D244">
        <f t="shared" si="39"/>
        <v>29</v>
      </c>
      <c r="E244" t="s">
        <v>193</v>
      </c>
      <c r="F244">
        <v>1</v>
      </c>
      <c r="G244">
        <v>3</v>
      </c>
      <c r="H244">
        <v>1</v>
      </c>
      <c r="I244">
        <v>3</v>
      </c>
      <c r="J244">
        <v>3</v>
      </c>
      <c r="K244">
        <v>2</v>
      </c>
      <c r="L244">
        <v>2</v>
      </c>
      <c r="M244" s="12" t="str">
        <f t="shared" si="40"/>
        <v/>
      </c>
      <c r="N244" s="18" t="str">
        <f t="shared" si="41"/>
        <v/>
      </c>
      <c r="O244" s="5" t="str">
        <f t="shared" si="42"/>
        <v/>
      </c>
      <c r="P244" s="5" t="str">
        <f t="shared" si="43"/>
        <v/>
      </c>
      <c r="Q244" s="18" t="str">
        <f t="shared" si="44"/>
        <v/>
      </c>
      <c r="R244" s="17" t="str">
        <f t="shared" si="45"/>
        <v/>
      </c>
      <c r="S244" s="5" t="str">
        <f t="shared" si="46"/>
        <v/>
      </c>
      <c r="T244" s="16" t="str">
        <f t="shared" si="47"/>
        <v/>
      </c>
      <c r="U244" s="17" t="str">
        <f t="shared" si="48"/>
        <v/>
      </c>
      <c r="V244" s="5" t="str">
        <f t="shared" si="49"/>
        <v/>
      </c>
      <c r="W244" s="5"/>
      <c r="X244" s="5" t="str">
        <f t="shared" si="50"/>
        <v/>
      </c>
      <c r="Y244" s="16" t="str">
        <f t="shared" si="51"/>
        <v/>
      </c>
    </row>
    <row r="245" spans="1:25">
      <c r="A245">
        <v>2399</v>
      </c>
      <c r="B245">
        <v>0</v>
      </c>
      <c r="C245">
        <v>1974</v>
      </c>
      <c r="D245">
        <f t="shared" si="39"/>
        <v>42</v>
      </c>
      <c r="E245" t="s">
        <v>194</v>
      </c>
      <c r="F245">
        <v>3</v>
      </c>
      <c r="G245">
        <v>2</v>
      </c>
      <c r="H245">
        <v>1</v>
      </c>
      <c r="I245">
        <v>3</v>
      </c>
      <c r="J245">
        <v>3</v>
      </c>
      <c r="K245">
        <v>1</v>
      </c>
      <c r="L245">
        <v>2</v>
      </c>
      <c r="M245" s="12">
        <f t="shared" si="40"/>
        <v>12</v>
      </c>
      <c r="N245" s="18">
        <f t="shared" si="41"/>
        <v>5</v>
      </c>
      <c r="O245" s="5">
        <f t="shared" si="42"/>
        <v>5.9836686390532554</v>
      </c>
      <c r="P245" s="5">
        <f t="shared" si="43"/>
        <v>34.313453413215839</v>
      </c>
      <c r="Q245" s="18">
        <f t="shared" si="44"/>
        <v>3</v>
      </c>
      <c r="R245" s="17">
        <f t="shared" si="45"/>
        <v>0.12520710059171603</v>
      </c>
      <c r="S245" s="5">
        <f t="shared" si="46"/>
        <v>54.25925925925926</v>
      </c>
      <c r="T245" s="16">
        <f t="shared" si="47"/>
        <v>4</v>
      </c>
      <c r="U245" s="17">
        <f t="shared" si="48"/>
        <v>0.34177514792899372</v>
      </c>
      <c r="V245" s="5">
        <f t="shared" si="49"/>
        <v>44.585773840650184</v>
      </c>
      <c r="W245" s="5"/>
      <c r="X245" s="5">
        <f t="shared" si="50"/>
        <v>7.1659171597633105</v>
      </c>
      <c r="Y245" s="16">
        <f t="shared" si="51"/>
        <v>37.544071748309825</v>
      </c>
    </row>
    <row r="246" spans="1:25">
      <c r="A246">
        <v>2424</v>
      </c>
      <c r="B246">
        <v>0</v>
      </c>
      <c r="C246">
        <v>1984</v>
      </c>
      <c r="D246">
        <f t="shared" si="39"/>
        <v>32</v>
      </c>
      <c r="E246" t="s">
        <v>46</v>
      </c>
      <c r="G246">
        <v>2</v>
      </c>
      <c r="H246">
        <v>3</v>
      </c>
      <c r="I246">
        <v>4</v>
      </c>
      <c r="J246">
        <v>3</v>
      </c>
      <c r="K246">
        <v>1</v>
      </c>
      <c r="L246">
        <v>3</v>
      </c>
      <c r="M246" s="12">
        <f t="shared" si="40"/>
        <v>16</v>
      </c>
      <c r="N246" s="18">
        <f t="shared" si="41"/>
        <v>8</v>
      </c>
      <c r="O246" s="5">
        <f t="shared" si="42"/>
        <v>0.30674556213017729</v>
      </c>
      <c r="P246" s="5">
        <f t="shared" si="43"/>
        <v>53.551670925309622</v>
      </c>
      <c r="Q246" s="18">
        <f t="shared" si="44"/>
        <v>4</v>
      </c>
      <c r="R246" s="17">
        <f t="shared" si="45"/>
        <v>1.832899408284024</v>
      </c>
      <c r="S246" s="5">
        <f t="shared" si="46"/>
        <v>66.296296296296305</v>
      </c>
      <c r="T246" s="16">
        <f t="shared" si="47"/>
        <v>4</v>
      </c>
      <c r="U246" s="17">
        <f t="shared" si="48"/>
        <v>0.34177514792899372</v>
      </c>
      <c r="V246" s="5">
        <f t="shared" si="49"/>
        <v>44.585773840650184</v>
      </c>
      <c r="W246" s="5"/>
      <c r="X246" s="5">
        <f t="shared" si="50"/>
        <v>1.7505325443786999</v>
      </c>
      <c r="Y246" s="16">
        <f t="shared" si="51"/>
        <v>56.156378331295144</v>
      </c>
    </row>
    <row r="247" spans="1:25">
      <c r="A247">
        <v>2421</v>
      </c>
      <c r="B247">
        <v>0</v>
      </c>
      <c r="C247">
        <v>1992</v>
      </c>
      <c r="D247">
        <f t="shared" si="39"/>
        <v>24</v>
      </c>
      <c r="E247" t="s">
        <v>195</v>
      </c>
      <c r="F247">
        <v>3</v>
      </c>
      <c r="G247">
        <v>3</v>
      </c>
      <c r="H247">
        <v>3</v>
      </c>
      <c r="I247">
        <v>3</v>
      </c>
      <c r="J247">
        <v>3</v>
      </c>
      <c r="K247">
        <v>1</v>
      </c>
      <c r="L247">
        <v>3</v>
      </c>
      <c r="M247" s="12" t="str">
        <f t="shared" si="40"/>
        <v/>
      </c>
      <c r="N247" s="18" t="str">
        <f t="shared" si="41"/>
        <v/>
      </c>
      <c r="O247" s="5" t="str">
        <f t="shared" si="42"/>
        <v/>
      </c>
      <c r="P247" s="5" t="str">
        <f t="shared" si="43"/>
        <v/>
      </c>
      <c r="Q247" s="18" t="str">
        <f t="shared" si="44"/>
        <v/>
      </c>
      <c r="R247" s="17" t="str">
        <f t="shared" si="45"/>
        <v/>
      </c>
      <c r="S247" s="5" t="str">
        <f t="shared" si="46"/>
        <v/>
      </c>
      <c r="T247" s="16" t="str">
        <f t="shared" si="47"/>
        <v/>
      </c>
      <c r="U247" s="17" t="str">
        <f t="shared" si="48"/>
        <v/>
      </c>
      <c r="V247" s="5" t="str">
        <f t="shared" si="49"/>
        <v/>
      </c>
      <c r="W247" s="5"/>
      <c r="X247" s="5" t="str">
        <f t="shared" si="50"/>
        <v/>
      </c>
      <c r="Y247" s="16" t="str">
        <f t="shared" si="51"/>
        <v/>
      </c>
    </row>
    <row r="248" spans="1:25">
      <c r="A248">
        <v>2425</v>
      </c>
      <c r="B248">
        <v>0</v>
      </c>
      <c r="C248">
        <v>1985</v>
      </c>
      <c r="D248">
        <f t="shared" si="39"/>
        <v>31</v>
      </c>
      <c r="E248" t="s">
        <v>46</v>
      </c>
      <c r="G248">
        <v>3</v>
      </c>
      <c r="H248">
        <v>2</v>
      </c>
      <c r="I248">
        <v>3</v>
      </c>
      <c r="J248">
        <v>2</v>
      </c>
      <c r="K248">
        <v>1</v>
      </c>
      <c r="L248">
        <v>2</v>
      </c>
      <c r="M248" s="12">
        <f t="shared" si="40"/>
        <v>13</v>
      </c>
      <c r="N248" s="18">
        <f t="shared" si="41"/>
        <v>7</v>
      </c>
      <c r="O248" s="5">
        <f t="shared" si="42"/>
        <v>0.19905325443787</v>
      </c>
      <c r="P248" s="5">
        <f t="shared" si="43"/>
        <v>47.13893175461169</v>
      </c>
      <c r="Q248" s="18">
        <f t="shared" si="44"/>
        <v>3</v>
      </c>
      <c r="R248" s="17">
        <f t="shared" si="45"/>
        <v>0.12520710059171603</v>
      </c>
      <c r="S248" s="5">
        <f t="shared" si="46"/>
        <v>54.25925925925926</v>
      </c>
      <c r="T248" s="16">
        <f t="shared" si="47"/>
        <v>3</v>
      </c>
      <c r="U248" s="17">
        <f t="shared" si="48"/>
        <v>2.5110059171597623</v>
      </c>
      <c r="V248" s="5">
        <f t="shared" si="49"/>
        <v>35.324597515446541</v>
      </c>
      <c r="W248" s="5"/>
      <c r="X248" s="5">
        <f t="shared" si="50"/>
        <v>2.8120710059171579</v>
      </c>
      <c r="Y248" s="16">
        <f t="shared" si="51"/>
        <v>42.197148394056157</v>
      </c>
    </row>
    <row r="249" spans="1:25">
      <c r="A249">
        <v>2447</v>
      </c>
      <c r="B249">
        <v>0</v>
      </c>
      <c r="C249">
        <v>1994</v>
      </c>
      <c r="D249">
        <f t="shared" si="39"/>
        <v>22</v>
      </c>
      <c r="E249" t="s">
        <v>46</v>
      </c>
      <c r="G249">
        <v>3</v>
      </c>
      <c r="H249">
        <v>3</v>
      </c>
      <c r="I249">
        <v>3</v>
      </c>
      <c r="J249">
        <v>2</v>
      </c>
      <c r="K249">
        <v>2</v>
      </c>
      <c r="L249">
        <v>3</v>
      </c>
      <c r="M249" s="12" t="str">
        <f t="shared" si="40"/>
        <v/>
      </c>
      <c r="N249" s="18" t="str">
        <f t="shared" si="41"/>
        <v/>
      </c>
      <c r="O249" s="5" t="str">
        <f t="shared" si="42"/>
        <v/>
      </c>
      <c r="P249" s="5" t="str">
        <f t="shared" si="43"/>
        <v/>
      </c>
      <c r="Q249" s="18" t="str">
        <f t="shared" si="44"/>
        <v/>
      </c>
      <c r="R249" s="17" t="str">
        <f t="shared" si="45"/>
        <v/>
      </c>
      <c r="S249" s="5" t="str">
        <f t="shared" si="46"/>
        <v/>
      </c>
      <c r="T249" s="16" t="str">
        <f t="shared" si="47"/>
        <v/>
      </c>
      <c r="U249" s="17" t="str">
        <f t="shared" si="48"/>
        <v/>
      </c>
      <c r="V249" s="5" t="str">
        <f t="shared" si="49"/>
        <v/>
      </c>
      <c r="W249" s="5"/>
      <c r="X249" s="5" t="str">
        <f t="shared" si="50"/>
        <v/>
      </c>
      <c r="Y249" s="16" t="str">
        <f t="shared" si="51"/>
        <v/>
      </c>
    </row>
    <row r="250" spans="1:25">
      <c r="A250">
        <v>2487</v>
      </c>
      <c r="B250">
        <v>0</v>
      </c>
      <c r="C250">
        <v>1993</v>
      </c>
      <c r="D250">
        <f t="shared" si="39"/>
        <v>23</v>
      </c>
      <c r="E250" t="s">
        <v>196</v>
      </c>
      <c r="F250">
        <v>3</v>
      </c>
      <c r="G250">
        <v>3</v>
      </c>
      <c r="H250">
        <v>3</v>
      </c>
      <c r="I250">
        <v>3</v>
      </c>
      <c r="J250">
        <v>3</v>
      </c>
      <c r="K250">
        <v>2</v>
      </c>
      <c r="L250">
        <v>2</v>
      </c>
      <c r="M250" s="12" t="str">
        <f t="shared" si="40"/>
        <v/>
      </c>
      <c r="N250" s="18" t="str">
        <f t="shared" si="41"/>
        <v/>
      </c>
      <c r="O250" s="5" t="str">
        <f t="shared" si="42"/>
        <v/>
      </c>
      <c r="P250" s="5" t="str">
        <f t="shared" si="43"/>
        <v/>
      </c>
      <c r="Q250" s="18" t="str">
        <f t="shared" si="44"/>
        <v/>
      </c>
      <c r="R250" s="17" t="str">
        <f t="shared" si="45"/>
        <v/>
      </c>
      <c r="S250" s="5" t="str">
        <f t="shared" si="46"/>
        <v/>
      </c>
      <c r="T250" s="16" t="str">
        <f t="shared" si="47"/>
        <v/>
      </c>
      <c r="U250" s="17" t="str">
        <f t="shared" si="48"/>
        <v/>
      </c>
      <c r="V250" s="5" t="str">
        <f t="shared" si="49"/>
        <v/>
      </c>
      <c r="W250" s="5"/>
      <c r="X250" s="5" t="str">
        <f t="shared" si="50"/>
        <v/>
      </c>
      <c r="Y250" s="16" t="str">
        <f t="shared" si="51"/>
        <v/>
      </c>
    </row>
    <row r="251" spans="1:25">
      <c r="A251">
        <v>2497</v>
      </c>
      <c r="B251">
        <v>1</v>
      </c>
      <c r="C251">
        <v>1987</v>
      </c>
      <c r="D251">
        <f t="shared" si="39"/>
        <v>29</v>
      </c>
      <c r="E251" t="s">
        <v>197</v>
      </c>
      <c r="F251">
        <v>2</v>
      </c>
      <c r="G251">
        <v>2</v>
      </c>
      <c r="H251">
        <v>3</v>
      </c>
      <c r="I251">
        <v>3</v>
      </c>
      <c r="J251">
        <v>1</v>
      </c>
      <c r="K251">
        <v>2</v>
      </c>
      <c r="L251">
        <v>3</v>
      </c>
      <c r="M251" s="12" t="str">
        <f t="shared" si="40"/>
        <v/>
      </c>
      <c r="N251" s="18" t="str">
        <f t="shared" si="41"/>
        <v/>
      </c>
      <c r="O251" s="5" t="str">
        <f t="shared" si="42"/>
        <v/>
      </c>
      <c r="P251" s="5" t="str">
        <f t="shared" si="43"/>
        <v/>
      </c>
      <c r="Q251" s="18" t="str">
        <f t="shared" si="44"/>
        <v/>
      </c>
      <c r="R251" s="17" t="str">
        <f t="shared" si="45"/>
        <v/>
      </c>
      <c r="S251" s="5" t="str">
        <f t="shared" si="46"/>
        <v/>
      </c>
      <c r="T251" s="16" t="str">
        <f t="shared" si="47"/>
        <v/>
      </c>
      <c r="U251" s="17" t="str">
        <f t="shared" si="48"/>
        <v/>
      </c>
      <c r="V251" s="5" t="str">
        <f t="shared" si="49"/>
        <v/>
      </c>
      <c r="W251" s="5"/>
      <c r="X251" s="5" t="str">
        <f t="shared" si="50"/>
        <v/>
      </c>
      <c r="Y251" s="16" t="str">
        <f t="shared" si="51"/>
        <v/>
      </c>
    </row>
    <row r="252" spans="1:25">
      <c r="A252">
        <v>2505</v>
      </c>
      <c r="B252">
        <v>0</v>
      </c>
      <c r="C252">
        <v>1980</v>
      </c>
      <c r="D252">
        <f t="shared" si="39"/>
        <v>36</v>
      </c>
      <c r="E252" t="s">
        <v>46</v>
      </c>
      <c r="G252">
        <v>3</v>
      </c>
      <c r="H252">
        <v>2</v>
      </c>
      <c r="I252">
        <v>2</v>
      </c>
      <c r="J252">
        <v>2</v>
      </c>
      <c r="K252">
        <v>2</v>
      </c>
      <c r="L252">
        <v>3</v>
      </c>
      <c r="M252" s="12">
        <f t="shared" si="40"/>
        <v>14</v>
      </c>
      <c r="N252" s="18">
        <f t="shared" si="41"/>
        <v>8</v>
      </c>
      <c r="O252" s="5">
        <f t="shared" si="42"/>
        <v>0.30674556213017729</v>
      </c>
      <c r="P252" s="5">
        <f t="shared" si="43"/>
        <v>53.551670925309622</v>
      </c>
      <c r="Q252" s="18">
        <f t="shared" si="44"/>
        <v>2</v>
      </c>
      <c r="R252" s="17">
        <f t="shared" si="45"/>
        <v>0.41751479289940818</v>
      </c>
      <c r="S252" s="5">
        <f t="shared" si="46"/>
        <v>42.222222222222221</v>
      </c>
      <c r="T252" s="16">
        <f t="shared" si="47"/>
        <v>4</v>
      </c>
      <c r="U252" s="17">
        <f t="shared" si="48"/>
        <v>0.34177514792899372</v>
      </c>
      <c r="V252" s="5">
        <f t="shared" si="49"/>
        <v>44.585773840650184</v>
      </c>
      <c r="W252" s="5"/>
      <c r="X252" s="5">
        <f t="shared" si="50"/>
        <v>0.45822485207100505</v>
      </c>
      <c r="Y252" s="16">
        <f t="shared" si="51"/>
        <v>46.850225039802488</v>
      </c>
    </row>
    <row r="253" spans="1:25">
      <c r="A253">
        <v>2503</v>
      </c>
      <c r="B253">
        <v>0</v>
      </c>
      <c r="C253">
        <v>1983</v>
      </c>
      <c r="D253">
        <f t="shared" si="39"/>
        <v>33</v>
      </c>
      <c r="E253" t="s">
        <v>198</v>
      </c>
      <c r="F253">
        <v>1</v>
      </c>
      <c r="G253">
        <v>3</v>
      </c>
      <c r="H253">
        <v>2</v>
      </c>
      <c r="I253">
        <v>3</v>
      </c>
      <c r="J253">
        <v>2</v>
      </c>
      <c r="K253">
        <v>2</v>
      </c>
      <c r="L253">
        <v>3</v>
      </c>
      <c r="M253" s="12">
        <f t="shared" si="40"/>
        <v>15</v>
      </c>
      <c r="N253" s="18">
        <f t="shared" si="41"/>
        <v>8</v>
      </c>
      <c r="O253" s="5">
        <f t="shared" si="42"/>
        <v>0.30674556213017729</v>
      </c>
      <c r="P253" s="5">
        <f t="shared" si="43"/>
        <v>53.551670925309622</v>
      </c>
      <c r="Q253" s="18">
        <f t="shared" si="44"/>
        <v>3</v>
      </c>
      <c r="R253" s="17">
        <f t="shared" si="45"/>
        <v>0.12520710059171603</v>
      </c>
      <c r="S253" s="5">
        <f t="shared" si="46"/>
        <v>54.25925925925926</v>
      </c>
      <c r="T253" s="16">
        <f t="shared" si="47"/>
        <v>4</v>
      </c>
      <c r="U253" s="17">
        <f t="shared" si="48"/>
        <v>0.34177514792899372</v>
      </c>
      <c r="V253" s="5">
        <f t="shared" si="49"/>
        <v>44.585773840650184</v>
      </c>
      <c r="W253" s="5"/>
      <c r="X253" s="5">
        <f t="shared" si="50"/>
        <v>0.10437869822485248</v>
      </c>
      <c r="Y253" s="16">
        <f t="shared" si="51"/>
        <v>51.50330168554882</v>
      </c>
    </row>
    <row r="254" spans="1:25">
      <c r="A254">
        <v>2546</v>
      </c>
      <c r="B254">
        <v>0</v>
      </c>
      <c r="C254">
        <v>1989</v>
      </c>
      <c r="D254">
        <f t="shared" si="39"/>
        <v>27</v>
      </c>
      <c r="E254" t="s">
        <v>199</v>
      </c>
      <c r="F254">
        <v>2</v>
      </c>
      <c r="G254">
        <v>3</v>
      </c>
      <c r="H254">
        <v>4</v>
      </c>
      <c r="I254">
        <v>2</v>
      </c>
      <c r="J254">
        <v>3</v>
      </c>
      <c r="K254">
        <v>1</v>
      </c>
      <c r="L254">
        <v>3</v>
      </c>
      <c r="M254" s="12" t="str">
        <f t="shared" si="40"/>
        <v/>
      </c>
      <c r="N254" s="18" t="str">
        <f t="shared" si="41"/>
        <v/>
      </c>
      <c r="O254" s="5" t="str">
        <f t="shared" si="42"/>
        <v/>
      </c>
      <c r="P254" s="5" t="str">
        <f t="shared" si="43"/>
        <v/>
      </c>
      <c r="Q254" s="18" t="str">
        <f t="shared" si="44"/>
        <v/>
      </c>
      <c r="R254" s="17" t="str">
        <f t="shared" si="45"/>
        <v/>
      </c>
      <c r="S254" s="5" t="str">
        <f t="shared" si="46"/>
        <v/>
      </c>
      <c r="T254" s="16" t="str">
        <f t="shared" si="47"/>
        <v/>
      </c>
      <c r="U254" s="17" t="str">
        <f t="shared" si="48"/>
        <v/>
      </c>
      <c r="V254" s="5" t="str">
        <f t="shared" si="49"/>
        <v/>
      </c>
      <c r="W254" s="5"/>
      <c r="X254" s="5" t="str">
        <f t="shared" si="50"/>
        <v/>
      </c>
      <c r="Y254" s="16" t="str">
        <f t="shared" si="51"/>
        <v/>
      </c>
    </row>
    <row r="255" spans="1:25">
      <c r="A255">
        <v>2576</v>
      </c>
      <c r="B255">
        <v>0</v>
      </c>
      <c r="C255">
        <v>1991</v>
      </c>
      <c r="D255">
        <f t="shared" si="39"/>
        <v>25</v>
      </c>
      <c r="E255" t="s">
        <v>200</v>
      </c>
      <c r="F255">
        <v>1</v>
      </c>
      <c r="G255">
        <v>4</v>
      </c>
      <c r="H255">
        <v>2</v>
      </c>
      <c r="I255">
        <v>3</v>
      </c>
      <c r="J255">
        <v>1</v>
      </c>
      <c r="K255">
        <v>1</v>
      </c>
      <c r="L255">
        <v>4</v>
      </c>
      <c r="M255" s="12" t="str">
        <f t="shared" si="40"/>
        <v/>
      </c>
      <c r="N255" s="18" t="str">
        <f t="shared" si="41"/>
        <v/>
      </c>
      <c r="O255" s="5" t="str">
        <f t="shared" si="42"/>
        <v/>
      </c>
      <c r="P255" s="5" t="str">
        <f t="shared" si="43"/>
        <v/>
      </c>
      <c r="Q255" s="18" t="str">
        <f t="shared" si="44"/>
        <v/>
      </c>
      <c r="R255" s="17" t="str">
        <f t="shared" si="45"/>
        <v/>
      </c>
      <c r="S255" s="5" t="str">
        <f t="shared" si="46"/>
        <v/>
      </c>
      <c r="T255" s="16" t="str">
        <f t="shared" si="47"/>
        <v/>
      </c>
      <c r="U255" s="17" t="str">
        <f t="shared" si="48"/>
        <v/>
      </c>
      <c r="V255" s="5" t="str">
        <f t="shared" si="49"/>
        <v/>
      </c>
      <c r="W255" s="5"/>
      <c r="X255" s="5" t="str">
        <f t="shared" si="50"/>
        <v/>
      </c>
      <c r="Y255" s="16" t="str">
        <f t="shared" si="51"/>
        <v/>
      </c>
    </row>
    <row r="256" spans="1:25">
      <c r="A256">
        <v>2581</v>
      </c>
      <c r="B256">
        <v>0</v>
      </c>
      <c r="C256">
        <v>1976</v>
      </c>
      <c r="D256">
        <f t="shared" si="39"/>
        <v>40</v>
      </c>
      <c r="E256" t="s">
        <v>201</v>
      </c>
      <c r="F256">
        <v>4</v>
      </c>
      <c r="G256">
        <v>2</v>
      </c>
      <c r="H256">
        <v>1</v>
      </c>
      <c r="I256">
        <v>2</v>
      </c>
      <c r="J256">
        <v>3</v>
      </c>
      <c r="K256">
        <v>2</v>
      </c>
      <c r="L256">
        <v>2</v>
      </c>
      <c r="M256" s="12">
        <f t="shared" si="40"/>
        <v>12</v>
      </c>
      <c r="N256" s="18">
        <f t="shared" si="41"/>
        <v>5</v>
      </c>
      <c r="O256" s="5">
        <f t="shared" si="42"/>
        <v>5.9836686390532554</v>
      </c>
      <c r="P256" s="5">
        <f t="shared" si="43"/>
        <v>34.313453413215839</v>
      </c>
      <c r="Q256" s="18">
        <f t="shared" si="44"/>
        <v>2</v>
      </c>
      <c r="R256" s="17">
        <f t="shared" si="45"/>
        <v>0.41751479289940818</v>
      </c>
      <c r="S256" s="5">
        <f t="shared" si="46"/>
        <v>42.222222222222221</v>
      </c>
      <c r="T256" s="16">
        <f t="shared" si="47"/>
        <v>5</v>
      </c>
      <c r="U256" s="17">
        <f t="shared" si="48"/>
        <v>0.17254437869822511</v>
      </c>
      <c r="V256" s="5">
        <f t="shared" si="49"/>
        <v>53.846950165853819</v>
      </c>
      <c r="W256" s="5"/>
      <c r="X256" s="5">
        <f t="shared" si="50"/>
        <v>7.1659171597633105</v>
      </c>
      <c r="Y256" s="16">
        <f t="shared" si="51"/>
        <v>37.544071748309825</v>
      </c>
    </row>
    <row r="257" spans="1:25">
      <c r="A257">
        <v>2580</v>
      </c>
      <c r="B257">
        <v>0</v>
      </c>
      <c r="C257">
        <v>1994</v>
      </c>
      <c r="D257">
        <f t="shared" si="39"/>
        <v>22</v>
      </c>
      <c r="E257" t="s">
        <v>202</v>
      </c>
      <c r="F257">
        <v>3</v>
      </c>
      <c r="G257">
        <v>4</v>
      </c>
      <c r="H257">
        <v>2</v>
      </c>
      <c r="I257">
        <v>3</v>
      </c>
      <c r="J257">
        <v>2</v>
      </c>
      <c r="K257">
        <v>1</v>
      </c>
      <c r="L257">
        <v>3</v>
      </c>
      <c r="M257" s="12" t="str">
        <f t="shared" si="40"/>
        <v/>
      </c>
      <c r="N257" s="18" t="str">
        <f t="shared" si="41"/>
        <v/>
      </c>
      <c r="O257" s="5" t="str">
        <f t="shared" si="42"/>
        <v/>
      </c>
      <c r="P257" s="5" t="str">
        <f t="shared" si="43"/>
        <v/>
      </c>
      <c r="Q257" s="18" t="str">
        <f t="shared" si="44"/>
        <v/>
      </c>
      <c r="R257" s="17" t="str">
        <f t="shared" si="45"/>
        <v/>
      </c>
      <c r="S257" s="5" t="str">
        <f t="shared" si="46"/>
        <v/>
      </c>
      <c r="T257" s="16" t="str">
        <f t="shared" si="47"/>
        <v/>
      </c>
      <c r="U257" s="17" t="str">
        <f t="shared" si="48"/>
        <v/>
      </c>
      <c r="V257" s="5" t="str">
        <f t="shared" si="49"/>
        <v/>
      </c>
      <c r="W257" s="5"/>
      <c r="X257" s="5" t="str">
        <f t="shared" si="50"/>
        <v/>
      </c>
      <c r="Y257" s="16" t="str">
        <f t="shared" si="51"/>
        <v/>
      </c>
    </row>
    <row r="258" spans="1:25">
      <c r="A258">
        <v>2603</v>
      </c>
      <c r="B258">
        <v>0</v>
      </c>
      <c r="C258">
        <v>1992</v>
      </c>
      <c r="D258">
        <f t="shared" si="39"/>
        <v>24</v>
      </c>
      <c r="E258" t="s">
        <v>203</v>
      </c>
      <c r="F258">
        <v>1</v>
      </c>
      <c r="G258">
        <v>3</v>
      </c>
      <c r="H258">
        <v>3</v>
      </c>
      <c r="I258">
        <v>3</v>
      </c>
      <c r="J258">
        <v>2</v>
      </c>
      <c r="K258">
        <v>3</v>
      </c>
      <c r="L258">
        <v>1</v>
      </c>
      <c r="M258" s="12" t="str">
        <f t="shared" si="40"/>
        <v/>
      </c>
      <c r="N258" s="18" t="str">
        <f t="shared" si="41"/>
        <v/>
      </c>
      <c r="O258" s="5" t="str">
        <f t="shared" si="42"/>
        <v/>
      </c>
      <c r="P258" s="5" t="str">
        <f t="shared" si="43"/>
        <v/>
      </c>
      <c r="Q258" s="18" t="str">
        <f t="shared" si="44"/>
        <v/>
      </c>
      <c r="R258" s="17" t="str">
        <f t="shared" si="45"/>
        <v/>
      </c>
      <c r="S258" s="5" t="str">
        <f t="shared" si="46"/>
        <v/>
      </c>
      <c r="T258" s="16" t="str">
        <f t="shared" si="47"/>
        <v/>
      </c>
      <c r="U258" s="17" t="str">
        <f t="shared" si="48"/>
        <v/>
      </c>
      <c r="V258" s="5" t="str">
        <f t="shared" si="49"/>
        <v/>
      </c>
      <c r="W258" s="5"/>
      <c r="X258" s="5" t="str">
        <f t="shared" si="50"/>
        <v/>
      </c>
      <c r="Y258" s="16" t="str">
        <f t="shared" si="51"/>
        <v/>
      </c>
    </row>
    <row r="259" spans="1:25">
      <c r="A259">
        <v>2620</v>
      </c>
      <c r="B259">
        <v>0</v>
      </c>
      <c r="C259">
        <v>1989</v>
      </c>
      <c r="D259">
        <f t="shared" si="39"/>
        <v>27</v>
      </c>
      <c r="E259" t="s">
        <v>204</v>
      </c>
      <c r="F259">
        <v>2</v>
      </c>
      <c r="G259">
        <v>4</v>
      </c>
      <c r="H259">
        <v>2</v>
      </c>
      <c r="I259">
        <v>2</v>
      </c>
      <c r="J259">
        <v>2</v>
      </c>
      <c r="K259">
        <v>1</v>
      </c>
      <c r="L259">
        <v>3</v>
      </c>
      <c r="M259" s="12" t="str">
        <f t="shared" si="40"/>
        <v/>
      </c>
      <c r="N259" s="18" t="str">
        <f t="shared" si="41"/>
        <v/>
      </c>
      <c r="O259" s="5" t="str">
        <f t="shared" si="42"/>
        <v/>
      </c>
      <c r="P259" s="5" t="str">
        <f t="shared" si="43"/>
        <v/>
      </c>
      <c r="Q259" s="18" t="str">
        <f t="shared" si="44"/>
        <v/>
      </c>
      <c r="R259" s="17" t="str">
        <f t="shared" si="45"/>
        <v/>
      </c>
      <c r="S259" s="5" t="str">
        <f t="shared" si="46"/>
        <v/>
      </c>
      <c r="T259" s="16" t="str">
        <f t="shared" si="47"/>
        <v/>
      </c>
      <c r="U259" s="17" t="str">
        <f t="shared" si="48"/>
        <v/>
      </c>
      <c r="V259" s="5" t="str">
        <f t="shared" si="49"/>
        <v/>
      </c>
      <c r="W259" s="5"/>
      <c r="X259" s="5" t="str">
        <f t="shared" si="50"/>
        <v/>
      </c>
      <c r="Y259" s="16" t="str">
        <f t="shared" si="51"/>
        <v/>
      </c>
    </row>
    <row r="260" spans="1:25">
      <c r="A260">
        <v>2645</v>
      </c>
      <c r="B260">
        <v>0</v>
      </c>
      <c r="C260">
        <v>1989</v>
      </c>
      <c r="D260">
        <f t="shared" si="39"/>
        <v>27</v>
      </c>
      <c r="E260" t="s">
        <v>46</v>
      </c>
      <c r="G260">
        <v>3</v>
      </c>
      <c r="H260">
        <v>3</v>
      </c>
      <c r="I260">
        <v>3</v>
      </c>
      <c r="J260">
        <v>2</v>
      </c>
      <c r="K260">
        <v>2</v>
      </c>
      <c r="L260">
        <v>3</v>
      </c>
      <c r="M260" s="12" t="str">
        <f t="shared" si="40"/>
        <v/>
      </c>
      <c r="N260" s="18" t="str">
        <f t="shared" si="41"/>
        <v/>
      </c>
      <c r="O260" s="5" t="str">
        <f t="shared" si="42"/>
        <v/>
      </c>
      <c r="P260" s="5" t="str">
        <f t="shared" si="43"/>
        <v/>
      </c>
      <c r="Q260" s="18" t="str">
        <f t="shared" si="44"/>
        <v/>
      </c>
      <c r="R260" s="17" t="str">
        <f t="shared" si="45"/>
        <v/>
      </c>
      <c r="S260" s="5" t="str">
        <f t="shared" si="46"/>
        <v/>
      </c>
      <c r="T260" s="16" t="str">
        <f t="shared" si="47"/>
        <v/>
      </c>
      <c r="U260" s="17" t="str">
        <f t="shared" si="48"/>
        <v/>
      </c>
      <c r="V260" s="5" t="str">
        <f t="shared" si="49"/>
        <v/>
      </c>
      <c r="W260" s="5"/>
      <c r="X260" s="5" t="str">
        <f t="shared" si="50"/>
        <v/>
      </c>
      <c r="Y260" s="16" t="str">
        <f t="shared" si="51"/>
        <v/>
      </c>
    </row>
    <row r="261" spans="1:25">
      <c r="A261">
        <v>2698</v>
      </c>
      <c r="B261">
        <v>0</v>
      </c>
      <c r="C261">
        <v>1997</v>
      </c>
      <c r="D261">
        <f t="shared" si="39"/>
        <v>19</v>
      </c>
      <c r="E261" t="s">
        <v>205</v>
      </c>
      <c r="F261">
        <v>4</v>
      </c>
      <c r="G261">
        <v>3</v>
      </c>
      <c r="H261">
        <v>3</v>
      </c>
      <c r="I261">
        <v>3</v>
      </c>
      <c r="J261">
        <v>1</v>
      </c>
      <c r="K261">
        <v>1</v>
      </c>
      <c r="L261">
        <v>4</v>
      </c>
      <c r="M261" s="12" t="str">
        <f t="shared" si="40"/>
        <v/>
      </c>
      <c r="N261" s="18" t="str">
        <f t="shared" si="41"/>
        <v/>
      </c>
      <c r="O261" s="5" t="str">
        <f t="shared" si="42"/>
        <v/>
      </c>
      <c r="P261" s="5" t="str">
        <f t="shared" si="43"/>
        <v/>
      </c>
      <c r="Q261" s="18" t="str">
        <f t="shared" si="44"/>
        <v/>
      </c>
      <c r="R261" s="17" t="str">
        <f t="shared" si="45"/>
        <v/>
      </c>
      <c r="S261" s="5" t="str">
        <f t="shared" si="46"/>
        <v/>
      </c>
      <c r="T261" s="16" t="str">
        <f t="shared" si="47"/>
        <v/>
      </c>
      <c r="U261" s="17" t="str">
        <f t="shared" si="48"/>
        <v/>
      </c>
      <c r="V261" s="5" t="str">
        <f t="shared" si="49"/>
        <v/>
      </c>
      <c r="W261" s="5"/>
      <c r="X261" s="5" t="str">
        <f t="shared" si="50"/>
        <v/>
      </c>
      <c r="Y261" s="16" t="str">
        <f t="shared" si="51"/>
        <v/>
      </c>
    </row>
    <row r="262" spans="1:25">
      <c r="A262">
        <v>2701</v>
      </c>
      <c r="B262">
        <v>0</v>
      </c>
      <c r="C262">
        <v>1993</v>
      </c>
      <c r="D262">
        <f t="shared" si="39"/>
        <v>23</v>
      </c>
      <c r="E262" t="s">
        <v>206</v>
      </c>
      <c r="F262">
        <v>2</v>
      </c>
      <c r="G262">
        <v>4</v>
      </c>
      <c r="H262">
        <v>3</v>
      </c>
      <c r="I262">
        <v>1</v>
      </c>
      <c r="J262">
        <v>3</v>
      </c>
      <c r="K262">
        <v>1</v>
      </c>
      <c r="L262">
        <v>2</v>
      </c>
      <c r="M262" s="12" t="str">
        <f t="shared" si="40"/>
        <v/>
      </c>
      <c r="N262" s="18" t="str">
        <f t="shared" si="41"/>
        <v/>
      </c>
      <c r="O262" s="5" t="str">
        <f t="shared" si="42"/>
        <v/>
      </c>
      <c r="P262" s="5" t="str">
        <f t="shared" si="43"/>
        <v/>
      </c>
      <c r="Q262" s="18" t="str">
        <f t="shared" si="44"/>
        <v/>
      </c>
      <c r="R262" s="17" t="str">
        <f t="shared" si="45"/>
        <v/>
      </c>
      <c r="S262" s="5" t="str">
        <f t="shared" si="46"/>
        <v/>
      </c>
      <c r="T262" s="16" t="str">
        <f t="shared" si="47"/>
        <v/>
      </c>
      <c r="U262" s="17" t="str">
        <f t="shared" si="48"/>
        <v/>
      </c>
      <c r="V262" s="5" t="str">
        <f t="shared" si="49"/>
        <v/>
      </c>
      <c r="W262" s="5"/>
      <c r="X262" s="5" t="str">
        <f t="shared" si="50"/>
        <v/>
      </c>
      <c r="Y262" s="16" t="str">
        <f t="shared" si="51"/>
        <v/>
      </c>
    </row>
    <row r="263" spans="1:25">
      <c r="A263">
        <v>2703</v>
      </c>
      <c r="B263">
        <v>0</v>
      </c>
      <c r="C263">
        <v>1981</v>
      </c>
      <c r="D263">
        <f t="shared" si="39"/>
        <v>35</v>
      </c>
      <c r="E263" t="s">
        <v>207</v>
      </c>
      <c r="F263">
        <v>2</v>
      </c>
      <c r="G263">
        <v>3</v>
      </c>
      <c r="H263">
        <v>3</v>
      </c>
      <c r="I263">
        <v>1</v>
      </c>
      <c r="J263">
        <v>2</v>
      </c>
      <c r="K263">
        <v>2</v>
      </c>
      <c r="L263">
        <v>4</v>
      </c>
      <c r="M263" s="12">
        <f t="shared" si="40"/>
        <v>15</v>
      </c>
      <c r="N263" s="18">
        <f t="shared" si="41"/>
        <v>10</v>
      </c>
      <c r="O263" s="5">
        <f t="shared" si="42"/>
        <v>6.522130177514792</v>
      </c>
      <c r="P263" s="5">
        <f t="shared" si="43"/>
        <v>66.377149266705473</v>
      </c>
      <c r="Q263" s="18">
        <f t="shared" si="44"/>
        <v>1</v>
      </c>
      <c r="R263" s="17">
        <f t="shared" si="45"/>
        <v>2.7098224852071002</v>
      </c>
      <c r="S263" s="5">
        <f t="shared" si="46"/>
        <v>30.185185185185183</v>
      </c>
      <c r="T263" s="16">
        <f t="shared" si="47"/>
        <v>4</v>
      </c>
      <c r="U263" s="17">
        <f t="shared" si="48"/>
        <v>0.34177514792899372</v>
      </c>
      <c r="V263" s="5">
        <f t="shared" si="49"/>
        <v>44.585773840650184</v>
      </c>
      <c r="W263" s="5"/>
      <c r="X263" s="5">
        <f t="shared" si="50"/>
        <v>0.10437869822485248</v>
      </c>
      <c r="Y263" s="16">
        <f t="shared" si="51"/>
        <v>51.50330168554882</v>
      </c>
    </row>
    <row r="264" spans="1:25">
      <c r="A264">
        <v>2724</v>
      </c>
      <c r="B264">
        <v>0</v>
      </c>
      <c r="C264">
        <v>1986</v>
      </c>
      <c r="D264">
        <f t="shared" si="39"/>
        <v>30</v>
      </c>
      <c r="E264" t="s">
        <v>208</v>
      </c>
      <c r="F264">
        <v>3</v>
      </c>
      <c r="G264">
        <v>2</v>
      </c>
      <c r="H264">
        <v>1</v>
      </c>
      <c r="I264">
        <v>3</v>
      </c>
      <c r="J264">
        <v>3</v>
      </c>
      <c r="K264">
        <v>2</v>
      </c>
      <c r="L264">
        <v>1</v>
      </c>
      <c r="M264" s="12" t="str">
        <f t="shared" si="40"/>
        <v/>
      </c>
      <c r="N264" s="18" t="str">
        <f t="shared" si="41"/>
        <v/>
      </c>
      <c r="O264" s="5" t="str">
        <f t="shared" si="42"/>
        <v/>
      </c>
      <c r="P264" s="5" t="str">
        <f t="shared" si="43"/>
        <v/>
      </c>
      <c r="Q264" s="18" t="str">
        <f t="shared" si="44"/>
        <v/>
      </c>
      <c r="R264" s="17" t="str">
        <f t="shared" si="45"/>
        <v/>
      </c>
      <c r="S264" s="5" t="str">
        <f t="shared" si="46"/>
        <v/>
      </c>
      <c r="T264" s="16" t="str">
        <f t="shared" si="47"/>
        <v/>
      </c>
      <c r="U264" s="17" t="str">
        <f t="shared" si="48"/>
        <v/>
      </c>
      <c r="V264" s="5" t="str">
        <f t="shared" si="49"/>
        <v/>
      </c>
      <c r="W264" s="5"/>
      <c r="X264" s="5" t="str">
        <f t="shared" si="50"/>
        <v/>
      </c>
      <c r="Y264" s="16" t="str">
        <f t="shared" si="51"/>
        <v/>
      </c>
    </row>
    <row r="265" spans="1:25">
      <c r="A265">
        <v>2736</v>
      </c>
      <c r="B265">
        <v>0</v>
      </c>
      <c r="C265">
        <v>1995</v>
      </c>
      <c r="D265">
        <f t="shared" si="39"/>
        <v>21</v>
      </c>
      <c r="E265" t="s">
        <v>46</v>
      </c>
      <c r="G265">
        <v>2</v>
      </c>
      <c r="H265">
        <v>4</v>
      </c>
      <c r="I265">
        <v>3</v>
      </c>
      <c r="J265">
        <v>2</v>
      </c>
      <c r="K265">
        <v>2</v>
      </c>
      <c r="L265">
        <v>2</v>
      </c>
      <c r="M265" s="12" t="str">
        <f t="shared" si="40"/>
        <v/>
      </c>
      <c r="N265" s="18" t="str">
        <f t="shared" si="41"/>
        <v/>
      </c>
      <c r="O265" s="5" t="str">
        <f t="shared" si="42"/>
        <v/>
      </c>
      <c r="P265" s="5" t="str">
        <f t="shared" si="43"/>
        <v/>
      </c>
      <c r="Q265" s="18" t="str">
        <f t="shared" si="44"/>
        <v/>
      </c>
      <c r="R265" s="17" t="str">
        <f t="shared" si="45"/>
        <v/>
      </c>
      <c r="S265" s="5" t="str">
        <f t="shared" si="46"/>
        <v/>
      </c>
      <c r="T265" s="16" t="str">
        <f t="shared" si="47"/>
        <v/>
      </c>
      <c r="U265" s="17" t="str">
        <f t="shared" si="48"/>
        <v/>
      </c>
      <c r="V265" s="5" t="str">
        <f t="shared" si="49"/>
        <v/>
      </c>
      <c r="W265" s="5"/>
      <c r="X265" s="5" t="str">
        <f t="shared" si="50"/>
        <v/>
      </c>
      <c r="Y265" s="16" t="str">
        <f t="shared" si="51"/>
        <v/>
      </c>
    </row>
    <row r="266" spans="1:25">
      <c r="A266">
        <v>2760</v>
      </c>
      <c r="B266">
        <v>0</v>
      </c>
      <c r="C266">
        <v>1995</v>
      </c>
      <c r="D266">
        <f t="shared" si="39"/>
        <v>21</v>
      </c>
      <c r="E266" t="s">
        <v>46</v>
      </c>
      <c r="G266">
        <v>1</v>
      </c>
      <c r="H266">
        <v>3</v>
      </c>
      <c r="I266">
        <v>1</v>
      </c>
      <c r="J266">
        <v>2</v>
      </c>
      <c r="K266">
        <v>1</v>
      </c>
      <c r="L266">
        <v>2</v>
      </c>
      <c r="M266" s="12" t="str">
        <f t="shared" si="40"/>
        <v/>
      </c>
      <c r="N266" s="18" t="str">
        <f t="shared" si="41"/>
        <v/>
      </c>
      <c r="O266" s="5" t="str">
        <f t="shared" si="42"/>
        <v/>
      </c>
      <c r="P266" s="5" t="str">
        <f t="shared" si="43"/>
        <v/>
      </c>
      <c r="Q266" s="18" t="str">
        <f t="shared" si="44"/>
        <v/>
      </c>
      <c r="R266" s="17" t="str">
        <f t="shared" si="45"/>
        <v/>
      </c>
      <c r="S266" s="5" t="str">
        <f t="shared" si="46"/>
        <v/>
      </c>
      <c r="T266" s="16" t="str">
        <f t="shared" si="47"/>
        <v/>
      </c>
      <c r="U266" s="17" t="str">
        <f t="shared" si="48"/>
        <v/>
      </c>
      <c r="V266" s="5" t="str">
        <f t="shared" si="49"/>
        <v/>
      </c>
      <c r="W266" s="5"/>
      <c r="X266" s="5" t="str">
        <f t="shared" si="50"/>
        <v/>
      </c>
      <c r="Y266" s="16" t="str">
        <f t="shared" si="51"/>
        <v/>
      </c>
    </row>
    <row r="267" spans="1:25">
      <c r="A267">
        <v>2771</v>
      </c>
      <c r="B267">
        <v>0</v>
      </c>
      <c r="C267">
        <v>1997</v>
      </c>
      <c r="D267">
        <f t="shared" si="39"/>
        <v>19</v>
      </c>
      <c r="E267" t="s">
        <v>209</v>
      </c>
      <c r="F267">
        <v>4</v>
      </c>
      <c r="G267">
        <v>3</v>
      </c>
      <c r="H267">
        <v>2</v>
      </c>
      <c r="I267">
        <v>2</v>
      </c>
      <c r="J267">
        <v>2</v>
      </c>
      <c r="K267">
        <v>2</v>
      </c>
      <c r="L267">
        <v>3</v>
      </c>
      <c r="M267" s="12" t="str">
        <f t="shared" si="40"/>
        <v/>
      </c>
      <c r="N267" s="18" t="str">
        <f t="shared" si="41"/>
        <v/>
      </c>
      <c r="O267" s="5" t="str">
        <f t="shared" si="42"/>
        <v/>
      </c>
      <c r="P267" s="5" t="str">
        <f t="shared" si="43"/>
        <v/>
      </c>
      <c r="Q267" s="18" t="str">
        <f t="shared" si="44"/>
        <v/>
      </c>
      <c r="R267" s="17" t="str">
        <f t="shared" si="45"/>
        <v/>
      </c>
      <c r="S267" s="5" t="str">
        <f t="shared" si="46"/>
        <v/>
      </c>
      <c r="T267" s="16" t="str">
        <f t="shared" si="47"/>
        <v/>
      </c>
      <c r="U267" s="17" t="str">
        <f t="shared" si="48"/>
        <v/>
      </c>
      <c r="V267" s="5" t="str">
        <f t="shared" si="49"/>
        <v/>
      </c>
      <c r="W267" s="5"/>
      <c r="X267" s="5" t="str">
        <f t="shared" si="50"/>
        <v/>
      </c>
      <c r="Y267" s="16" t="str">
        <f t="shared" si="51"/>
        <v/>
      </c>
    </row>
    <row r="268" spans="1:25">
      <c r="A268">
        <v>2788</v>
      </c>
      <c r="B268">
        <v>0</v>
      </c>
      <c r="C268">
        <v>1993</v>
      </c>
      <c r="D268">
        <f t="shared" si="39"/>
        <v>23</v>
      </c>
      <c r="E268" t="s">
        <v>210</v>
      </c>
      <c r="F268">
        <v>3</v>
      </c>
      <c r="G268">
        <v>4</v>
      </c>
      <c r="H268">
        <v>2</v>
      </c>
      <c r="I268">
        <v>2</v>
      </c>
      <c r="J268">
        <v>1</v>
      </c>
      <c r="K268">
        <v>1</v>
      </c>
      <c r="L268">
        <v>3</v>
      </c>
      <c r="M268" s="12" t="str">
        <f t="shared" si="40"/>
        <v/>
      </c>
      <c r="N268" s="18" t="str">
        <f t="shared" si="41"/>
        <v/>
      </c>
      <c r="O268" s="5" t="str">
        <f t="shared" si="42"/>
        <v/>
      </c>
      <c r="P268" s="5" t="str">
        <f t="shared" si="43"/>
        <v/>
      </c>
      <c r="Q268" s="18" t="str">
        <f t="shared" si="44"/>
        <v/>
      </c>
      <c r="R268" s="17" t="str">
        <f t="shared" si="45"/>
        <v/>
      </c>
      <c r="S268" s="5" t="str">
        <f t="shared" si="46"/>
        <v/>
      </c>
      <c r="T268" s="16" t="str">
        <f t="shared" si="47"/>
        <v/>
      </c>
      <c r="U268" s="17" t="str">
        <f t="shared" si="48"/>
        <v/>
      </c>
      <c r="V268" s="5" t="str">
        <f t="shared" si="49"/>
        <v/>
      </c>
      <c r="W268" s="5"/>
      <c r="X268" s="5" t="str">
        <f t="shared" si="50"/>
        <v/>
      </c>
      <c r="Y268" s="16" t="str">
        <f t="shared" si="51"/>
        <v/>
      </c>
    </row>
    <row r="269" spans="1:25">
      <c r="A269">
        <v>2782</v>
      </c>
      <c r="B269">
        <v>0</v>
      </c>
      <c r="C269">
        <v>1960</v>
      </c>
      <c r="D269">
        <f t="shared" si="39"/>
        <v>56</v>
      </c>
      <c r="E269" t="s">
        <v>211</v>
      </c>
      <c r="F269">
        <v>1</v>
      </c>
      <c r="G269">
        <v>2</v>
      </c>
      <c r="H269">
        <v>2</v>
      </c>
      <c r="I269">
        <v>2</v>
      </c>
      <c r="J269">
        <v>4</v>
      </c>
      <c r="K269">
        <v>2</v>
      </c>
      <c r="L269">
        <v>2</v>
      </c>
      <c r="M269" s="12">
        <f t="shared" si="40"/>
        <v>14</v>
      </c>
      <c r="N269" s="18">
        <f t="shared" si="41"/>
        <v>6</v>
      </c>
      <c r="O269" s="5">
        <f t="shared" si="42"/>
        <v>2.0913609467455627</v>
      </c>
      <c r="P269" s="5">
        <f t="shared" si="43"/>
        <v>40.726192583913765</v>
      </c>
      <c r="Q269" s="18">
        <f t="shared" si="44"/>
        <v>2</v>
      </c>
      <c r="R269" s="17">
        <f t="shared" si="45"/>
        <v>0.41751479289940818</v>
      </c>
      <c r="S269" s="5">
        <f t="shared" si="46"/>
        <v>42.222222222222221</v>
      </c>
      <c r="T269" s="16">
        <f t="shared" si="47"/>
        <v>6</v>
      </c>
      <c r="U269" s="17">
        <f t="shared" si="48"/>
        <v>2.0033136094674564</v>
      </c>
      <c r="V269" s="5">
        <f t="shared" si="49"/>
        <v>63.108126491057462</v>
      </c>
      <c r="W269" s="5"/>
      <c r="X269" s="5">
        <f t="shared" si="50"/>
        <v>0.45822485207100505</v>
      </c>
      <c r="Y269" s="16">
        <f t="shared" si="51"/>
        <v>46.850225039802488</v>
      </c>
    </row>
    <row r="270" spans="1:25">
      <c r="A270">
        <v>2735</v>
      </c>
      <c r="B270">
        <v>1</v>
      </c>
      <c r="C270">
        <v>1985</v>
      </c>
      <c r="D270">
        <f t="shared" ref="D270:D299" si="52">2016-C270</f>
        <v>31</v>
      </c>
      <c r="E270" t="s">
        <v>212</v>
      </c>
      <c r="F270">
        <v>1</v>
      </c>
      <c r="G270">
        <v>3</v>
      </c>
      <c r="H270">
        <v>3</v>
      </c>
      <c r="I270">
        <v>3</v>
      </c>
      <c r="J270">
        <v>2</v>
      </c>
      <c r="K270">
        <v>2</v>
      </c>
      <c r="L270">
        <v>3</v>
      </c>
      <c r="M270" s="12" t="str">
        <f t="shared" si="40"/>
        <v/>
      </c>
      <c r="N270" s="18" t="str">
        <f t="shared" si="41"/>
        <v/>
      </c>
      <c r="O270" s="5" t="str">
        <f t="shared" si="42"/>
        <v/>
      </c>
      <c r="P270" s="5" t="str">
        <f t="shared" si="43"/>
        <v/>
      </c>
      <c r="Q270" s="18" t="str">
        <f t="shared" si="44"/>
        <v/>
      </c>
      <c r="R270" s="17" t="str">
        <f t="shared" si="45"/>
        <v/>
      </c>
      <c r="S270" s="5" t="str">
        <f t="shared" si="46"/>
        <v/>
      </c>
      <c r="T270" s="16" t="str">
        <f t="shared" si="47"/>
        <v/>
      </c>
      <c r="U270" s="17" t="str">
        <f t="shared" si="48"/>
        <v/>
      </c>
      <c r="V270" s="5" t="str">
        <f t="shared" si="49"/>
        <v/>
      </c>
      <c r="W270" s="5"/>
      <c r="X270" s="5" t="str">
        <f t="shared" si="50"/>
        <v/>
      </c>
      <c r="Y270" s="16" t="str">
        <f t="shared" si="51"/>
        <v/>
      </c>
    </row>
    <row r="271" spans="1:25">
      <c r="A271">
        <v>2809</v>
      </c>
      <c r="B271">
        <v>0</v>
      </c>
      <c r="C271">
        <v>1996</v>
      </c>
      <c r="D271">
        <f t="shared" si="52"/>
        <v>20</v>
      </c>
      <c r="E271" t="s">
        <v>46</v>
      </c>
      <c r="G271">
        <v>3</v>
      </c>
      <c r="H271">
        <v>4</v>
      </c>
      <c r="I271">
        <v>2</v>
      </c>
      <c r="J271">
        <v>3</v>
      </c>
      <c r="K271">
        <v>2</v>
      </c>
      <c r="L271">
        <v>3</v>
      </c>
      <c r="M271" s="12" t="str">
        <f t="shared" ref="M271:M299" si="53">IF(AND(B271=0,D271&gt;30),SUM(G271:L271),"")</f>
        <v/>
      </c>
      <c r="N271" s="18" t="str">
        <f t="shared" ref="N271:N299" si="54">IF(AND(B271=0,D271&gt;30),G271++H271+L271,"")</f>
        <v/>
      </c>
      <c r="O271" s="5" t="str">
        <f t="shared" ref="O271:O299" si="55">IF(AND(B271=0,D271&gt;30),POWER(N271-T$4,2),"")</f>
        <v/>
      </c>
      <c r="P271" s="5" t="str">
        <f t="shared" ref="P271:P299" si="56">IF(AND(B271=0,D271&gt;30),(((N271-T$4)/T$5)*10+50),"")</f>
        <v/>
      </c>
      <c r="Q271" s="18" t="str">
        <f t="shared" ref="Q271:Q299" si="57">IF(AND(B271=0,D271&gt;30),I271,"")</f>
        <v/>
      </c>
      <c r="R271" s="17" t="str">
        <f t="shared" ref="R271:R299" si="58">IF(AND(B271=0,D271&gt;30),POWER(Q271-T$7,2),"")</f>
        <v/>
      </c>
      <c r="S271" s="5" t="str">
        <f t="shared" ref="S271:S299" si="59">IF(AND(B271=0,D271&gt;30),((Q271-T$7)/T$8)*10+50,"")</f>
        <v/>
      </c>
      <c r="T271" s="16" t="str">
        <f t="shared" ref="T271:T299" si="60">IF(AND(B271=0,D271&gt;30),J271+K271,"")</f>
        <v/>
      </c>
      <c r="U271" s="17" t="str">
        <f t="shared" ref="U271:U299" si="61">IF(AND(B271=0,D271&gt;30),POWER(T271-T$10,2),"")</f>
        <v/>
      </c>
      <c r="V271" s="5" t="str">
        <f t="shared" ref="V271:V299" si="62">IF(AND(B271=0,D271&gt;30),((T271-T$10)/T$11)*10+50,"")</f>
        <v/>
      </c>
      <c r="W271" s="5"/>
      <c r="X271" s="5" t="str">
        <f t="shared" ref="X271:X300" si="63">IF(AND(B271=0,D271&gt;30),POWER((M271-W$4),2),"")</f>
        <v/>
      </c>
      <c r="Y271" s="16" t="str">
        <f t="shared" ref="Y271:Y300" si="64">IF(AND(B271=0,D271&gt;30),((M271-W$4)/W$5)*10+50,"")</f>
        <v/>
      </c>
    </row>
    <row r="272" spans="1:25">
      <c r="A272">
        <v>2812</v>
      </c>
      <c r="B272">
        <v>0</v>
      </c>
      <c r="C272">
        <v>1979</v>
      </c>
      <c r="D272">
        <f t="shared" si="52"/>
        <v>37</v>
      </c>
      <c r="E272" t="s">
        <v>213</v>
      </c>
      <c r="F272">
        <v>1</v>
      </c>
      <c r="G272">
        <v>3</v>
      </c>
      <c r="H272">
        <v>1</v>
      </c>
      <c r="I272">
        <v>3</v>
      </c>
      <c r="J272">
        <v>2</v>
      </c>
      <c r="K272">
        <v>1</v>
      </c>
      <c r="L272">
        <v>2</v>
      </c>
      <c r="M272" s="12">
        <f t="shared" si="53"/>
        <v>12</v>
      </c>
      <c r="N272" s="18">
        <f t="shared" si="54"/>
        <v>6</v>
      </c>
      <c r="O272" s="5">
        <f t="shared" si="55"/>
        <v>2.0913609467455627</v>
      </c>
      <c r="P272" s="5">
        <f t="shared" si="56"/>
        <v>40.726192583913765</v>
      </c>
      <c r="Q272" s="18">
        <f t="shared" si="57"/>
        <v>3</v>
      </c>
      <c r="R272" s="17">
        <f t="shared" si="58"/>
        <v>0.12520710059171603</v>
      </c>
      <c r="S272" s="5">
        <f t="shared" si="59"/>
        <v>54.25925925925926</v>
      </c>
      <c r="T272" s="16">
        <f t="shared" si="60"/>
        <v>3</v>
      </c>
      <c r="U272" s="17">
        <f t="shared" si="61"/>
        <v>2.5110059171597623</v>
      </c>
      <c r="V272" s="5">
        <f t="shared" si="62"/>
        <v>35.324597515446541</v>
      </c>
      <c r="W272" s="5"/>
      <c r="X272" s="5">
        <f t="shared" si="63"/>
        <v>7.1659171597633105</v>
      </c>
      <c r="Y272" s="16">
        <f t="shared" si="64"/>
        <v>37.544071748309825</v>
      </c>
    </row>
    <row r="273" spans="1:25">
      <c r="A273">
        <v>2818</v>
      </c>
      <c r="B273">
        <v>0</v>
      </c>
      <c r="C273">
        <v>1991</v>
      </c>
      <c r="D273">
        <f t="shared" si="52"/>
        <v>25</v>
      </c>
      <c r="E273" t="s">
        <v>214</v>
      </c>
      <c r="F273">
        <v>3</v>
      </c>
      <c r="G273">
        <v>3</v>
      </c>
      <c r="H273">
        <v>2</v>
      </c>
      <c r="I273">
        <v>3</v>
      </c>
      <c r="J273">
        <v>2</v>
      </c>
      <c r="K273">
        <v>2</v>
      </c>
      <c r="L273">
        <v>3</v>
      </c>
      <c r="M273" s="12" t="str">
        <f t="shared" si="53"/>
        <v/>
      </c>
      <c r="N273" s="18" t="str">
        <f t="shared" si="54"/>
        <v/>
      </c>
      <c r="O273" s="5" t="str">
        <f t="shared" si="55"/>
        <v/>
      </c>
      <c r="P273" s="5" t="str">
        <f t="shared" si="56"/>
        <v/>
      </c>
      <c r="Q273" s="18" t="str">
        <f t="shared" si="57"/>
        <v/>
      </c>
      <c r="R273" s="17" t="str">
        <f t="shared" si="58"/>
        <v/>
      </c>
      <c r="S273" s="5" t="str">
        <f t="shared" si="59"/>
        <v/>
      </c>
      <c r="T273" s="16" t="str">
        <f t="shared" si="60"/>
        <v/>
      </c>
      <c r="U273" s="17" t="str">
        <f t="shared" si="61"/>
        <v/>
      </c>
      <c r="V273" s="5" t="str">
        <f t="shared" si="62"/>
        <v/>
      </c>
      <c r="W273" s="5"/>
      <c r="X273" s="5" t="str">
        <f t="shared" si="63"/>
        <v/>
      </c>
      <c r="Y273" s="16" t="str">
        <f t="shared" si="64"/>
        <v/>
      </c>
    </row>
    <row r="274" spans="1:25">
      <c r="A274">
        <v>2859</v>
      </c>
      <c r="B274">
        <v>1</v>
      </c>
      <c r="C274">
        <v>1965</v>
      </c>
      <c r="D274">
        <f t="shared" si="52"/>
        <v>51</v>
      </c>
      <c r="E274" t="s">
        <v>215</v>
      </c>
      <c r="F274">
        <v>2</v>
      </c>
      <c r="G274">
        <v>3</v>
      </c>
      <c r="H274">
        <v>4</v>
      </c>
      <c r="I274">
        <v>1</v>
      </c>
      <c r="J274">
        <v>3</v>
      </c>
      <c r="K274">
        <v>1</v>
      </c>
      <c r="L274">
        <v>2</v>
      </c>
      <c r="M274" s="12" t="str">
        <f t="shared" si="53"/>
        <v/>
      </c>
      <c r="N274" s="18" t="str">
        <f t="shared" si="54"/>
        <v/>
      </c>
      <c r="O274" s="5" t="str">
        <f t="shared" si="55"/>
        <v/>
      </c>
      <c r="P274" s="5" t="str">
        <f t="shared" si="56"/>
        <v/>
      </c>
      <c r="Q274" s="18" t="str">
        <f t="shared" si="57"/>
        <v/>
      </c>
      <c r="R274" s="17" t="str">
        <f t="shared" si="58"/>
        <v/>
      </c>
      <c r="S274" s="5" t="str">
        <f t="shared" si="59"/>
        <v/>
      </c>
      <c r="T274" s="16" t="str">
        <f t="shared" si="60"/>
        <v/>
      </c>
      <c r="U274" s="17" t="str">
        <f t="shared" si="61"/>
        <v/>
      </c>
      <c r="V274" s="5" t="str">
        <f t="shared" si="62"/>
        <v/>
      </c>
      <c r="W274" s="5"/>
      <c r="X274" s="5" t="str">
        <f t="shared" si="63"/>
        <v/>
      </c>
      <c r="Y274" s="16" t="str">
        <f t="shared" si="64"/>
        <v/>
      </c>
    </row>
    <row r="275" spans="1:25">
      <c r="A275">
        <v>2867</v>
      </c>
      <c r="B275">
        <v>0</v>
      </c>
      <c r="C275">
        <v>1990</v>
      </c>
      <c r="D275">
        <f t="shared" si="52"/>
        <v>26</v>
      </c>
      <c r="E275" t="s">
        <v>46</v>
      </c>
      <c r="G275">
        <v>4</v>
      </c>
      <c r="H275">
        <v>4</v>
      </c>
      <c r="I275">
        <v>2</v>
      </c>
      <c r="J275">
        <v>2</v>
      </c>
      <c r="K275">
        <v>3</v>
      </c>
      <c r="L275">
        <v>4</v>
      </c>
      <c r="M275" s="12" t="str">
        <f t="shared" si="53"/>
        <v/>
      </c>
      <c r="N275" s="18" t="str">
        <f t="shared" si="54"/>
        <v/>
      </c>
      <c r="O275" s="5" t="str">
        <f t="shared" si="55"/>
        <v/>
      </c>
      <c r="P275" s="5" t="str">
        <f t="shared" si="56"/>
        <v/>
      </c>
      <c r="Q275" s="18" t="str">
        <f t="shared" si="57"/>
        <v/>
      </c>
      <c r="R275" s="17" t="str">
        <f t="shared" si="58"/>
        <v/>
      </c>
      <c r="S275" s="5" t="str">
        <f t="shared" si="59"/>
        <v/>
      </c>
      <c r="T275" s="16" t="str">
        <f t="shared" si="60"/>
        <v/>
      </c>
      <c r="U275" s="17" t="str">
        <f t="shared" si="61"/>
        <v/>
      </c>
      <c r="V275" s="5" t="str">
        <f t="shared" si="62"/>
        <v/>
      </c>
      <c r="W275" s="5"/>
      <c r="X275" s="5" t="str">
        <f t="shared" si="63"/>
        <v/>
      </c>
      <c r="Y275" s="16" t="str">
        <f t="shared" si="64"/>
        <v/>
      </c>
    </row>
    <row r="276" spans="1:25">
      <c r="A276">
        <v>2903</v>
      </c>
      <c r="B276">
        <v>0</v>
      </c>
      <c r="C276">
        <v>1997</v>
      </c>
      <c r="D276">
        <f t="shared" si="52"/>
        <v>19</v>
      </c>
      <c r="E276" t="s">
        <v>216</v>
      </c>
      <c r="F276">
        <v>4</v>
      </c>
      <c r="G276">
        <v>3</v>
      </c>
      <c r="H276">
        <v>3</v>
      </c>
      <c r="I276">
        <v>3</v>
      </c>
      <c r="J276">
        <v>1</v>
      </c>
      <c r="K276">
        <v>1</v>
      </c>
      <c r="L276">
        <v>4</v>
      </c>
      <c r="M276" s="12" t="str">
        <f t="shared" si="53"/>
        <v/>
      </c>
      <c r="N276" s="18" t="str">
        <f t="shared" si="54"/>
        <v/>
      </c>
      <c r="O276" s="5" t="str">
        <f t="shared" si="55"/>
        <v/>
      </c>
      <c r="P276" s="5" t="str">
        <f t="shared" si="56"/>
        <v/>
      </c>
      <c r="Q276" s="18" t="str">
        <f t="shared" si="57"/>
        <v/>
      </c>
      <c r="R276" s="17" t="str">
        <f t="shared" si="58"/>
        <v/>
      </c>
      <c r="S276" s="5" t="str">
        <f t="shared" si="59"/>
        <v/>
      </c>
      <c r="T276" s="16" t="str">
        <f t="shared" si="60"/>
        <v/>
      </c>
      <c r="U276" s="17" t="str">
        <f t="shared" si="61"/>
        <v/>
      </c>
      <c r="V276" s="5" t="str">
        <f t="shared" si="62"/>
        <v/>
      </c>
      <c r="W276" s="5"/>
      <c r="X276" s="5" t="str">
        <f t="shared" si="63"/>
        <v/>
      </c>
      <c r="Y276" s="16" t="str">
        <f t="shared" si="64"/>
        <v/>
      </c>
    </row>
    <row r="277" spans="1:25">
      <c r="A277">
        <v>2906</v>
      </c>
      <c r="B277">
        <v>0</v>
      </c>
      <c r="C277">
        <v>1974</v>
      </c>
      <c r="D277">
        <f t="shared" si="52"/>
        <v>42</v>
      </c>
      <c r="E277" t="s">
        <v>217</v>
      </c>
      <c r="F277">
        <v>4</v>
      </c>
      <c r="G277">
        <v>2</v>
      </c>
      <c r="H277">
        <v>2</v>
      </c>
      <c r="I277">
        <v>2</v>
      </c>
      <c r="J277">
        <v>3</v>
      </c>
      <c r="K277">
        <v>2</v>
      </c>
      <c r="L277">
        <v>3</v>
      </c>
      <c r="M277" s="12">
        <f t="shared" si="53"/>
        <v>14</v>
      </c>
      <c r="N277" s="18">
        <f t="shared" si="54"/>
        <v>7</v>
      </c>
      <c r="O277" s="5">
        <f t="shared" si="55"/>
        <v>0.19905325443787</v>
      </c>
      <c r="P277" s="5">
        <f t="shared" si="56"/>
        <v>47.13893175461169</v>
      </c>
      <c r="Q277" s="18">
        <f t="shared" si="57"/>
        <v>2</v>
      </c>
      <c r="R277" s="17">
        <f t="shared" si="58"/>
        <v>0.41751479289940818</v>
      </c>
      <c r="S277" s="5">
        <f t="shared" si="59"/>
        <v>42.222222222222221</v>
      </c>
      <c r="T277" s="16">
        <f t="shared" si="60"/>
        <v>5</v>
      </c>
      <c r="U277" s="17">
        <f t="shared" si="61"/>
        <v>0.17254437869822511</v>
      </c>
      <c r="V277" s="5">
        <f t="shared" si="62"/>
        <v>53.846950165853819</v>
      </c>
      <c r="W277" s="5"/>
      <c r="X277" s="5">
        <f t="shared" si="63"/>
        <v>0.45822485207100505</v>
      </c>
      <c r="Y277" s="16">
        <f t="shared" si="64"/>
        <v>46.850225039802488</v>
      </c>
    </row>
    <row r="278" spans="1:25">
      <c r="A278">
        <v>2911</v>
      </c>
      <c r="B278">
        <v>0</v>
      </c>
      <c r="C278">
        <v>1994</v>
      </c>
      <c r="D278">
        <f t="shared" si="52"/>
        <v>22</v>
      </c>
      <c r="E278" t="s">
        <v>46</v>
      </c>
      <c r="G278">
        <v>3</v>
      </c>
      <c r="H278">
        <v>1</v>
      </c>
      <c r="I278">
        <v>3</v>
      </c>
      <c r="J278">
        <v>3</v>
      </c>
      <c r="K278">
        <v>2</v>
      </c>
      <c r="L278">
        <v>2</v>
      </c>
      <c r="M278" s="12" t="str">
        <f t="shared" si="53"/>
        <v/>
      </c>
      <c r="N278" s="18" t="str">
        <f t="shared" si="54"/>
        <v/>
      </c>
      <c r="O278" s="5" t="str">
        <f t="shared" si="55"/>
        <v/>
      </c>
      <c r="P278" s="5" t="str">
        <f t="shared" si="56"/>
        <v/>
      </c>
      <c r="Q278" s="18" t="str">
        <f t="shared" si="57"/>
        <v/>
      </c>
      <c r="R278" s="17" t="str">
        <f t="shared" si="58"/>
        <v/>
      </c>
      <c r="S278" s="5" t="str">
        <f t="shared" si="59"/>
        <v/>
      </c>
      <c r="T278" s="16" t="str">
        <f t="shared" si="60"/>
        <v/>
      </c>
      <c r="U278" s="17" t="str">
        <f t="shared" si="61"/>
        <v/>
      </c>
      <c r="V278" s="5" t="str">
        <f t="shared" si="62"/>
        <v/>
      </c>
      <c r="W278" s="5"/>
      <c r="X278" s="5" t="str">
        <f t="shared" si="63"/>
        <v/>
      </c>
      <c r="Y278" s="16" t="str">
        <f t="shared" si="64"/>
        <v/>
      </c>
    </row>
    <row r="279" spans="1:25">
      <c r="A279">
        <v>2937</v>
      </c>
      <c r="B279">
        <v>0</v>
      </c>
      <c r="C279">
        <v>1997</v>
      </c>
      <c r="D279">
        <f t="shared" si="52"/>
        <v>19</v>
      </c>
      <c r="E279" t="s">
        <v>218</v>
      </c>
      <c r="F279">
        <v>3</v>
      </c>
      <c r="G279">
        <v>3</v>
      </c>
      <c r="H279">
        <v>3</v>
      </c>
      <c r="I279">
        <v>3</v>
      </c>
      <c r="J279">
        <v>3</v>
      </c>
      <c r="K279">
        <v>1</v>
      </c>
      <c r="L279">
        <v>4</v>
      </c>
      <c r="M279" s="12" t="str">
        <f t="shared" si="53"/>
        <v/>
      </c>
      <c r="N279" s="18" t="str">
        <f t="shared" si="54"/>
        <v/>
      </c>
      <c r="O279" s="5" t="str">
        <f t="shared" si="55"/>
        <v/>
      </c>
      <c r="P279" s="5" t="str">
        <f t="shared" si="56"/>
        <v/>
      </c>
      <c r="Q279" s="18" t="str">
        <f t="shared" si="57"/>
        <v/>
      </c>
      <c r="R279" s="17" t="str">
        <f t="shared" si="58"/>
        <v/>
      </c>
      <c r="S279" s="5" t="str">
        <f t="shared" si="59"/>
        <v/>
      </c>
      <c r="T279" s="16" t="str">
        <f t="shared" si="60"/>
        <v/>
      </c>
      <c r="U279" s="17" t="str">
        <f t="shared" si="61"/>
        <v/>
      </c>
      <c r="V279" s="5" t="str">
        <f t="shared" si="62"/>
        <v/>
      </c>
      <c r="W279" s="5"/>
      <c r="X279" s="5" t="str">
        <f t="shared" si="63"/>
        <v/>
      </c>
      <c r="Y279" s="16" t="str">
        <f t="shared" si="64"/>
        <v/>
      </c>
    </row>
    <row r="280" spans="1:25">
      <c r="A280">
        <v>2940</v>
      </c>
      <c r="B280">
        <v>1</v>
      </c>
      <c r="C280">
        <v>1982</v>
      </c>
      <c r="D280">
        <f t="shared" si="52"/>
        <v>34</v>
      </c>
      <c r="E280" t="s">
        <v>219</v>
      </c>
      <c r="F280">
        <v>4</v>
      </c>
      <c r="G280">
        <v>3</v>
      </c>
      <c r="H280">
        <v>3</v>
      </c>
      <c r="I280">
        <v>3</v>
      </c>
      <c r="J280">
        <v>4</v>
      </c>
      <c r="K280">
        <v>3</v>
      </c>
      <c r="L280">
        <v>2</v>
      </c>
      <c r="M280" s="12" t="str">
        <f t="shared" si="53"/>
        <v/>
      </c>
      <c r="N280" s="18" t="str">
        <f t="shared" si="54"/>
        <v/>
      </c>
      <c r="O280" s="5" t="str">
        <f t="shared" si="55"/>
        <v/>
      </c>
      <c r="P280" s="5" t="str">
        <f t="shared" si="56"/>
        <v/>
      </c>
      <c r="Q280" s="18" t="str">
        <f t="shared" si="57"/>
        <v/>
      </c>
      <c r="R280" s="17" t="str">
        <f t="shared" si="58"/>
        <v/>
      </c>
      <c r="S280" s="5" t="str">
        <f t="shared" si="59"/>
        <v/>
      </c>
      <c r="T280" s="16" t="str">
        <f t="shared" si="60"/>
        <v/>
      </c>
      <c r="U280" s="17" t="str">
        <f t="shared" si="61"/>
        <v/>
      </c>
      <c r="V280" s="5" t="str">
        <f t="shared" si="62"/>
        <v/>
      </c>
      <c r="W280" s="5"/>
      <c r="X280" s="5" t="str">
        <f t="shared" si="63"/>
        <v/>
      </c>
      <c r="Y280" s="16" t="str">
        <f t="shared" si="64"/>
        <v/>
      </c>
    </row>
    <row r="281" spans="1:25">
      <c r="A281">
        <v>2945</v>
      </c>
      <c r="B281">
        <v>0</v>
      </c>
      <c r="C281">
        <v>1989</v>
      </c>
      <c r="D281">
        <f t="shared" si="52"/>
        <v>27</v>
      </c>
      <c r="E281" t="s">
        <v>46</v>
      </c>
      <c r="G281">
        <v>3</v>
      </c>
      <c r="H281">
        <v>2</v>
      </c>
      <c r="I281">
        <v>2</v>
      </c>
      <c r="J281">
        <v>2</v>
      </c>
      <c r="K281">
        <v>2</v>
      </c>
      <c r="L281">
        <v>3</v>
      </c>
      <c r="M281" s="12" t="str">
        <f t="shared" si="53"/>
        <v/>
      </c>
      <c r="N281" s="18" t="str">
        <f t="shared" si="54"/>
        <v/>
      </c>
      <c r="O281" s="5" t="str">
        <f t="shared" si="55"/>
        <v/>
      </c>
      <c r="P281" s="5" t="str">
        <f t="shared" si="56"/>
        <v/>
      </c>
      <c r="Q281" s="18" t="str">
        <f t="shared" si="57"/>
        <v/>
      </c>
      <c r="R281" s="17" t="str">
        <f t="shared" si="58"/>
        <v/>
      </c>
      <c r="S281" s="5" t="str">
        <f t="shared" si="59"/>
        <v/>
      </c>
      <c r="T281" s="16" t="str">
        <f t="shared" si="60"/>
        <v/>
      </c>
      <c r="U281" s="17" t="str">
        <f t="shared" si="61"/>
        <v/>
      </c>
      <c r="V281" s="5" t="str">
        <f t="shared" si="62"/>
        <v/>
      </c>
      <c r="W281" s="5"/>
      <c r="X281" s="5" t="str">
        <f t="shared" si="63"/>
        <v/>
      </c>
      <c r="Y281" s="16" t="str">
        <f t="shared" si="64"/>
        <v/>
      </c>
    </row>
    <row r="282" spans="1:25">
      <c r="A282">
        <v>2948</v>
      </c>
      <c r="B282">
        <v>1</v>
      </c>
      <c r="C282">
        <v>1978</v>
      </c>
      <c r="D282">
        <f t="shared" si="52"/>
        <v>38</v>
      </c>
      <c r="E282" t="s">
        <v>46</v>
      </c>
      <c r="G282">
        <v>3</v>
      </c>
      <c r="H282">
        <v>3</v>
      </c>
      <c r="I282">
        <v>2</v>
      </c>
      <c r="J282">
        <v>3</v>
      </c>
      <c r="K282">
        <v>2</v>
      </c>
      <c r="L282">
        <v>2</v>
      </c>
      <c r="M282" s="12" t="str">
        <f t="shared" si="53"/>
        <v/>
      </c>
      <c r="N282" s="18" t="str">
        <f t="shared" si="54"/>
        <v/>
      </c>
      <c r="O282" s="5" t="str">
        <f t="shared" si="55"/>
        <v/>
      </c>
      <c r="P282" s="5" t="str">
        <f t="shared" si="56"/>
        <v/>
      </c>
      <c r="Q282" s="18" t="str">
        <f t="shared" si="57"/>
        <v/>
      </c>
      <c r="R282" s="17" t="str">
        <f t="shared" si="58"/>
        <v/>
      </c>
      <c r="S282" s="5" t="str">
        <f t="shared" si="59"/>
        <v/>
      </c>
      <c r="T282" s="16" t="str">
        <f t="shared" si="60"/>
        <v/>
      </c>
      <c r="U282" s="17" t="str">
        <f t="shared" si="61"/>
        <v/>
      </c>
      <c r="V282" s="5" t="str">
        <f t="shared" si="62"/>
        <v/>
      </c>
      <c r="W282" s="5"/>
      <c r="X282" s="5" t="str">
        <f t="shared" si="63"/>
        <v/>
      </c>
      <c r="Y282" s="16" t="str">
        <f t="shared" si="64"/>
        <v/>
      </c>
    </row>
    <row r="283" spans="1:25">
      <c r="A283">
        <v>2964</v>
      </c>
      <c r="B283">
        <v>1</v>
      </c>
      <c r="C283">
        <v>1985</v>
      </c>
      <c r="D283">
        <f t="shared" si="52"/>
        <v>31</v>
      </c>
      <c r="E283" t="s">
        <v>220</v>
      </c>
      <c r="F283">
        <v>4</v>
      </c>
      <c r="G283">
        <v>4</v>
      </c>
      <c r="H283">
        <v>4</v>
      </c>
      <c r="I283">
        <v>1</v>
      </c>
      <c r="J283">
        <v>2</v>
      </c>
      <c r="K283">
        <v>2</v>
      </c>
      <c r="L283">
        <v>4</v>
      </c>
      <c r="M283" s="12" t="str">
        <f t="shared" si="53"/>
        <v/>
      </c>
      <c r="N283" s="18" t="str">
        <f t="shared" si="54"/>
        <v/>
      </c>
      <c r="O283" s="5" t="str">
        <f t="shared" si="55"/>
        <v/>
      </c>
      <c r="P283" s="5" t="str">
        <f t="shared" si="56"/>
        <v/>
      </c>
      <c r="Q283" s="18" t="str">
        <f t="shared" si="57"/>
        <v/>
      </c>
      <c r="R283" s="17" t="str">
        <f t="shared" si="58"/>
        <v/>
      </c>
      <c r="S283" s="5" t="str">
        <f t="shared" si="59"/>
        <v/>
      </c>
      <c r="T283" s="16" t="str">
        <f t="shared" si="60"/>
        <v/>
      </c>
      <c r="U283" s="17" t="str">
        <f t="shared" si="61"/>
        <v/>
      </c>
      <c r="V283" s="5" t="str">
        <f t="shared" si="62"/>
        <v/>
      </c>
      <c r="W283" s="5"/>
      <c r="X283" s="5" t="str">
        <f t="shared" si="63"/>
        <v/>
      </c>
      <c r="Y283" s="16" t="str">
        <f t="shared" si="64"/>
        <v/>
      </c>
    </row>
    <row r="284" spans="1:25">
      <c r="A284">
        <v>2970</v>
      </c>
      <c r="B284">
        <v>0</v>
      </c>
      <c r="C284">
        <v>1980</v>
      </c>
      <c r="D284">
        <f t="shared" si="52"/>
        <v>36</v>
      </c>
      <c r="E284" t="s">
        <v>221</v>
      </c>
      <c r="F284">
        <v>2</v>
      </c>
      <c r="G284">
        <v>3</v>
      </c>
      <c r="H284">
        <v>1</v>
      </c>
      <c r="I284">
        <v>2</v>
      </c>
      <c r="J284">
        <v>3</v>
      </c>
      <c r="K284">
        <v>2</v>
      </c>
      <c r="L284">
        <v>2</v>
      </c>
      <c r="M284" s="12">
        <f t="shared" si="53"/>
        <v>13</v>
      </c>
      <c r="N284" s="18">
        <f t="shared" si="54"/>
        <v>6</v>
      </c>
      <c r="O284" s="5">
        <f t="shared" si="55"/>
        <v>2.0913609467455627</v>
      </c>
      <c r="P284" s="5">
        <f t="shared" si="56"/>
        <v>40.726192583913765</v>
      </c>
      <c r="Q284" s="18">
        <f t="shared" si="57"/>
        <v>2</v>
      </c>
      <c r="R284" s="17">
        <f t="shared" si="58"/>
        <v>0.41751479289940818</v>
      </c>
      <c r="S284" s="5">
        <f t="shared" si="59"/>
        <v>42.222222222222221</v>
      </c>
      <c r="T284" s="16">
        <f t="shared" si="60"/>
        <v>5</v>
      </c>
      <c r="U284" s="17">
        <f t="shared" si="61"/>
        <v>0.17254437869822511</v>
      </c>
      <c r="V284" s="5">
        <f t="shared" si="62"/>
        <v>53.846950165853819</v>
      </c>
      <c r="W284" s="5"/>
      <c r="X284" s="5">
        <f t="shared" si="63"/>
        <v>2.8120710059171579</v>
      </c>
      <c r="Y284" s="16">
        <f t="shared" si="64"/>
        <v>42.197148394056157</v>
      </c>
    </row>
    <row r="285" spans="1:25">
      <c r="A285">
        <v>2977</v>
      </c>
      <c r="B285">
        <v>0</v>
      </c>
      <c r="C285">
        <v>1959</v>
      </c>
      <c r="D285">
        <f t="shared" si="52"/>
        <v>57</v>
      </c>
      <c r="E285" t="s">
        <v>222</v>
      </c>
      <c r="F285">
        <v>3</v>
      </c>
      <c r="G285">
        <v>3</v>
      </c>
      <c r="H285">
        <v>4</v>
      </c>
      <c r="I285">
        <v>4</v>
      </c>
      <c r="J285">
        <v>4</v>
      </c>
      <c r="K285">
        <v>2</v>
      </c>
      <c r="L285">
        <v>3</v>
      </c>
      <c r="M285" s="12">
        <f t="shared" si="53"/>
        <v>20</v>
      </c>
      <c r="N285" s="18">
        <f t="shared" si="54"/>
        <v>10</v>
      </c>
      <c r="O285" s="5">
        <f t="shared" si="55"/>
        <v>6.522130177514792</v>
      </c>
      <c r="P285" s="5">
        <f t="shared" si="56"/>
        <v>66.377149266705473</v>
      </c>
      <c r="Q285" s="18">
        <f t="shared" si="57"/>
        <v>4</v>
      </c>
      <c r="R285" s="17">
        <f t="shared" si="58"/>
        <v>1.832899408284024</v>
      </c>
      <c r="S285" s="5">
        <f t="shared" si="59"/>
        <v>66.296296296296305</v>
      </c>
      <c r="T285" s="16">
        <f t="shared" si="60"/>
        <v>6</v>
      </c>
      <c r="U285" s="17">
        <f t="shared" si="61"/>
        <v>2.0033136094674564</v>
      </c>
      <c r="V285" s="5">
        <f t="shared" si="62"/>
        <v>63.108126491057462</v>
      </c>
      <c r="W285" s="5"/>
      <c r="X285" s="5">
        <f t="shared" si="63"/>
        <v>28.33514792899409</v>
      </c>
      <c r="Y285" s="16">
        <f t="shared" si="64"/>
        <v>74.76868491428047</v>
      </c>
    </row>
    <row r="286" spans="1:25">
      <c r="A286">
        <v>2993</v>
      </c>
      <c r="B286">
        <v>1</v>
      </c>
      <c r="C286">
        <v>1973</v>
      </c>
      <c r="D286">
        <f t="shared" si="52"/>
        <v>43</v>
      </c>
      <c r="E286" t="s">
        <v>223</v>
      </c>
      <c r="F286">
        <v>3</v>
      </c>
      <c r="G286">
        <v>2</v>
      </c>
      <c r="H286">
        <v>2</v>
      </c>
      <c r="I286">
        <v>3</v>
      </c>
      <c r="J286">
        <v>3</v>
      </c>
      <c r="K286">
        <v>2</v>
      </c>
      <c r="L286">
        <v>3</v>
      </c>
      <c r="M286" s="12" t="str">
        <f t="shared" si="53"/>
        <v/>
      </c>
      <c r="N286" s="18" t="str">
        <f t="shared" si="54"/>
        <v/>
      </c>
      <c r="O286" s="5" t="str">
        <f t="shared" si="55"/>
        <v/>
      </c>
      <c r="P286" s="5" t="str">
        <f t="shared" si="56"/>
        <v/>
      </c>
      <c r="Q286" s="18" t="str">
        <f t="shared" si="57"/>
        <v/>
      </c>
      <c r="R286" s="17" t="str">
        <f t="shared" si="58"/>
        <v/>
      </c>
      <c r="S286" s="5" t="str">
        <f t="shared" si="59"/>
        <v/>
      </c>
      <c r="T286" s="16" t="str">
        <f t="shared" si="60"/>
        <v/>
      </c>
      <c r="U286" s="17" t="str">
        <f t="shared" si="61"/>
        <v/>
      </c>
      <c r="V286" s="5" t="str">
        <f t="shared" si="62"/>
        <v/>
      </c>
      <c r="W286" s="5"/>
      <c r="X286" s="5" t="str">
        <f t="shared" si="63"/>
        <v/>
      </c>
      <c r="Y286" s="16" t="str">
        <f t="shared" si="64"/>
        <v/>
      </c>
    </row>
    <row r="287" spans="1:25">
      <c r="A287">
        <v>2999</v>
      </c>
      <c r="B287">
        <v>1</v>
      </c>
      <c r="C287">
        <v>1982</v>
      </c>
      <c r="D287">
        <f t="shared" si="52"/>
        <v>34</v>
      </c>
      <c r="E287" t="s">
        <v>224</v>
      </c>
      <c r="F287">
        <v>1</v>
      </c>
      <c r="G287">
        <v>2</v>
      </c>
      <c r="H287">
        <v>2</v>
      </c>
      <c r="I287">
        <v>3</v>
      </c>
      <c r="J287">
        <v>3</v>
      </c>
      <c r="K287">
        <v>2</v>
      </c>
      <c r="L287">
        <v>2</v>
      </c>
      <c r="M287" s="12" t="str">
        <f t="shared" si="53"/>
        <v/>
      </c>
      <c r="N287" s="18" t="str">
        <f t="shared" si="54"/>
        <v/>
      </c>
      <c r="O287" s="5" t="str">
        <f t="shared" si="55"/>
        <v/>
      </c>
      <c r="P287" s="5" t="str">
        <f t="shared" si="56"/>
        <v/>
      </c>
      <c r="Q287" s="18" t="str">
        <f t="shared" si="57"/>
        <v/>
      </c>
      <c r="R287" s="17" t="str">
        <f t="shared" si="58"/>
        <v/>
      </c>
      <c r="S287" s="5" t="str">
        <f t="shared" si="59"/>
        <v/>
      </c>
      <c r="T287" s="16" t="str">
        <f t="shared" si="60"/>
        <v/>
      </c>
      <c r="U287" s="17" t="str">
        <f t="shared" si="61"/>
        <v/>
      </c>
      <c r="V287" s="5" t="str">
        <f t="shared" si="62"/>
        <v/>
      </c>
      <c r="W287" s="5"/>
      <c r="X287" s="5" t="str">
        <f t="shared" si="63"/>
        <v/>
      </c>
      <c r="Y287" s="16" t="str">
        <f t="shared" si="64"/>
        <v/>
      </c>
    </row>
    <row r="288" spans="1:25">
      <c r="A288">
        <v>3002</v>
      </c>
      <c r="B288">
        <v>0</v>
      </c>
      <c r="C288">
        <v>1995</v>
      </c>
      <c r="D288">
        <f t="shared" si="52"/>
        <v>21</v>
      </c>
      <c r="E288" t="s">
        <v>46</v>
      </c>
      <c r="G288">
        <v>3</v>
      </c>
      <c r="H288">
        <v>2</v>
      </c>
      <c r="I288">
        <v>2</v>
      </c>
      <c r="J288">
        <v>3</v>
      </c>
      <c r="K288">
        <v>1</v>
      </c>
      <c r="L288">
        <v>2</v>
      </c>
      <c r="M288" s="12" t="str">
        <f t="shared" si="53"/>
        <v/>
      </c>
      <c r="N288" s="18" t="str">
        <f t="shared" si="54"/>
        <v/>
      </c>
      <c r="O288" s="5" t="str">
        <f t="shared" si="55"/>
        <v/>
      </c>
      <c r="P288" s="5" t="str">
        <f t="shared" si="56"/>
        <v/>
      </c>
      <c r="Q288" s="18" t="str">
        <f t="shared" si="57"/>
        <v/>
      </c>
      <c r="R288" s="17" t="str">
        <f t="shared" si="58"/>
        <v/>
      </c>
      <c r="S288" s="5" t="str">
        <f t="shared" si="59"/>
        <v/>
      </c>
      <c r="T288" s="16" t="str">
        <f t="shared" si="60"/>
        <v/>
      </c>
      <c r="U288" s="17" t="str">
        <f t="shared" si="61"/>
        <v/>
      </c>
      <c r="V288" s="5" t="str">
        <f t="shared" si="62"/>
        <v/>
      </c>
      <c r="W288" s="5"/>
      <c r="X288" s="5" t="str">
        <f t="shared" si="63"/>
        <v/>
      </c>
      <c r="Y288" s="16" t="str">
        <f t="shared" si="64"/>
        <v/>
      </c>
    </row>
    <row r="289" spans="1:25">
      <c r="A289">
        <v>3006</v>
      </c>
      <c r="B289">
        <v>0</v>
      </c>
      <c r="C289">
        <v>1973</v>
      </c>
      <c r="D289">
        <f t="shared" si="52"/>
        <v>43</v>
      </c>
      <c r="E289" t="s">
        <v>225</v>
      </c>
      <c r="F289">
        <v>2</v>
      </c>
      <c r="G289">
        <v>3</v>
      </c>
      <c r="H289">
        <v>2</v>
      </c>
      <c r="I289">
        <v>4</v>
      </c>
      <c r="J289">
        <v>4</v>
      </c>
      <c r="K289">
        <v>1</v>
      </c>
      <c r="L289">
        <v>3</v>
      </c>
      <c r="M289" s="12">
        <f t="shared" si="53"/>
        <v>17</v>
      </c>
      <c r="N289" s="18">
        <f t="shared" si="54"/>
        <v>8</v>
      </c>
      <c r="O289" s="5">
        <f t="shared" si="55"/>
        <v>0.30674556213017729</v>
      </c>
      <c r="P289" s="5">
        <f t="shared" si="56"/>
        <v>53.551670925309622</v>
      </c>
      <c r="Q289" s="18">
        <f t="shared" si="57"/>
        <v>4</v>
      </c>
      <c r="R289" s="17">
        <f t="shared" si="58"/>
        <v>1.832899408284024</v>
      </c>
      <c r="S289" s="5">
        <f t="shared" si="59"/>
        <v>66.296296296296305</v>
      </c>
      <c r="T289" s="16">
        <f t="shared" si="60"/>
        <v>5</v>
      </c>
      <c r="U289" s="17">
        <f t="shared" si="61"/>
        <v>0.17254437869822511</v>
      </c>
      <c r="V289" s="5">
        <f t="shared" si="62"/>
        <v>53.846950165853819</v>
      </c>
      <c r="W289" s="5"/>
      <c r="X289" s="5">
        <f t="shared" si="63"/>
        <v>5.3966863905325475</v>
      </c>
      <c r="Y289" s="16">
        <f t="shared" si="64"/>
        <v>60.809454977041483</v>
      </c>
    </row>
    <row r="290" spans="1:25">
      <c r="A290">
        <v>3014</v>
      </c>
      <c r="B290">
        <v>1</v>
      </c>
      <c r="C290">
        <v>1986</v>
      </c>
      <c r="D290">
        <f t="shared" si="52"/>
        <v>30</v>
      </c>
      <c r="E290" t="s">
        <v>46</v>
      </c>
      <c r="G290">
        <v>3</v>
      </c>
      <c r="H290">
        <v>2</v>
      </c>
      <c r="I290">
        <v>2</v>
      </c>
      <c r="J290">
        <v>3</v>
      </c>
      <c r="K290">
        <v>2</v>
      </c>
      <c r="L290">
        <v>2</v>
      </c>
      <c r="M290" s="12" t="str">
        <f t="shared" si="53"/>
        <v/>
      </c>
      <c r="N290" s="18" t="str">
        <f t="shared" si="54"/>
        <v/>
      </c>
      <c r="O290" s="5" t="str">
        <f t="shared" si="55"/>
        <v/>
      </c>
      <c r="P290" s="5" t="str">
        <f t="shared" si="56"/>
        <v/>
      </c>
      <c r="Q290" s="18" t="str">
        <f t="shared" si="57"/>
        <v/>
      </c>
      <c r="R290" s="17" t="str">
        <f t="shared" si="58"/>
        <v/>
      </c>
      <c r="S290" s="5" t="str">
        <f t="shared" si="59"/>
        <v/>
      </c>
      <c r="T290" s="16" t="str">
        <f t="shared" si="60"/>
        <v/>
      </c>
      <c r="U290" s="17" t="str">
        <f t="shared" si="61"/>
        <v/>
      </c>
      <c r="V290" s="5" t="str">
        <f t="shared" si="62"/>
        <v/>
      </c>
      <c r="W290" s="5"/>
      <c r="X290" s="5" t="str">
        <f t="shared" si="63"/>
        <v/>
      </c>
      <c r="Y290" s="16" t="str">
        <f t="shared" si="64"/>
        <v/>
      </c>
    </row>
    <row r="291" spans="1:25">
      <c r="A291">
        <v>2857</v>
      </c>
      <c r="B291">
        <v>0</v>
      </c>
      <c r="C291">
        <v>1988</v>
      </c>
      <c r="D291">
        <f t="shared" si="52"/>
        <v>28</v>
      </c>
      <c r="E291" t="s">
        <v>226</v>
      </c>
      <c r="F291">
        <v>3</v>
      </c>
      <c r="G291">
        <v>2</v>
      </c>
      <c r="H291">
        <v>1</v>
      </c>
      <c r="I291">
        <v>3</v>
      </c>
      <c r="J291">
        <v>2</v>
      </c>
      <c r="K291">
        <v>1</v>
      </c>
      <c r="L291">
        <v>3</v>
      </c>
      <c r="M291" s="12" t="str">
        <f t="shared" si="53"/>
        <v/>
      </c>
      <c r="N291" s="18" t="str">
        <f t="shared" si="54"/>
        <v/>
      </c>
      <c r="O291" s="5" t="str">
        <f t="shared" si="55"/>
        <v/>
      </c>
      <c r="P291" s="5" t="str">
        <f t="shared" si="56"/>
        <v/>
      </c>
      <c r="Q291" s="18" t="str">
        <f t="shared" si="57"/>
        <v/>
      </c>
      <c r="R291" s="17" t="str">
        <f t="shared" si="58"/>
        <v/>
      </c>
      <c r="S291" s="5" t="str">
        <f t="shared" si="59"/>
        <v/>
      </c>
      <c r="T291" s="16" t="str">
        <f t="shared" si="60"/>
        <v/>
      </c>
      <c r="U291" s="17" t="str">
        <f t="shared" si="61"/>
        <v/>
      </c>
      <c r="V291" s="5" t="str">
        <f t="shared" si="62"/>
        <v/>
      </c>
      <c r="W291" s="5"/>
      <c r="X291" s="5" t="str">
        <f t="shared" si="63"/>
        <v/>
      </c>
      <c r="Y291" s="16" t="str">
        <f t="shared" si="64"/>
        <v/>
      </c>
    </row>
    <row r="292" spans="1:25">
      <c r="A292">
        <v>3061</v>
      </c>
      <c r="B292">
        <v>0</v>
      </c>
      <c r="C292">
        <v>1980</v>
      </c>
      <c r="D292">
        <f t="shared" si="52"/>
        <v>36</v>
      </c>
      <c r="E292" t="s">
        <v>227</v>
      </c>
      <c r="F292">
        <v>2</v>
      </c>
      <c r="G292">
        <v>3</v>
      </c>
      <c r="H292">
        <v>3</v>
      </c>
      <c r="I292">
        <v>3</v>
      </c>
      <c r="J292">
        <v>2</v>
      </c>
      <c r="K292">
        <v>2</v>
      </c>
      <c r="L292">
        <v>2</v>
      </c>
      <c r="M292" s="12">
        <f t="shared" si="53"/>
        <v>15</v>
      </c>
      <c r="N292" s="18">
        <f t="shared" si="54"/>
        <v>8</v>
      </c>
      <c r="O292" s="5">
        <f t="shared" si="55"/>
        <v>0.30674556213017729</v>
      </c>
      <c r="P292" s="5">
        <f t="shared" si="56"/>
        <v>53.551670925309622</v>
      </c>
      <c r="Q292" s="18">
        <f t="shared" si="57"/>
        <v>3</v>
      </c>
      <c r="R292" s="17">
        <f t="shared" si="58"/>
        <v>0.12520710059171603</v>
      </c>
      <c r="S292" s="5">
        <f t="shared" si="59"/>
        <v>54.25925925925926</v>
      </c>
      <c r="T292" s="16">
        <f t="shared" si="60"/>
        <v>4</v>
      </c>
      <c r="U292" s="17">
        <f t="shared" si="61"/>
        <v>0.34177514792899372</v>
      </c>
      <c r="V292" s="5">
        <f t="shared" si="62"/>
        <v>44.585773840650184</v>
      </c>
      <c r="W292" s="5"/>
      <c r="X292" s="5">
        <f t="shared" si="63"/>
        <v>0.10437869822485248</v>
      </c>
      <c r="Y292" s="16">
        <f t="shared" si="64"/>
        <v>51.50330168554882</v>
      </c>
    </row>
    <row r="293" spans="1:25">
      <c r="A293">
        <v>3063</v>
      </c>
      <c r="B293">
        <v>0</v>
      </c>
      <c r="C293">
        <v>1991</v>
      </c>
      <c r="D293">
        <f t="shared" si="52"/>
        <v>25</v>
      </c>
      <c r="E293" t="s">
        <v>228</v>
      </c>
      <c r="F293">
        <v>3</v>
      </c>
      <c r="G293">
        <v>4</v>
      </c>
      <c r="H293">
        <v>2</v>
      </c>
      <c r="I293">
        <v>3</v>
      </c>
      <c r="J293">
        <v>3</v>
      </c>
      <c r="K293">
        <v>1</v>
      </c>
      <c r="L293">
        <v>3</v>
      </c>
      <c r="M293" s="12" t="str">
        <f t="shared" si="53"/>
        <v/>
      </c>
      <c r="N293" s="18" t="str">
        <f t="shared" si="54"/>
        <v/>
      </c>
      <c r="O293" s="5" t="str">
        <f t="shared" si="55"/>
        <v/>
      </c>
      <c r="P293" s="5" t="str">
        <f t="shared" si="56"/>
        <v/>
      </c>
      <c r="Q293" s="18" t="str">
        <f t="shared" si="57"/>
        <v/>
      </c>
      <c r="R293" s="17" t="str">
        <f t="shared" si="58"/>
        <v/>
      </c>
      <c r="S293" s="5" t="str">
        <f t="shared" si="59"/>
        <v/>
      </c>
      <c r="T293" s="16" t="str">
        <f t="shared" si="60"/>
        <v/>
      </c>
      <c r="U293" s="17" t="str">
        <f t="shared" si="61"/>
        <v/>
      </c>
      <c r="V293" s="5" t="str">
        <f t="shared" si="62"/>
        <v/>
      </c>
      <c r="W293" s="5"/>
      <c r="X293" s="5" t="str">
        <f t="shared" si="63"/>
        <v/>
      </c>
      <c r="Y293" s="16" t="str">
        <f t="shared" si="64"/>
        <v/>
      </c>
    </row>
    <row r="294" spans="1:25">
      <c r="A294">
        <v>3065</v>
      </c>
      <c r="B294">
        <v>0</v>
      </c>
      <c r="C294">
        <v>1984</v>
      </c>
      <c r="D294">
        <f t="shared" si="52"/>
        <v>32</v>
      </c>
      <c r="E294" t="s">
        <v>229</v>
      </c>
      <c r="F294">
        <v>1</v>
      </c>
      <c r="G294">
        <v>2</v>
      </c>
      <c r="H294">
        <v>2</v>
      </c>
      <c r="I294">
        <v>2</v>
      </c>
      <c r="J294">
        <v>3</v>
      </c>
      <c r="K294">
        <v>2</v>
      </c>
      <c r="L294">
        <v>3</v>
      </c>
      <c r="M294" s="12">
        <f t="shared" si="53"/>
        <v>14</v>
      </c>
      <c r="N294" s="18">
        <f t="shared" si="54"/>
        <v>7</v>
      </c>
      <c r="O294" s="5">
        <f t="shared" si="55"/>
        <v>0.19905325443787</v>
      </c>
      <c r="P294" s="5">
        <f t="shared" si="56"/>
        <v>47.13893175461169</v>
      </c>
      <c r="Q294" s="18">
        <f t="shared" si="57"/>
        <v>2</v>
      </c>
      <c r="R294" s="17">
        <f t="shared" si="58"/>
        <v>0.41751479289940818</v>
      </c>
      <c r="S294" s="5">
        <f t="shared" si="59"/>
        <v>42.222222222222221</v>
      </c>
      <c r="T294" s="16">
        <f t="shared" si="60"/>
        <v>5</v>
      </c>
      <c r="U294" s="17">
        <f t="shared" si="61"/>
        <v>0.17254437869822511</v>
      </c>
      <c r="V294" s="5">
        <f t="shared" si="62"/>
        <v>53.846950165853819</v>
      </c>
      <c r="W294" s="5"/>
      <c r="X294" s="5">
        <f t="shared" si="63"/>
        <v>0.45822485207100505</v>
      </c>
      <c r="Y294" s="16">
        <f t="shared" si="64"/>
        <v>46.850225039802488</v>
      </c>
    </row>
    <row r="295" spans="1:25">
      <c r="A295">
        <v>3116</v>
      </c>
      <c r="B295">
        <v>1</v>
      </c>
      <c r="C295">
        <v>1983</v>
      </c>
      <c r="D295">
        <f t="shared" si="52"/>
        <v>33</v>
      </c>
      <c r="E295" t="s">
        <v>46</v>
      </c>
      <c r="G295">
        <v>3</v>
      </c>
      <c r="H295">
        <v>2</v>
      </c>
      <c r="I295">
        <v>3</v>
      </c>
      <c r="J295">
        <v>2</v>
      </c>
      <c r="K295">
        <v>2</v>
      </c>
      <c r="L295">
        <v>3</v>
      </c>
      <c r="M295" s="12" t="str">
        <f t="shared" si="53"/>
        <v/>
      </c>
      <c r="N295" s="18" t="str">
        <f t="shared" si="54"/>
        <v/>
      </c>
      <c r="O295" s="5" t="str">
        <f t="shared" si="55"/>
        <v/>
      </c>
      <c r="P295" s="5" t="str">
        <f t="shared" si="56"/>
        <v/>
      </c>
      <c r="Q295" s="18" t="str">
        <f t="shared" si="57"/>
        <v/>
      </c>
      <c r="R295" s="17" t="str">
        <f t="shared" si="58"/>
        <v/>
      </c>
      <c r="S295" s="5" t="str">
        <f t="shared" si="59"/>
        <v/>
      </c>
      <c r="T295" s="16" t="str">
        <f t="shared" si="60"/>
        <v/>
      </c>
      <c r="U295" s="17" t="str">
        <f t="shared" si="61"/>
        <v/>
      </c>
      <c r="V295" s="5" t="str">
        <f t="shared" si="62"/>
        <v/>
      </c>
      <c r="W295" s="5"/>
      <c r="X295" s="5" t="str">
        <f t="shared" si="63"/>
        <v/>
      </c>
      <c r="Y295" s="16" t="str">
        <f t="shared" si="64"/>
        <v/>
      </c>
    </row>
    <row r="296" spans="1:25">
      <c r="A296">
        <v>3126</v>
      </c>
      <c r="B296">
        <v>1</v>
      </c>
      <c r="C296">
        <v>1969</v>
      </c>
      <c r="D296">
        <f t="shared" si="52"/>
        <v>47</v>
      </c>
      <c r="E296" t="s">
        <v>230</v>
      </c>
      <c r="F296">
        <v>1</v>
      </c>
      <c r="G296">
        <v>2</v>
      </c>
      <c r="H296">
        <v>2</v>
      </c>
      <c r="I296">
        <v>3</v>
      </c>
      <c r="J296">
        <v>2</v>
      </c>
      <c r="K296">
        <v>2</v>
      </c>
      <c r="L296">
        <v>2</v>
      </c>
      <c r="M296" s="12" t="str">
        <f t="shared" si="53"/>
        <v/>
      </c>
      <c r="N296" s="18" t="str">
        <f t="shared" si="54"/>
        <v/>
      </c>
      <c r="O296" s="5" t="str">
        <f t="shared" si="55"/>
        <v/>
      </c>
      <c r="P296" s="5" t="str">
        <f t="shared" si="56"/>
        <v/>
      </c>
      <c r="Q296" s="18" t="str">
        <f t="shared" si="57"/>
        <v/>
      </c>
      <c r="R296" s="17" t="str">
        <f t="shared" si="58"/>
        <v/>
      </c>
      <c r="S296" s="5" t="str">
        <f t="shared" si="59"/>
        <v/>
      </c>
      <c r="T296" s="16" t="str">
        <f t="shared" si="60"/>
        <v/>
      </c>
      <c r="U296" s="17" t="str">
        <f t="shared" si="61"/>
        <v/>
      </c>
      <c r="V296" s="5" t="str">
        <f t="shared" si="62"/>
        <v/>
      </c>
      <c r="W296" s="5"/>
      <c r="X296" s="5" t="str">
        <f t="shared" si="63"/>
        <v/>
      </c>
      <c r="Y296" s="16" t="str">
        <f t="shared" si="64"/>
        <v/>
      </c>
    </row>
    <row r="297" spans="1:25">
      <c r="A297">
        <v>3137</v>
      </c>
      <c r="B297">
        <v>0</v>
      </c>
      <c r="C297">
        <v>1995</v>
      </c>
      <c r="D297">
        <f t="shared" si="52"/>
        <v>21</v>
      </c>
      <c r="E297" t="s">
        <v>231</v>
      </c>
      <c r="F297">
        <v>3</v>
      </c>
      <c r="G297">
        <v>3</v>
      </c>
      <c r="H297">
        <v>1</v>
      </c>
      <c r="I297">
        <v>3</v>
      </c>
      <c r="J297">
        <v>3</v>
      </c>
      <c r="K297">
        <v>2</v>
      </c>
      <c r="L297">
        <v>2</v>
      </c>
      <c r="M297" s="12" t="str">
        <f t="shared" si="53"/>
        <v/>
      </c>
      <c r="N297" s="18" t="str">
        <f t="shared" si="54"/>
        <v/>
      </c>
      <c r="O297" s="5" t="str">
        <f t="shared" si="55"/>
        <v/>
      </c>
      <c r="P297" s="5" t="str">
        <f t="shared" si="56"/>
        <v/>
      </c>
      <c r="Q297" s="18" t="str">
        <f t="shared" si="57"/>
        <v/>
      </c>
      <c r="R297" s="17" t="str">
        <f t="shared" si="58"/>
        <v/>
      </c>
      <c r="S297" s="5" t="str">
        <f t="shared" si="59"/>
        <v/>
      </c>
      <c r="T297" s="16" t="str">
        <f t="shared" si="60"/>
        <v/>
      </c>
      <c r="U297" s="17" t="str">
        <f t="shared" si="61"/>
        <v/>
      </c>
      <c r="V297" s="5" t="str">
        <f t="shared" si="62"/>
        <v/>
      </c>
      <c r="W297" s="5"/>
      <c r="X297" s="5" t="str">
        <f t="shared" si="63"/>
        <v/>
      </c>
      <c r="Y297" s="16" t="str">
        <f t="shared" si="64"/>
        <v/>
      </c>
    </row>
    <row r="298" spans="1:25">
      <c r="A298">
        <v>3144</v>
      </c>
      <c r="B298">
        <v>1</v>
      </c>
      <c r="C298">
        <v>1993</v>
      </c>
      <c r="D298">
        <f t="shared" si="52"/>
        <v>23</v>
      </c>
      <c r="E298" t="s">
        <v>232</v>
      </c>
      <c r="F298">
        <v>3</v>
      </c>
      <c r="G298">
        <v>2</v>
      </c>
      <c r="H298">
        <v>2</v>
      </c>
      <c r="I298">
        <v>2</v>
      </c>
      <c r="J298">
        <v>3</v>
      </c>
      <c r="K298">
        <v>2</v>
      </c>
      <c r="L298">
        <v>2</v>
      </c>
      <c r="M298" s="12" t="str">
        <f t="shared" si="53"/>
        <v/>
      </c>
      <c r="N298" s="18" t="str">
        <f t="shared" si="54"/>
        <v/>
      </c>
      <c r="O298" s="5" t="str">
        <f t="shared" si="55"/>
        <v/>
      </c>
      <c r="P298" s="5" t="str">
        <f t="shared" si="56"/>
        <v/>
      </c>
      <c r="Q298" s="18" t="str">
        <f t="shared" si="57"/>
        <v/>
      </c>
      <c r="R298" s="17" t="str">
        <f t="shared" si="58"/>
        <v/>
      </c>
      <c r="S298" s="5" t="str">
        <f t="shared" si="59"/>
        <v/>
      </c>
      <c r="T298" s="16" t="str">
        <f t="shared" si="60"/>
        <v/>
      </c>
      <c r="U298" s="17" t="str">
        <f t="shared" si="61"/>
        <v/>
      </c>
      <c r="V298" s="5" t="str">
        <f t="shared" si="62"/>
        <v/>
      </c>
      <c r="W298" s="5"/>
      <c r="X298" s="5" t="str">
        <f t="shared" si="63"/>
        <v/>
      </c>
      <c r="Y298" s="16" t="str">
        <f t="shared" si="64"/>
        <v/>
      </c>
    </row>
    <row r="299" spans="1:25">
      <c r="A299">
        <v>16</v>
      </c>
      <c r="B299">
        <v>0</v>
      </c>
      <c r="C299">
        <v>1987</v>
      </c>
      <c r="D299">
        <f t="shared" si="52"/>
        <v>29</v>
      </c>
      <c r="E299" t="s">
        <v>233</v>
      </c>
      <c r="F299">
        <v>1</v>
      </c>
      <c r="G299">
        <v>2</v>
      </c>
      <c r="H299">
        <v>3</v>
      </c>
      <c r="I299">
        <v>3</v>
      </c>
      <c r="J299">
        <v>2</v>
      </c>
      <c r="K299">
        <v>1</v>
      </c>
      <c r="L299">
        <v>2</v>
      </c>
      <c r="M299" s="12" t="str">
        <f t="shared" si="53"/>
        <v/>
      </c>
      <c r="N299" s="18" t="str">
        <f t="shared" si="54"/>
        <v/>
      </c>
      <c r="O299" s="5" t="str">
        <f t="shared" si="55"/>
        <v/>
      </c>
      <c r="P299" s="5" t="str">
        <f t="shared" si="56"/>
        <v/>
      </c>
      <c r="Q299" s="18" t="str">
        <f t="shared" si="57"/>
        <v/>
      </c>
      <c r="R299" s="17" t="str">
        <f t="shared" si="58"/>
        <v/>
      </c>
      <c r="S299" s="5" t="str">
        <f t="shared" si="59"/>
        <v/>
      </c>
      <c r="T299" s="16" t="str">
        <f t="shared" si="60"/>
        <v/>
      </c>
      <c r="U299" s="17" t="str">
        <f t="shared" si="61"/>
        <v/>
      </c>
      <c r="V299" s="5" t="str">
        <f t="shared" si="62"/>
        <v/>
      </c>
      <c r="W299" s="5"/>
      <c r="X299" s="5" t="str">
        <f t="shared" si="63"/>
        <v/>
      </c>
      <c r="Y299" s="16" t="str">
        <f t="shared" si="64"/>
        <v/>
      </c>
    </row>
    <row r="300" spans="1:25">
      <c r="M300" s="19"/>
      <c r="X300" s="5" t="str">
        <f t="shared" si="63"/>
        <v/>
      </c>
      <c r="Y300" s="16" t="str">
        <f t="shared" si="64"/>
        <v/>
      </c>
    </row>
  </sheetData>
  <conditionalFormatting sqref="G14:L299">
    <cfRule type="cellIs" dxfId="8" priority="14" operator="notBetween">
      <formula>1</formula>
      <formula>6</formula>
    </cfRule>
  </conditionalFormatting>
  <conditionalFormatting sqref="D14:D299">
    <cfRule type="cellIs" dxfId="7" priority="10" operator="between">
      <formula>50</formula>
      <formula>100</formula>
    </cfRule>
    <cfRule type="cellIs" dxfId="6" priority="11" operator="between">
      <formula>50</formula>
      <formula>100</formula>
    </cfRule>
    <cfRule type="cellIs" dxfId="5" priority="12" operator="between">
      <formula>30</formula>
      <formula>50</formula>
    </cfRule>
    <cfRule type="cellIs" dxfId="4" priority="13" operator="between">
      <formula>15</formula>
      <formula>18</formula>
    </cfRule>
  </conditionalFormatting>
  <conditionalFormatting sqref="D14:D299">
    <cfRule type="cellIs" dxfId="3" priority="8" operator="between">
      <formula>19</formula>
      <formula>30</formula>
    </cfRule>
    <cfRule type="cellIs" dxfId="2" priority="9" operator="between">
      <formula>15</formula>
      <formula>18</formula>
    </cfRule>
  </conditionalFormatting>
  <conditionalFormatting sqref="B14:B299">
    <cfRule type="cellIs" dxfId="1" priority="6" operator="equal">
      <formula>0</formula>
    </cfRule>
    <cfRule type="cellIs" dxfId="0" priority="7" operator="equal">
      <formula>1</formula>
    </cfRule>
  </conditionalFormatting>
  <conditionalFormatting sqref="F14:F299">
    <cfRule type="colorScale" priority="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4:S299">
    <cfRule type="colorScale" priority="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V14:W299">
    <cfRule type="colorScale" priority="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P14:P299">
    <cfRule type="colorScale" priority="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Y14:Y300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C2:Q24"/>
  <sheetViews>
    <sheetView topLeftCell="B8" zoomScale="80" zoomScaleNormal="80" workbookViewId="0">
      <selection activeCell="S7" sqref="S7"/>
    </sheetView>
  </sheetViews>
  <sheetFormatPr defaultRowHeight="15"/>
  <sheetData>
    <row r="2" spans="3:17" ht="15.75" thickBot="1"/>
    <row r="3" spans="3:17" ht="15.75" thickTop="1">
      <c r="C3" s="31" t="s">
        <v>308</v>
      </c>
      <c r="D3" s="32"/>
      <c r="F3" s="31" t="s">
        <v>310</v>
      </c>
      <c r="G3" s="32"/>
      <c r="I3" s="31" t="s">
        <v>311</v>
      </c>
      <c r="J3" s="32"/>
      <c r="L3" s="31" t="s">
        <v>312</v>
      </c>
      <c r="M3" s="32"/>
      <c r="Q3" s="5"/>
    </row>
    <row r="4" spans="3:17" ht="15.75" thickBot="1">
      <c r="C4" s="21" t="s">
        <v>283</v>
      </c>
      <c r="D4" s="22" t="s">
        <v>309</v>
      </c>
      <c r="F4" s="21" t="s">
        <v>283</v>
      </c>
      <c r="G4" s="22" t="s">
        <v>309</v>
      </c>
      <c r="I4" s="21" t="s">
        <v>283</v>
      </c>
      <c r="J4" s="22" t="s">
        <v>309</v>
      </c>
      <c r="L4" s="21" t="s">
        <v>283</v>
      </c>
      <c r="M4" s="22" t="s">
        <v>309</v>
      </c>
      <c r="Q4" s="5"/>
    </row>
    <row r="5" spans="3:17" ht="15.75" thickTop="1">
      <c r="C5" s="23">
        <v>6</v>
      </c>
      <c r="D5" s="24">
        <v>26.598181139954548</v>
      </c>
      <c r="F5" s="23">
        <v>6</v>
      </c>
      <c r="G5" s="28">
        <v>-10.691098497506964</v>
      </c>
      <c r="I5" s="23">
        <v>6</v>
      </c>
      <c r="J5" s="28">
        <v>9.7080533328159504</v>
      </c>
      <c r="L5" s="23">
        <v>6</v>
      </c>
      <c r="M5" s="28">
        <v>9.6256118738318364</v>
      </c>
      <c r="P5" s="27"/>
    </row>
    <row r="6" spans="3:17">
      <c r="C6" s="20">
        <v>7</v>
      </c>
      <c r="D6" s="25">
        <v>29.17238121455955</v>
      </c>
      <c r="F6" s="20">
        <v>7</v>
      </c>
      <c r="G6" s="29">
        <v>-4.0702513886880283</v>
      </c>
      <c r="I6" s="20">
        <v>7</v>
      </c>
      <c r="J6" s="29">
        <v>14.217903033413876</v>
      </c>
      <c r="L6" s="20">
        <v>7</v>
      </c>
      <c r="M6" s="29">
        <v>14.278688519578168</v>
      </c>
      <c r="P6" s="27"/>
    </row>
    <row r="7" spans="3:17">
      <c r="C7" s="20">
        <v>8</v>
      </c>
      <c r="D7" s="25">
        <v>31.746581289164546</v>
      </c>
      <c r="F7" s="20">
        <v>8</v>
      </c>
      <c r="G7" s="29">
        <v>2.5505957201309144</v>
      </c>
      <c r="I7" s="20">
        <v>8</v>
      </c>
      <c r="J7" s="29">
        <v>18.727752734011787</v>
      </c>
      <c r="L7" s="20">
        <v>8</v>
      </c>
      <c r="M7" s="29">
        <v>18.931765165324499</v>
      </c>
      <c r="P7" s="27"/>
    </row>
    <row r="8" spans="3:17">
      <c r="C8" s="20">
        <v>9</v>
      </c>
      <c r="D8" s="25">
        <v>34.320781363769548</v>
      </c>
      <c r="F8" s="20">
        <v>9</v>
      </c>
      <c r="G8" s="29">
        <v>9.1714428289498642</v>
      </c>
      <c r="I8" s="20">
        <v>9</v>
      </c>
      <c r="J8" s="29">
        <v>23.237602434609709</v>
      </c>
      <c r="L8" s="20">
        <v>9</v>
      </c>
      <c r="M8" s="29">
        <v>23.584841811070834</v>
      </c>
      <c r="P8" s="27"/>
    </row>
    <row r="9" spans="3:17">
      <c r="C9" s="20">
        <v>10</v>
      </c>
      <c r="D9" s="25">
        <v>36.894981438374543</v>
      </c>
      <c r="F9" s="20">
        <v>10</v>
      </c>
      <c r="G9" s="29">
        <v>15.7922899377688</v>
      </c>
      <c r="I9" s="20">
        <v>10</v>
      </c>
      <c r="J9" s="29">
        <v>27.747452135207631</v>
      </c>
      <c r="L9" s="20">
        <v>10</v>
      </c>
      <c r="M9" s="29">
        <v>28.237918456817162</v>
      </c>
      <c r="P9" s="27"/>
    </row>
    <row r="10" spans="3:17">
      <c r="C10" s="20">
        <v>11</v>
      </c>
      <c r="D10" s="25">
        <v>39.469181512979546</v>
      </c>
      <c r="F10" s="20">
        <v>11</v>
      </c>
      <c r="G10" s="29">
        <v>22.413137046587742</v>
      </c>
      <c r="I10" s="20">
        <v>11</v>
      </c>
      <c r="J10" s="29">
        <v>32.257301835805549</v>
      </c>
      <c r="L10" s="20">
        <v>11</v>
      </c>
      <c r="M10" s="29">
        <v>32.890995102563494</v>
      </c>
      <c r="P10" s="27"/>
    </row>
    <row r="11" spans="3:17">
      <c r="C11" s="20">
        <v>12</v>
      </c>
      <c r="D11" s="25">
        <v>42.043381587584548</v>
      </c>
      <c r="F11" s="20">
        <v>12</v>
      </c>
      <c r="G11" s="29">
        <v>29.033984155406685</v>
      </c>
      <c r="I11" s="20">
        <v>12</v>
      </c>
      <c r="J11" s="29">
        <v>36.767151536403475</v>
      </c>
      <c r="L11" s="20">
        <v>12</v>
      </c>
      <c r="M11" s="29">
        <v>37.544071748309825</v>
      </c>
      <c r="P11" s="27"/>
    </row>
    <row r="12" spans="3:17">
      <c r="C12" s="20">
        <v>13</v>
      </c>
      <c r="D12" s="25">
        <v>44.617581662189544</v>
      </c>
      <c r="F12" s="20">
        <v>13</v>
      </c>
      <c r="G12" s="29">
        <v>35.654831264225628</v>
      </c>
      <c r="I12" s="20">
        <v>13</v>
      </c>
      <c r="J12" s="29">
        <v>41.277001237001393</v>
      </c>
      <c r="L12" s="20">
        <v>13</v>
      </c>
      <c r="M12" s="29">
        <v>42.197148394056157</v>
      </c>
      <c r="P12" s="27"/>
    </row>
    <row r="13" spans="3:17">
      <c r="C13" s="20">
        <v>14</v>
      </c>
      <c r="D13" s="25">
        <v>47.191781736794546</v>
      </c>
      <c r="F13" s="20">
        <v>14</v>
      </c>
      <c r="G13" s="29">
        <v>42.27567837304457</v>
      </c>
      <c r="I13" s="20">
        <v>14</v>
      </c>
      <c r="J13" s="29">
        <v>45.786850937599311</v>
      </c>
      <c r="L13" s="20">
        <v>14</v>
      </c>
      <c r="M13" s="29">
        <v>46.850225039802488</v>
      </c>
      <c r="P13" s="27"/>
    </row>
    <row r="14" spans="3:17">
      <c r="C14" s="20">
        <v>15</v>
      </c>
      <c r="D14" s="25">
        <v>49.765981811399541</v>
      </c>
      <c r="F14" s="20">
        <v>15</v>
      </c>
      <c r="G14" s="29">
        <v>48.896525481863513</v>
      </c>
      <c r="I14" s="20">
        <v>15</v>
      </c>
      <c r="J14" s="29">
        <v>50.29670063819723</v>
      </c>
      <c r="L14" s="20">
        <v>15</v>
      </c>
      <c r="M14" s="29">
        <v>51.50330168554882</v>
      </c>
      <c r="P14" s="27"/>
    </row>
    <row r="15" spans="3:17">
      <c r="C15" s="20">
        <v>16</v>
      </c>
      <c r="D15" s="25">
        <v>52.340181886004544</v>
      </c>
      <c r="F15" s="20">
        <v>16</v>
      </c>
      <c r="G15" s="29">
        <v>55.517372590682456</v>
      </c>
      <c r="I15" s="20">
        <v>16</v>
      </c>
      <c r="J15" s="29">
        <v>54.806550338795148</v>
      </c>
      <c r="L15" s="20">
        <v>16</v>
      </c>
      <c r="M15" s="29">
        <v>56.156378331295144</v>
      </c>
      <c r="P15" s="27"/>
    </row>
    <row r="16" spans="3:17">
      <c r="C16" s="20">
        <v>17</v>
      </c>
      <c r="D16" s="25">
        <v>54.914381960609546</v>
      </c>
      <c r="F16" s="20">
        <v>17</v>
      </c>
      <c r="G16" s="29">
        <v>62.138219699501398</v>
      </c>
      <c r="I16" s="20">
        <v>17</v>
      </c>
      <c r="J16" s="29">
        <v>59.316400039393073</v>
      </c>
      <c r="L16" s="20">
        <v>17</v>
      </c>
      <c r="M16" s="29">
        <v>60.809454977041483</v>
      </c>
      <c r="P16" s="27"/>
    </row>
    <row r="17" spans="3:16">
      <c r="C17" s="20">
        <v>18</v>
      </c>
      <c r="D17" s="25">
        <v>57.488582035214542</v>
      </c>
      <c r="F17" s="20">
        <v>18</v>
      </c>
      <c r="G17" s="29">
        <v>68.759066808320341</v>
      </c>
      <c r="I17" s="20">
        <v>18</v>
      </c>
      <c r="J17" s="29">
        <v>63.826249739990992</v>
      </c>
      <c r="L17" s="20">
        <v>18</v>
      </c>
      <c r="M17" s="29">
        <v>65.462531622787807</v>
      </c>
      <c r="P17" s="27"/>
    </row>
    <row r="18" spans="3:16">
      <c r="C18" s="20">
        <v>19</v>
      </c>
      <c r="D18" s="25">
        <v>60.062782109819537</v>
      </c>
      <c r="F18" s="20">
        <v>19</v>
      </c>
      <c r="G18" s="29">
        <v>75.379913917139277</v>
      </c>
      <c r="I18" s="20">
        <v>19</v>
      </c>
      <c r="J18" s="29">
        <v>68.33609944058891</v>
      </c>
      <c r="L18" s="20">
        <v>19</v>
      </c>
      <c r="M18" s="29">
        <v>70.115608268534146</v>
      </c>
      <c r="P18" s="27"/>
    </row>
    <row r="19" spans="3:16">
      <c r="C19" s="20">
        <v>20</v>
      </c>
      <c r="D19" s="25">
        <v>62.636982184424539</v>
      </c>
      <c r="F19" s="20">
        <v>20</v>
      </c>
      <c r="G19" s="29">
        <v>82.000761025958226</v>
      </c>
      <c r="I19" s="20">
        <v>20</v>
      </c>
      <c r="J19" s="29">
        <v>72.845949141186836</v>
      </c>
      <c r="L19" s="20">
        <v>20</v>
      </c>
      <c r="M19" s="29">
        <v>74.76868491428047</v>
      </c>
      <c r="P19" s="27"/>
    </row>
    <row r="20" spans="3:16">
      <c r="C20" s="20">
        <v>21</v>
      </c>
      <c r="D20" s="25">
        <v>65.211182259029542</v>
      </c>
      <c r="F20" s="20">
        <v>21</v>
      </c>
      <c r="G20" s="29">
        <v>88.621608134777176</v>
      </c>
      <c r="I20" s="20">
        <v>21</v>
      </c>
      <c r="J20" s="29">
        <v>77.355798841784747</v>
      </c>
      <c r="L20" s="20">
        <v>21</v>
      </c>
      <c r="M20" s="29">
        <v>79.421761560026809</v>
      </c>
      <c r="P20" s="27"/>
    </row>
    <row r="21" spans="3:16">
      <c r="C21" s="20">
        <v>22</v>
      </c>
      <c r="D21" s="25">
        <v>67.785382333634544</v>
      </c>
      <c r="F21" s="20">
        <v>22</v>
      </c>
      <c r="G21" s="29">
        <v>95.242455243596112</v>
      </c>
      <c r="I21" s="20">
        <v>22</v>
      </c>
      <c r="J21" s="29">
        <v>81.865648542382672</v>
      </c>
      <c r="L21" s="20">
        <v>22</v>
      </c>
      <c r="M21" s="29">
        <v>84.074838205773133</v>
      </c>
      <c r="P21" s="27"/>
    </row>
    <row r="22" spans="3:16">
      <c r="C22" s="20">
        <v>23</v>
      </c>
      <c r="D22" s="25">
        <v>70.359582408239532</v>
      </c>
      <c r="F22" s="20">
        <v>23</v>
      </c>
      <c r="G22" s="29">
        <v>101.86330235241505</v>
      </c>
      <c r="I22" s="20">
        <v>23</v>
      </c>
      <c r="J22" s="29">
        <v>86.375498242980598</v>
      </c>
      <c r="L22" s="20">
        <v>23</v>
      </c>
      <c r="M22" s="29">
        <v>88.727914851519472</v>
      </c>
      <c r="P22" s="27"/>
    </row>
    <row r="23" spans="3:16" ht="15.75" thickBot="1">
      <c r="C23" s="21">
        <v>24</v>
      </c>
      <c r="D23" s="26">
        <v>72.933782482844549</v>
      </c>
      <c r="F23" s="21">
        <v>24</v>
      </c>
      <c r="G23" s="30">
        <v>108.48414946123398</v>
      </c>
      <c r="I23" s="21">
        <v>24</v>
      </c>
      <c r="J23" s="30">
        <v>90.885347943578523</v>
      </c>
      <c r="L23" s="21">
        <v>24</v>
      </c>
      <c r="M23" s="30">
        <v>93.380991497265796</v>
      </c>
      <c r="P23" s="27"/>
    </row>
    <row r="24" spans="3:16" ht="15.75" thickTop="1">
      <c r="G24" s="27"/>
    </row>
  </sheetData>
  <mergeCells count="4">
    <mergeCell ref="C3:D3"/>
    <mergeCell ref="F3:G3"/>
    <mergeCell ref="I3:J3"/>
    <mergeCell ref="L3:M3"/>
  </mergeCell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test0024</vt:lpstr>
      <vt:lpstr>Faktorové zátěže</vt:lpstr>
      <vt:lpstr>List2</vt:lpstr>
      <vt:lpstr>M 18-29</vt:lpstr>
      <vt:lpstr>M 30-XX</vt:lpstr>
      <vt:lpstr>Ž 18-29</vt:lpstr>
      <vt:lpstr>Ž 30-XX</vt:lpstr>
      <vt:lpstr>T-skóry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Václav Kalvoda</dc:creator>
  <cp:keywords>Test024</cp:keywords>
  <cp:lastModifiedBy>Windows User</cp:lastModifiedBy>
  <dcterms:created xsi:type="dcterms:W3CDTF">2016-12-16T10:11:13Z</dcterms:created>
  <dcterms:modified xsi:type="dcterms:W3CDTF">2016-12-26T12:31:57Z</dcterms:modified>
</cp:coreProperties>
</file>